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a - Architektonicko sta..." sheetId="2" r:id="rId2"/>
    <sheet name="01b - Architektonicko sta..." sheetId="3" r:id="rId3"/>
    <sheet name="02 - Elektroinstalace - u..." sheetId="4" r:id="rId4"/>
    <sheet name="03 - Vzduchotechnika - uz..." sheetId="5" r:id="rId5"/>
    <sheet name="04 - Fotovoltaika - uznat..." sheetId="6" r:id="rId6"/>
    <sheet name="05a - VRN - uznatelné nák..." sheetId="7" r:id="rId7"/>
    <sheet name="05b - VRN - neuznatelné n..." sheetId="8" r:id="rId8"/>
  </sheets>
  <definedNames>
    <definedName name="_xlnm.Print_Area" localSheetId="0">'Rekapitulace stavby'!$D$4:$AO$76,'Rekapitulace stavby'!$C$82:$AQ$102</definedName>
    <definedName name="_xlnm.Print_Titles" localSheetId="0">'Rekapitulace stavby'!$92:$92</definedName>
    <definedName name="_xlnm._FilterDatabase" localSheetId="1" hidden="1">'01a - Architektonicko sta...'!$C$131:$K$829</definedName>
    <definedName name="_xlnm.Print_Area" localSheetId="1">'01a - Architektonicko sta...'!$C$82:$J$113,'01a - Architektonicko sta...'!$C$119:$J$829</definedName>
    <definedName name="_xlnm.Print_Titles" localSheetId="1">'01a - Architektonicko sta...'!$131:$131</definedName>
    <definedName name="_xlnm._FilterDatabase" localSheetId="2" hidden="1">'01b - Architektonicko sta...'!$C$141:$K$889</definedName>
    <definedName name="_xlnm.Print_Area" localSheetId="2">'01b - Architektonicko sta...'!$C$82:$J$123,'01b - Architektonicko sta...'!$C$129:$J$889</definedName>
    <definedName name="_xlnm.Print_Titles" localSheetId="2">'01b - Architektonicko sta...'!$141:$141</definedName>
    <definedName name="_xlnm._FilterDatabase" localSheetId="3" hidden="1">'02 - Elektroinstalace - u...'!$C$117:$K$123</definedName>
    <definedName name="_xlnm.Print_Area" localSheetId="3">'02 - Elektroinstalace - u...'!$C$82:$J$99,'02 - Elektroinstalace - u...'!$C$105:$J$123</definedName>
    <definedName name="_xlnm.Print_Titles" localSheetId="3">'02 - Elektroinstalace - u...'!$117:$117</definedName>
    <definedName name="_xlnm._FilterDatabase" localSheetId="4" hidden="1">'03 - Vzduchotechnika - uz...'!$C$117:$K$165</definedName>
    <definedName name="_xlnm.Print_Area" localSheetId="4">'03 - Vzduchotechnika - uz...'!$C$82:$J$99,'03 - Vzduchotechnika - uz...'!$C$105:$J$165</definedName>
    <definedName name="_xlnm.Print_Titles" localSheetId="4">'03 - Vzduchotechnika - uz...'!$117:$117</definedName>
    <definedName name="_xlnm._FilterDatabase" localSheetId="5" hidden="1">'04 - Fotovoltaika - uznat...'!$C$117:$K$155</definedName>
    <definedName name="_xlnm.Print_Area" localSheetId="5">'04 - Fotovoltaika - uznat...'!$C$82:$J$99,'04 - Fotovoltaika - uznat...'!$C$105:$J$155</definedName>
    <definedName name="_xlnm.Print_Titles" localSheetId="5">'04 - Fotovoltaika - uznat...'!$117:$117</definedName>
    <definedName name="_xlnm._FilterDatabase" localSheetId="6" hidden="1">'05a - VRN - uznatelné nák...'!$C$123:$K$144</definedName>
    <definedName name="_xlnm.Print_Area" localSheetId="6">'05a - VRN - uznatelné nák...'!$C$82:$J$105,'05a - VRN - uznatelné nák...'!$C$111:$J$144</definedName>
    <definedName name="_xlnm.Print_Titles" localSheetId="6">'05a - VRN - uznatelné nák...'!$123:$123</definedName>
    <definedName name="_xlnm._FilterDatabase" localSheetId="7" hidden="1">'05b - VRN - neuznatelné n...'!$C$117:$K$122</definedName>
    <definedName name="_xlnm.Print_Area" localSheetId="7">'05b - VRN - neuznatelné n...'!$C$82:$J$99,'05b - VRN - neuznatelné n...'!$C$105:$J$122</definedName>
    <definedName name="_xlnm.Print_Titles" localSheetId="7">'05b - VRN - neuznatelné n...'!$117:$117</definedName>
  </definedNames>
  <calcPr/>
</workbook>
</file>

<file path=xl/calcChain.xml><?xml version="1.0" encoding="utf-8"?>
<calcChain xmlns="http://schemas.openxmlformats.org/spreadsheetml/2006/main">
  <c i="8" l="1" r="J37"/>
  <c r="J36"/>
  <c i="1" r="AY101"/>
  <c i="8" r="J35"/>
  <c i="1" r="AX101"/>
  <c i="8" r="BI121"/>
  <c r="BH121"/>
  <c r="BG121"/>
  <c r="BF121"/>
  <c r="T121"/>
  <c r="T120"/>
  <c r="T119"/>
  <c r="T118"/>
  <c r="R121"/>
  <c r="R120"/>
  <c r="R119"/>
  <c r="R118"/>
  <c r="P121"/>
  <c r="P120"/>
  <c r="P119"/>
  <c r="P118"/>
  <c i="1" r="AU101"/>
  <c i="8" r="J115"/>
  <c r="J114"/>
  <c r="F114"/>
  <c r="F112"/>
  <c r="E110"/>
  <c r="J92"/>
  <c r="J91"/>
  <c r="F91"/>
  <c r="F89"/>
  <c r="E87"/>
  <c r="J18"/>
  <c r="E18"/>
  <c r="F115"/>
  <c r="J17"/>
  <c r="J12"/>
  <c r="J112"/>
  <c r="E7"/>
  <c r="E108"/>
  <c i="7" r="J125"/>
  <c r="J37"/>
  <c r="J36"/>
  <c i="1" r="AY100"/>
  <c i="7" r="J35"/>
  <c i="1" r="AX100"/>
  <c i="7" r="BI144"/>
  <c r="BH144"/>
  <c r="BG144"/>
  <c r="BF144"/>
  <c r="T144"/>
  <c r="R144"/>
  <c r="P144"/>
  <c r="BI143"/>
  <c r="BH143"/>
  <c r="BG143"/>
  <c r="BF143"/>
  <c r="T143"/>
  <c r="R143"/>
  <c r="P143"/>
  <c r="BI142"/>
  <c r="BH142"/>
  <c r="BG142"/>
  <c r="BF142"/>
  <c r="T142"/>
  <c r="R142"/>
  <c r="P142"/>
  <c r="BI139"/>
  <c r="BH139"/>
  <c r="BG139"/>
  <c r="BF139"/>
  <c r="T139"/>
  <c r="T138"/>
  <c r="R139"/>
  <c r="R138"/>
  <c r="P139"/>
  <c r="P138"/>
  <c r="BI137"/>
  <c r="BH137"/>
  <c r="BG137"/>
  <c r="BF137"/>
  <c r="T137"/>
  <c r="T136"/>
  <c r="R137"/>
  <c r="R136"/>
  <c r="P137"/>
  <c r="P136"/>
  <c r="BI135"/>
  <c r="BH135"/>
  <c r="BG135"/>
  <c r="BF135"/>
  <c r="T135"/>
  <c r="R135"/>
  <c r="P135"/>
  <c r="BI134"/>
  <c r="BH134"/>
  <c r="BG134"/>
  <c r="BF134"/>
  <c r="T134"/>
  <c r="R134"/>
  <c r="P134"/>
  <c r="BI132"/>
  <c r="BH132"/>
  <c r="BG132"/>
  <c r="BF132"/>
  <c r="T132"/>
  <c r="R132"/>
  <c r="P132"/>
  <c r="BI130"/>
  <c r="BH130"/>
  <c r="BG130"/>
  <c r="BF130"/>
  <c r="T130"/>
  <c r="T129"/>
  <c r="R130"/>
  <c r="R129"/>
  <c r="P130"/>
  <c r="P129"/>
  <c r="BI128"/>
  <c r="BH128"/>
  <c r="BG128"/>
  <c r="BF128"/>
  <c r="T128"/>
  <c r="T127"/>
  <c r="R128"/>
  <c r="R127"/>
  <c r="P128"/>
  <c r="P127"/>
  <c r="J97"/>
  <c r="J121"/>
  <c r="J120"/>
  <c r="F120"/>
  <c r="F118"/>
  <c r="E116"/>
  <c r="J92"/>
  <c r="J91"/>
  <c r="F91"/>
  <c r="F89"/>
  <c r="E87"/>
  <c r="J18"/>
  <c r="E18"/>
  <c r="F121"/>
  <c r="J17"/>
  <c r="J12"/>
  <c r="J118"/>
  <c r="E7"/>
  <c r="E114"/>
  <c i="6" r="J37"/>
  <c r="J36"/>
  <c i="1" r="AY99"/>
  <c i="6" r="J35"/>
  <c i="1" r="AX99"/>
  <c i="6"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J115"/>
  <c r="J114"/>
  <c r="F114"/>
  <c r="F112"/>
  <c r="E110"/>
  <c r="J92"/>
  <c r="J91"/>
  <c r="F91"/>
  <c r="F89"/>
  <c r="E87"/>
  <c r="J18"/>
  <c r="E18"/>
  <c r="F115"/>
  <c r="J17"/>
  <c r="J12"/>
  <c r="J89"/>
  <c r="E7"/>
  <c r="E108"/>
  <c i="5" r="J37"/>
  <c r="J36"/>
  <c i="1" r="AY98"/>
  <c i="5" r="J35"/>
  <c i="1" r="AX98"/>
  <c i="5"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1"/>
  <c r="BH121"/>
  <c r="BG121"/>
  <c r="BF121"/>
  <c r="T121"/>
  <c r="R121"/>
  <c r="P121"/>
  <c r="J115"/>
  <c r="J114"/>
  <c r="F114"/>
  <c r="F112"/>
  <c r="E110"/>
  <c r="J92"/>
  <c r="J91"/>
  <c r="F91"/>
  <c r="F89"/>
  <c r="E87"/>
  <c r="J18"/>
  <c r="E18"/>
  <c r="F115"/>
  <c r="J17"/>
  <c r="J12"/>
  <c r="J89"/>
  <c r="E7"/>
  <c r="E85"/>
  <c i="4" r="J37"/>
  <c r="J36"/>
  <c i="1" r="AY97"/>
  <c i="4" r="J35"/>
  <c i="1" r="AX97"/>
  <c i="4" r="BI123"/>
  <c r="BH123"/>
  <c r="BG123"/>
  <c r="BF123"/>
  <c r="T123"/>
  <c r="R123"/>
  <c r="P123"/>
  <c r="BI122"/>
  <c r="BH122"/>
  <c r="BG122"/>
  <c r="BF122"/>
  <c r="T122"/>
  <c r="R122"/>
  <c r="P122"/>
  <c r="BI121"/>
  <c r="BH121"/>
  <c r="BG121"/>
  <c r="BF121"/>
  <c r="T121"/>
  <c r="R121"/>
  <c r="P121"/>
  <c r="J115"/>
  <c r="J114"/>
  <c r="F114"/>
  <c r="F112"/>
  <c r="E110"/>
  <c r="J92"/>
  <c r="J91"/>
  <c r="F91"/>
  <c r="F89"/>
  <c r="E87"/>
  <c r="J18"/>
  <c r="E18"/>
  <c r="F115"/>
  <c r="J17"/>
  <c r="J12"/>
  <c r="J89"/>
  <c r="E7"/>
  <c r="E108"/>
  <c i="3" r="J37"/>
  <c r="J36"/>
  <c i="1" r="AY96"/>
  <c i="3" r="J35"/>
  <c i="1" r="AX96"/>
  <c i="3" r="BI879"/>
  <c r="BH879"/>
  <c r="BG879"/>
  <c r="BF879"/>
  <c r="T879"/>
  <c r="R879"/>
  <c r="P879"/>
  <c r="BI878"/>
  <c r="BH878"/>
  <c r="BG878"/>
  <c r="BF878"/>
  <c r="T878"/>
  <c r="R878"/>
  <c r="P878"/>
  <c r="BI877"/>
  <c r="BH877"/>
  <c r="BG877"/>
  <c r="BF877"/>
  <c r="T877"/>
  <c r="R877"/>
  <c r="P877"/>
  <c r="BI867"/>
  <c r="BH867"/>
  <c r="BG867"/>
  <c r="BF867"/>
  <c r="T867"/>
  <c r="R867"/>
  <c r="P867"/>
  <c r="BI815"/>
  <c r="BH815"/>
  <c r="BG815"/>
  <c r="BF815"/>
  <c r="T815"/>
  <c r="R815"/>
  <c r="P815"/>
  <c r="BI814"/>
  <c r="BH814"/>
  <c r="BG814"/>
  <c r="BF814"/>
  <c r="T814"/>
  <c r="R814"/>
  <c r="P814"/>
  <c r="BI808"/>
  <c r="BH808"/>
  <c r="BG808"/>
  <c r="BF808"/>
  <c r="T808"/>
  <c r="R808"/>
  <c r="P808"/>
  <c r="BI803"/>
  <c r="BH803"/>
  <c r="BG803"/>
  <c r="BF803"/>
  <c r="T803"/>
  <c r="R803"/>
  <c r="P803"/>
  <c r="BI798"/>
  <c r="BH798"/>
  <c r="BG798"/>
  <c r="BF798"/>
  <c r="T798"/>
  <c r="R798"/>
  <c r="P798"/>
  <c r="BI797"/>
  <c r="BH797"/>
  <c r="BG797"/>
  <c r="BF797"/>
  <c r="T797"/>
  <c r="R797"/>
  <c r="P797"/>
  <c r="BI796"/>
  <c r="BH796"/>
  <c r="BG796"/>
  <c r="BF796"/>
  <c r="T796"/>
  <c r="R796"/>
  <c r="P796"/>
  <c r="BI794"/>
  <c r="BH794"/>
  <c r="BG794"/>
  <c r="BF794"/>
  <c r="T794"/>
  <c r="R794"/>
  <c r="P794"/>
  <c r="BI793"/>
  <c r="BH793"/>
  <c r="BG793"/>
  <c r="BF793"/>
  <c r="T793"/>
  <c r="R793"/>
  <c r="P793"/>
  <c r="BI792"/>
  <c r="BH792"/>
  <c r="BG792"/>
  <c r="BF792"/>
  <c r="T792"/>
  <c r="R792"/>
  <c r="P792"/>
  <c r="BI791"/>
  <c r="BH791"/>
  <c r="BG791"/>
  <c r="BF791"/>
  <c r="T791"/>
  <c r="R791"/>
  <c r="P791"/>
  <c r="BI789"/>
  <c r="BH789"/>
  <c r="BG789"/>
  <c r="BF789"/>
  <c r="T789"/>
  <c r="R789"/>
  <c r="P789"/>
  <c r="BI787"/>
  <c r="BH787"/>
  <c r="BG787"/>
  <c r="BF787"/>
  <c r="T787"/>
  <c r="R787"/>
  <c r="P787"/>
  <c r="BI786"/>
  <c r="BH786"/>
  <c r="BG786"/>
  <c r="BF786"/>
  <c r="T786"/>
  <c r="R786"/>
  <c r="P786"/>
  <c r="BI785"/>
  <c r="BH785"/>
  <c r="BG785"/>
  <c r="BF785"/>
  <c r="T785"/>
  <c r="R785"/>
  <c r="P785"/>
  <c r="BI778"/>
  <c r="BH778"/>
  <c r="BG778"/>
  <c r="BF778"/>
  <c r="T778"/>
  <c r="R778"/>
  <c r="P778"/>
  <c r="BI776"/>
  <c r="BH776"/>
  <c r="BG776"/>
  <c r="BF776"/>
  <c r="T776"/>
  <c r="R776"/>
  <c r="P776"/>
  <c r="BI774"/>
  <c r="BH774"/>
  <c r="BG774"/>
  <c r="BF774"/>
  <c r="T774"/>
  <c r="R774"/>
  <c r="P774"/>
  <c r="BI765"/>
  <c r="BH765"/>
  <c r="BG765"/>
  <c r="BF765"/>
  <c r="T765"/>
  <c r="R765"/>
  <c r="P765"/>
  <c r="BI758"/>
  <c r="BH758"/>
  <c r="BG758"/>
  <c r="BF758"/>
  <c r="T758"/>
  <c r="R758"/>
  <c r="P758"/>
  <c r="BI757"/>
  <c r="BH757"/>
  <c r="BG757"/>
  <c r="BF757"/>
  <c r="T757"/>
  <c r="R757"/>
  <c r="P757"/>
  <c r="BI756"/>
  <c r="BH756"/>
  <c r="BG756"/>
  <c r="BF756"/>
  <c r="T756"/>
  <c r="R756"/>
  <c r="P756"/>
  <c r="BI755"/>
  <c r="BH755"/>
  <c r="BG755"/>
  <c r="BF755"/>
  <c r="T755"/>
  <c r="R755"/>
  <c r="P755"/>
  <c r="BI753"/>
  <c r="BH753"/>
  <c r="BG753"/>
  <c r="BF753"/>
  <c r="T753"/>
  <c r="R753"/>
  <c r="P753"/>
  <c r="BI752"/>
  <c r="BH752"/>
  <c r="BG752"/>
  <c r="BF752"/>
  <c r="T752"/>
  <c r="R752"/>
  <c r="P752"/>
  <c r="BI750"/>
  <c r="BH750"/>
  <c r="BG750"/>
  <c r="BF750"/>
  <c r="T750"/>
  <c r="R750"/>
  <c r="P750"/>
  <c r="BI743"/>
  <c r="BH743"/>
  <c r="BG743"/>
  <c r="BF743"/>
  <c r="T743"/>
  <c r="R743"/>
  <c r="P743"/>
  <c r="BI742"/>
  <c r="BH742"/>
  <c r="BG742"/>
  <c r="BF742"/>
  <c r="T742"/>
  <c r="R742"/>
  <c r="P742"/>
  <c r="BI740"/>
  <c r="BH740"/>
  <c r="BG740"/>
  <c r="BF740"/>
  <c r="T740"/>
  <c r="R740"/>
  <c r="P740"/>
  <c r="BI736"/>
  <c r="BH736"/>
  <c r="BG736"/>
  <c r="BF736"/>
  <c r="T736"/>
  <c r="R736"/>
  <c r="P736"/>
  <c r="BI735"/>
  <c r="BH735"/>
  <c r="BG735"/>
  <c r="BF735"/>
  <c r="T735"/>
  <c r="R735"/>
  <c r="P735"/>
  <c r="BI734"/>
  <c r="BH734"/>
  <c r="BG734"/>
  <c r="BF734"/>
  <c r="T734"/>
  <c r="R734"/>
  <c r="P734"/>
  <c r="BI733"/>
  <c r="BH733"/>
  <c r="BG733"/>
  <c r="BF733"/>
  <c r="T733"/>
  <c r="R733"/>
  <c r="P733"/>
  <c r="BI731"/>
  <c r="BH731"/>
  <c r="BG731"/>
  <c r="BF731"/>
  <c r="T731"/>
  <c r="R731"/>
  <c r="P731"/>
  <c r="BI730"/>
  <c r="BH730"/>
  <c r="BG730"/>
  <c r="BF730"/>
  <c r="T730"/>
  <c r="R730"/>
  <c r="P730"/>
  <c r="BI726"/>
  <c r="BH726"/>
  <c r="BG726"/>
  <c r="BF726"/>
  <c r="T726"/>
  <c r="R726"/>
  <c r="P726"/>
  <c r="BI725"/>
  <c r="BH725"/>
  <c r="BG725"/>
  <c r="BF725"/>
  <c r="T725"/>
  <c r="R725"/>
  <c r="P725"/>
  <c r="BI724"/>
  <c r="BH724"/>
  <c r="BG724"/>
  <c r="BF724"/>
  <c r="T724"/>
  <c r="R724"/>
  <c r="P724"/>
  <c r="BI722"/>
  <c r="BH722"/>
  <c r="BG722"/>
  <c r="BF722"/>
  <c r="T722"/>
  <c r="R722"/>
  <c r="P722"/>
  <c r="BI717"/>
  <c r="BH717"/>
  <c r="BG717"/>
  <c r="BF717"/>
  <c r="T717"/>
  <c r="R717"/>
  <c r="P717"/>
  <c r="BI716"/>
  <c r="BH716"/>
  <c r="BG716"/>
  <c r="BF716"/>
  <c r="T716"/>
  <c r="R716"/>
  <c r="P716"/>
  <c r="BI714"/>
  <c r="BH714"/>
  <c r="BG714"/>
  <c r="BF714"/>
  <c r="T714"/>
  <c r="R714"/>
  <c r="P714"/>
  <c r="BI708"/>
  <c r="BH708"/>
  <c r="BG708"/>
  <c r="BF708"/>
  <c r="T708"/>
  <c r="R708"/>
  <c r="P708"/>
  <c r="BI706"/>
  <c r="BH706"/>
  <c r="BG706"/>
  <c r="BF706"/>
  <c r="T706"/>
  <c r="R706"/>
  <c r="P706"/>
  <c r="BI705"/>
  <c r="BH705"/>
  <c r="BG705"/>
  <c r="BF705"/>
  <c r="T705"/>
  <c r="R705"/>
  <c r="P705"/>
  <c r="BI704"/>
  <c r="BH704"/>
  <c r="BG704"/>
  <c r="BF704"/>
  <c r="T704"/>
  <c r="R704"/>
  <c r="P704"/>
  <c r="BI703"/>
  <c r="BH703"/>
  <c r="BG703"/>
  <c r="BF703"/>
  <c r="T703"/>
  <c r="R703"/>
  <c r="P703"/>
  <c r="BI702"/>
  <c r="BH702"/>
  <c r="BG702"/>
  <c r="BF702"/>
  <c r="T702"/>
  <c r="R702"/>
  <c r="P702"/>
  <c r="BI701"/>
  <c r="BH701"/>
  <c r="BG701"/>
  <c r="BF701"/>
  <c r="T701"/>
  <c r="R701"/>
  <c r="P701"/>
  <c r="BI700"/>
  <c r="BH700"/>
  <c r="BG700"/>
  <c r="BF700"/>
  <c r="T700"/>
  <c r="R700"/>
  <c r="P700"/>
  <c r="BI699"/>
  <c r="BH699"/>
  <c r="BG699"/>
  <c r="BF699"/>
  <c r="T699"/>
  <c r="R699"/>
  <c r="P699"/>
  <c r="BI698"/>
  <c r="BH698"/>
  <c r="BG698"/>
  <c r="BF698"/>
  <c r="T698"/>
  <c r="R698"/>
  <c r="P698"/>
  <c r="BI697"/>
  <c r="BH697"/>
  <c r="BG697"/>
  <c r="BF697"/>
  <c r="T697"/>
  <c r="R697"/>
  <c r="P697"/>
  <c r="BI696"/>
  <c r="BH696"/>
  <c r="BG696"/>
  <c r="BF696"/>
  <c r="T696"/>
  <c r="R696"/>
  <c r="P696"/>
  <c r="BI695"/>
  <c r="BH695"/>
  <c r="BG695"/>
  <c r="BF695"/>
  <c r="T695"/>
  <c r="R695"/>
  <c r="P695"/>
  <c r="BI694"/>
  <c r="BH694"/>
  <c r="BG694"/>
  <c r="BF694"/>
  <c r="T694"/>
  <c r="R694"/>
  <c r="P694"/>
  <c r="BI693"/>
  <c r="BH693"/>
  <c r="BG693"/>
  <c r="BF693"/>
  <c r="T693"/>
  <c r="R693"/>
  <c r="P693"/>
  <c r="BI687"/>
  <c r="BH687"/>
  <c r="BG687"/>
  <c r="BF687"/>
  <c r="T687"/>
  <c r="R687"/>
  <c r="P687"/>
  <c r="BI686"/>
  <c r="BH686"/>
  <c r="BG686"/>
  <c r="BF686"/>
  <c r="T686"/>
  <c r="R686"/>
  <c r="P686"/>
  <c r="BI682"/>
  <c r="BH682"/>
  <c r="BG682"/>
  <c r="BF682"/>
  <c r="T682"/>
  <c r="R682"/>
  <c r="P682"/>
  <c r="BI680"/>
  <c r="BH680"/>
  <c r="BG680"/>
  <c r="BF680"/>
  <c r="T680"/>
  <c r="R680"/>
  <c r="P680"/>
  <c r="BI678"/>
  <c r="BH678"/>
  <c r="BG678"/>
  <c r="BF678"/>
  <c r="T678"/>
  <c r="R678"/>
  <c r="P678"/>
  <c r="BI676"/>
  <c r="BH676"/>
  <c r="BG676"/>
  <c r="BF676"/>
  <c r="T676"/>
  <c r="R676"/>
  <c r="P676"/>
  <c r="BI674"/>
  <c r="BH674"/>
  <c r="BG674"/>
  <c r="BF674"/>
  <c r="T674"/>
  <c r="R674"/>
  <c r="P674"/>
  <c r="BI670"/>
  <c r="BH670"/>
  <c r="BG670"/>
  <c r="BF670"/>
  <c r="T670"/>
  <c r="R670"/>
  <c r="P670"/>
  <c r="BI666"/>
  <c r="BH666"/>
  <c r="BG666"/>
  <c r="BF666"/>
  <c r="T666"/>
  <c r="R666"/>
  <c r="P666"/>
  <c r="BI659"/>
  <c r="BH659"/>
  <c r="BG659"/>
  <c r="BF659"/>
  <c r="T659"/>
  <c r="R659"/>
  <c r="P659"/>
  <c r="BI655"/>
  <c r="BH655"/>
  <c r="BG655"/>
  <c r="BF655"/>
  <c r="T655"/>
  <c r="R655"/>
  <c r="P655"/>
  <c r="BI654"/>
  <c r="BH654"/>
  <c r="BG654"/>
  <c r="BF654"/>
  <c r="T654"/>
  <c r="R654"/>
  <c r="P654"/>
  <c r="BI642"/>
  <c r="BH642"/>
  <c r="BG642"/>
  <c r="BF642"/>
  <c r="T642"/>
  <c r="R642"/>
  <c r="P642"/>
  <c r="BI635"/>
  <c r="BH635"/>
  <c r="BG635"/>
  <c r="BF635"/>
  <c r="T635"/>
  <c r="R635"/>
  <c r="P635"/>
  <c r="BI628"/>
  <c r="BH628"/>
  <c r="BG628"/>
  <c r="BF628"/>
  <c r="T628"/>
  <c r="R628"/>
  <c r="P628"/>
  <c r="BI624"/>
  <c r="BH624"/>
  <c r="BG624"/>
  <c r="BF624"/>
  <c r="T624"/>
  <c r="R624"/>
  <c r="P624"/>
  <c r="BI617"/>
  <c r="BH617"/>
  <c r="BG617"/>
  <c r="BF617"/>
  <c r="T617"/>
  <c r="R617"/>
  <c r="P617"/>
  <c r="BI615"/>
  <c r="BH615"/>
  <c r="BG615"/>
  <c r="BF615"/>
  <c r="T615"/>
  <c r="R615"/>
  <c r="P615"/>
  <c r="BI613"/>
  <c r="BH613"/>
  <c r="BG613"/>
  <c r="BF613"/>
  <c r="T613"/>
  <c r="R613"/>
  <c r="P613"/>
  <c r="BI611"/>
  <c r="BH611"/>
  <c r="BG611"/>
  <c r="BF611"/>
  <c r="T611"/>
  <c r="R611"/>
  <c r="P611"/>
  <c r="BI604"/>
  <c r="BH604"/>
  <c r="BG604"/>
  <c r="BF604"/>
  <c r="T604"/>
  <c r="R604"/>
  <c r="P604"/>
  <c r="BI601"/>
  <c r="BH601"/>
  <c r="BG601"/>
  <c r="BF601"/>
  <c r="T601"/>
  <c r="R601"/>
  <c r="P601"/>
  <c r="BI599"/>
  <c r="BH599"/>
  <c r="BG599"/>
  <c r="BF599"/>
  <c r="T599"/>
  <c r="R599"/>
  <c r="P599"/>
  <c r="BI598"/>
  <c r="BH598"/>
  <c r="BG598"/>
  <c r="BF598"/>
  <c r="T598"/>
  <c r="R598"/>
  <c r="P598"/>
  <c r="BI597"/>
  <c r="BH597"/>
  <c r="BG597"/>
  <c r="BF597"/>
  <c r="T597"/>
  <c r="R597"/>
  <c r="P597"/>
  <c r="BI596"/>
  <c r="BH596"/>
  <c r="BG596"/>
  <c r="BF596"/>
  <c r="T596"/>
  <c r="R596"/>
  <c r="P596"/>
  <c r="BI595"/>
  <c r="BH595"/>
  <c r="BG595"/>
  <c r="BF595"/>
  <c r="T595"/>
  <c r="R595"/>
  <c r="P595"/>
  <c r="BI594"/>
  <c r="BH594"/>
  <c r="BG594"/>
  <c r="BF594"/>
  <c r="T594"/>
  <c r="R594"/>
  <c r="P594"/>
  <c r="BI593"/>
  <c r="BH593"/>
  <c r="BG593"/>
  <c r="BF593"/>
  <c r="T593"/>
  <c r="R593"/>
  <c r="P593"/>
  <c r="BI592"/>
  <c r="BH592"/>
  <c r="BG592"/>
  <c r="BF592"/>
  <c r="T592"/>
  <c r="R592"/>
  <c r="P592"/>
  <c r="BI591"/>
  <c r="BH591"/>
  <c r="BG591"/>
  <c r="BF591"/>
  <c r="T591"/>
  <c r="R591"/>
  <c r="P591"/>
  <c r="BI590"/>
  <c r="BH590"/>
  <c r="BG590"/>
  <c r="BF590"/>
  <c r="T590"/>
  <c r="R590"/>
  <c r="P590"/>
  <c r="BI588"/>
  <c r="BH588"/>
  <c r="BG588"/>
  <c r="BF588"/>
  <c r="T588"/>
  <c r="R588"/>
  <c r="P588"/>
  <c r="BI586"/>
  <c r="BH586"/>
  <c r="BG586"/>
  <c r="BF586"/>
  <c r="T586"/>
  <c r="R586"/>
  <c r="P586"/>
  <c r="BI585"/>
  <c r="BH585"/>
  <c r="BG585"/>
  <c r="BF585"/>
  <c r="T585"/>
  <c r="R585"/>
  <c r="P585"/>
  <c r="BI583"/>
  <c r="BH583"/>
  <c r="BG583"/>
  <c r="BF583"/>
  <c r="T583"/>
  <c r="R583"/>
  <c r="P583"/>
  <c r="BI582"/>
  <c r="BH582"/>
  <c r="BG582"/>
  <c r="BF582"/>
  <c r="T582"/>
  <c r="R582"/>
  <c r="P582"/>
  <c r="BI580"/>
  <c r="BH580"/>
  <c r="BG580"/>
  <c r="BF580"/>
  <c r="T580"/>
  <c r="R580"/>
  <c r="P580"/>
  <c r="BI579"/>
  <c r="BH579"/>
  <c r="BG579"/>
  <c r="BF579"/>
  <c r="T579"/>
  <c r="R579"/>
  <c r="P579"/>
  <c r="BI578"/>
  <c r="BH578"/>
  <c r="BG578"/>
  <c r="BF578"/>
  <c r="T578"/>
  <c r="R578"/>
  <c r="P578"/>
  <c r="BI577"/>
  <c r="BH577"/>
  <c r="BG577"/>
  <c r="BF577"/>
  <c r="T577"/>
  <c r="R577"/>
  <c r="P577"/>
  <c r="BI576"/>
  <c r="BH576"/>
  <c r="BG576"/>
  <c r="BF576"/>
  <c r="T576"/>
  <c r="R576"/>
  <c r="P576"/>
  <c r="BI575"/>
  <c r="BH575"/>
  <c r="BG575"/>
  <c r="BF575"/>
  <c r="T575"/>
  <c r="R575"/>
  <c r="P575"/>
  <c r="BI574"/>
  <c r="BH574"/>
  <c r="BG574"/>
  <c r="BF574"/>
  <c r="T574"/>
  <c r="R574"/>
  <c r="P574"/>
  <c r="BI573"/>
  <c r="BH573"/>
  <c r="BG573"/>
  <c r="BF573"/>
  <c r="T573"/>
  <c r="R573"/>
  <c r="P573"/>
  <c r="BI572"/>
  <c r="BH572"/>
  <c r="BG572"/>
  <c r="BF572"/>
  <c r="T572"/>
  <c r="R572"/>
  <c r="P572"/>
  <c r="BI571"/>
  <c r="BH571"/>
  <c r="BG571"/>
  <c r="BF571"/>
  <c r="T571"/>
  <c r="R571"/>
  <c r="P571"/>
  <c r="BI570"/>
  <c r="BH570"/>
  <c r="BG570"/>
  <c r="BF570"/>
  <c r="T570"/>
  <c r="R570"/>
  <c r="P570"/>
  <c r="BI569"/>
  <c r="BH569"/>
  <c r="BG569"/>
  <c r="BF569"/>
  <c r="T569"/>
  <c r="R569"/>
  <c r="P569"/>
  <c r="BI568"/>
  <c r="BH568"/>
  <c r="BG568"/>
  <c r="BF568"/>
  <c r="T568"/>
  <c r="R568"/>
  <c r="P568"/>
  <c r="BI567"/>
  <c r="BH567"/>
  <c r="BG567"/>
  <c r="BF567"/>
  <c r="T567"/>
  <c r="R567"/>
  <c r="P567"/>
  <c r="BI566"/>
  <c r="BH566"/>
  <c r="BG566"/>
  <c r="BF566"/>
  <c r="T566"/>
  <c r="R566"/>
  <c r="P566"/>
  <c r="BI565"/>
  <c r="BH565"/>
  <c r="BG565"/>
  <c r="BF565"/>
  <c r="T565"/>
  <c r="R565"/>
  <c r="P565"/>
  <c r="BI564"/>
  <c r="BH564"/>
  <c r="BG564"/>
  <c r="BF564"/>
  <c r="T564"/>
  <c r="R564"/>
  <c r="P564"/>
  <c r="BI563"/>
  <c r="BH563"/>
  <c r="BG563"/>
  <c r="BF563"/>
  <c r="T563"/>
  <c r="R563"/>
  <c r="P563"/>
  <c r="BI562"/>
  <c r="BH562"/>
  <c r="BG562"/>
  <c r="BF562"/>
  <c r="T562"/>
  <c r="R562"/>
  <c r="P562"/>
  <c r="BI560"/>
  <c r="BH560"/>
  <c r="BG560"/>
  <c r="BF560"/>
  <c r="T560"/>
  <c r="R560"/>
  <c r="P560"/>
  <c r="BI559"/>
  <c r="BH559"/>
  <c r="BG559"/>
  <c r="BF559"/>
  <c r="T559"/>
  <c r="R559"/>
  <c r="P559"/>
  <c r="BI557"/>
  <c r="BH557"/>
  <c r="BG557"/>
  <c r="BF557"/>
  <c r="T557"/>
  <c r="R557"/>
  <c r="P557"/>
  <c r="BI556"/>
  <c r="BH556"/>
  <c r="BG556"/>
  <c r="BF556"/>
  <c r="T556"/>
  <c r="R556"/>
  <c r="P556"/>
  <c r="BI555"/>
  <c r="BH555"/>
  <c r="BG555"/>
  <c r="BF555"/>
  <c r="T555"/>
  <c r="R555"/>
  <c r="P555"/>
  <c r="BI554"/>
  <c r="BH554"/>
  <c r="BG554"/>
  <c r="BF554"/>
  <c r="T554"/>
  <c r="R554"/>
  <c r="P554"/>
  <c r="BI553"/>
  <c r="BH553"/>
  <c r="BG553"/>
  <c r="BF553"/>
  <c r="T553"/>
  <c r="R553"/>
  <c r="P553"/>
  <c r="BI551"/>
  <c r="BH551"/>
  <c r="BG551"/>
  <c r="BF551"/>
  <c r="T551"/>
  <c r="R551"/>
  <c r="P551"/>
  <c r="BI550"/>
  <c r="BH550"/>
  <c r="BG550"/>
  <c r="BF550"/>
  <c r="T550"/>
  <c r="R550"/>
  <c r="P550"/>
  <c r="BI549"/>
  <c r="BH549"/>
  <c r="BG549"/>
  <c r="BF549"/>
  <c r="T549"/>
  <c r="R549"/>
  <c r="P549"/>
  <c r="BI548"/>
  <c r="BH548"/>
  <c r="BG548"/>
  <c r="BF548"/>
  <c r="T548"/>
  <c r="R548"/>
  <c r="P548"/>
  <c r="BI547"/>
  <c r="BH547"/>
  <c r="BG547"/>
  <c r="BF547"/>
  <c r="T547"/>
  <c r="R547"/>
  <c r="P547"/>
  <c r="BI546"/>
  <c r="BH546"/>
  <c r="BG546"/>
  <c r="BF546"/>
  <c r="T546"/>
  <c r="R546"/>
  <c r="P546"/>
  <c r="BI544"/>
  <c r="BH544"/>
  <c r="BG544"/>
  <c r="BF544"/>
  <c r="T544"/>
  <c r="R544"/>
  <c r="P544"/>
  <c r="BI543"/>
  <c r="BH543"/>
  <c r="BG543"/>
  <c r="BF543"/>
  <c r="T543"/>
  <c r="R543"/>
  <c r="P543"/>
  <c r="BI542"/>
  <c r="BH542"/>
  <c r="BG542"/>
  <c r="BF542"/>
  <c r="T542"/>
  <c r="R542"/>
  <c r="P542"/>
  <c r="BI541"/>
  <c r="BH541"/>
  <c r="BG541"/>
  <c r="BF541"/>
  <c r="T541"/>
  <c r="R541"/>
  <c r="P541"/>
  <c r="BI540"/>
  <c r="BH540"/>
  <c r="BG540"/>
  <c r="BF540"/>
  <c r="T540"/>
  <c r="R540"/>
  <c r="P540"/>
  <c r="BI539"/>
  <c r="BH539"/>
  <c r="BG539"/>
  <c r="BF539"/>
  <c r="T539"/>
  <c r="R539"/>
  <c r="P539"/>
  <c r="BI538"/>
  <c r="BH538"/>
  <c r="BG538"/>
  <c r="BF538"/>
  <c r="T538"/>
  <c r="R538"/>
  <c r="P538"/>
  <c r="BI537"/>
  <c r="BH537"/>
  <c r="BG537"/>
  <c r="BF537"/>
  <c r="T537"/>
  <c r="R537"/>
  <c r="P537"/>
  <c r="BI536"/>
  <c r="BH536"/>
  <c r="BG536"/>
  <c r="BF536"/>
  <c r="T536"/>
  <c r="R536"/>
  <c r="P536"/>
  <c r="BI534"/>
  <c r="BH534"/>
  <c r="BG534"/>
  <c r="BF534"/>
  <c r="T534"/>
  <c r="R534"/>
  <c r="P534"/>
  <c r="BI530"/>
  <c r="BH530"/>
  <c r="BG530"/>
  <c r="BF530"/>
  <c r="T530"/>
  <c r="R530"/>
  <c r="P530"/>
  <c r="BI526"/>
  <c r="BH526"/>
  <c r="BG526"/>
  <c r="BF526"/>
  <c r="T526"/>
  <c r="R526"/>
  <c r="P526"/>
  <c r="BI522"/>
  <c r="BH522"/>
  <c r="BG522"/>
  <c r="BF522"/>
  <c r="T522"/>
  <c r="R522"/>
  <c r="P522"/>
  <c r="BI518"/>
  <c r="BH518"/>
  <c r="BG518"/>
  <c r="BF518"/>
  <c r="T518"/>
  <c r="R518"/>
  <c r="P518"/>
  <c r="BI516"/>
  <c r="BH516"/>
  <c r="BG516"/>
  <c r="BF516"/>
  <c r="T516"/>
  <c r="R516"/>
  <c r="P516"/>
  <c r="BI514"/>
  <c r="BH514"/>
  <c r="BG514"/>
  <c r="BF514"/>
  <c r="T514"/>
  <c r="R514"/>
  <c r="P514"/>
  <c r="BI512"/>
  <c r="BH512"/>
  <c r="BG512"/>
  <c r="BF512"/>
  <c r="T512"/>
  <c r="R512"/>
  <c r="P512"/>
  <c r="BI510"/>
  <c r="BH510"/>
  <c r="BG510"/>
  <c r="BF510"/>
  <c r="T510"/>
  <c r="R510"/>
  <c r="P510"/>
  <c r="BI507"/>
  <c r="BH507"/>
  <c r="BG507"/>
  <c r="BF507"/>
  <c r="T507"/>
  <c r="T506"/>
  <c r="R507"/>
  <c r="R506"/>
  <c r="P507"/>
  <c r="P506"/>
  <c r="BI504"/>
  <c r="BH504"/>
  <c r="BG504"/>
  <c r="BF504"/>
  <c r="T504"/>
  <c r="R504"/>
  <c r="P504"/>
  <c r="BI500"/>
  <c r="BH500"/>
  <c r="BG500"/>
  <c r="BF500"/>
  <c r="T500"/>
  <c r="R500"/>
  <c r="P500"/>
  <c r="BI492"/>
  <c r="BH492"/>
  <c r="BG492"/>
  <c r="BF492"/>
  <c r="T492"/>
  <c r="R492"/>
  <c r="P492"/>
  <c r="BI486"/>
  <c r="BH486"/>
  <c r="BG486"/>
  <c r="BF486"/>
  <c r="T486"/>
  <c r="R486"/>
  <c r="P486"/>
  <c r="BI478"/>
  <c r="BH478"/>
  <c r="BG478"/>
  <c r="BF478"/>
  <c r="T478"/>
  <c r="R478"/>
  <c r="P478"/>
  <c r="BI473"/>
  <c r="BH473"/>
  <c r="BG473"/>
  <c r="BF473"/>
  <c r="T473"/>
  <c r="R473"/>
  <c r="P473"/>
  <c r="BI470"/>
  <c r="BH470"/>
  <c r="BG470"/>
  <c r="BF470"/>
  <c r="T470"/>
  <c r="R470"/>
  <c r="P470"/>
  <c r="BI469"/>
  <c r="BH469"/>
  <c r="BG469"/>
  <c r="BF469"/>
  <c r="T469"/>
  <c r="R469"/>
  <c r="P469"/>
  <c r="BI466"/>
  <c r="BH466"/>
  <c r="BG466"/>
  <c r="BF466"/>
  <c r="T466"/>
  <c r="R466"/>
  <c r="P466"/>
  <c r="BI465"/>
  <c r="BH465"/>
  <c r="BG465"/>
  <c r="BF465"/>
  <c r="T465"/>
  <c r="R465"/>
  <c r="P465"/>
  <c r="BI464"/>
  <c r="BH464"/>
  <c r="BG464"/>
  <c r="BF464"/>
  <c r="T464"/>
  <c r="R464"/>
  <c r="P464"/>
  <c r="BI462"/>
  <c r="BH462"/>
  <c r="BG462"/>
  <c r="BF462"/>
  <c r="T462"/>
  <c r="R462"/>
  <c r="P462"/>
  <c r="BI456"/>
  <c r="BH456"/>
  <c r="BG456"/>
  <c r="BF456"/>
  <c r="T456"/>
  <c r="R456"/>
  <c r="P456"/>
  <c r="BI451"/>
  <c r="BH451"/>
  <c r="BG451"/>
  <c r="BF451"/>
  <c r="T451"/>
  <c r="R451"/>
  <c r="P451"/>
  <c r="BI446"/>
  <c r="BH446"/>
  <c r="BG446"/>
  <c r="BF446"/>
  <c r="T446"/>
  <c r="R446"/>
  <c r="P446"/>
  <c r="BI444"/>
  <c r="BH444"/>
  <c r="BG444"/>
  <c r="BF444"/>
  <c r="T444"/>
  <c r="R444"/>
  <c r="P444"/>
  <c r="BI440"/>
  <c r="BH440"/>
  <c r="BG440"/>
  <c r="BF440"/>
  <c r="T440"/>
  <c r="R440"/>
  <c r="P440"/>
  <c r="BI435"/>
  <c r="BH435"/>
  <c r="BG435"/>
  <c r="BF435"/>
  <c r="T435"/>
  <c r="R435"/>
  <c r="P435"/>
  <c r="BI434"/>
  <c r="BH434"/>
  <c r="BG434"/>
  <c r="BF434"/>
  <c r="T434"/>
  <c r="R434"/>
  <c r="P434"/>
  <c r="BI432"/>
  <c r="BH432"/>
  <c r="BG432"/>
  <c r="BF432"/>
  <c r="T432"/>
  <c r="R432"/>
  <c r="P432"/>
  <c r="BI426"/>
  <c r="BH426"/>
  <c r="BG426"/>
  <c r="BF426"/>
  <c r="T426"/>
  <c r="R426"/>
  <c r="P426"/>
  <c r="BI425"/>
  <c r="BH425"/>
  <c r="BG425"/>
  <c r="BF425"/>
  <c r="T425"/>
  <c r="R425"/>
  <c r="P425"/>
  <c r="BI424"/>
  <c r="BH424"/>
  <c r="BG424"/>
  <c r="BF424"/>
  <c r="T424"/>
  <c r="R424"/>
  <c r="P424"/>
  <c r="BI422"/>
  <c r="BH422"/>
  <c r="BG422"/>
  <c r="BF422"/>
  <c r="T422"/>
  <c r="R422"/>
  <c r="P422"/>
  <c r="BI418"/>
  <c r="BH418"/>
  <c r="BG418"/>
  <c r="BF418"/>
  <c r="T418"/>
  <c r="R418"/>
  <c r="P418"/>
  <c r="BI415"/>
  <c r="BH415"/>
  <c r="BG415"/>
  <c r="BF415"/>
  <c r="T415"/>
  <c r="R415"/>
  <c r="P415"/>
  <c r="BI409"/>
  <c r="BH409"/>
  <c r="BG409"/>
  <c r="BF409"/>
  <c r="T409"/>
  <c r="R409"/>
  <c r="P409"/>
  <c r="BI408"/>
  <c r="BH408"/>
  <c r="BG408"/>
  <c r="BF408"/>
  <c r="T408"/>
  <c r="R408"/>
  <c r="P408"/>
  <c r="BI406"/>
  <c r="BH406"/>
  <c r="BG406"/>
  <c r="BF406"/>
  <c r="T406"/>
  <c r="R406"/>
  <c r="P406"/>
  <c r="BI400"/>
  <c r="BH400"/>
  <c r="BG400"/>
  <c r="BF400"/>
  <c r="T400"/>
  <c r="R400"/>
  <c r="P400"/>
  <c r="BI399"/>
  <c r="BH399"/>
  <c r="BG399"/>
  <c r="BF399"/>
  <c r="T399"/>
  <c r="R399"/>
  <c r="P399"/>
  <c r="BI398"/>
  <c r="BH398"/>
  <c r="BG398"/>
  <c r="BF398"/>
  <c r="T398"/>
  <c r="R398"/>
  <c r="P398"/>
  <c r="BI396"/>
  <c r="BH396"/>
  <c r="BG396"/>
  <c r="BF396"/>
  <c r="T396"/>
  <c r="R396"/>
  <c r="P396"/>
  <c r="BI394"/>
  <c r="BH394"/>
  <c r="BG394"/>
  <c r="BF394"/>
  <c r="T394"/>
  <c r="R394"/>
  <c r="P394"/>
  <c r="BI393"/>
  <c r="BH393"/>
  <c r="BG393"/>
  <c r="BF393"/>
  <c r="T393"/>
  <c r="R393"/>
  <c r="P393"/>
  <c r="BI392"/>
  <c r="BH392"/>
  <c r="BG392"/>
  <c r="BF392"/>
  <c r="T392"/>
  <c r="R392"/>
  <c r="P392"/>
  <c r="BI391"/>
  <c r="BH391"/>
  <c r="BG391"/>
  <c r="BF391"/>
  <c r="T391"/>
  <c r="R391"/>
  <c r="P391"/>
  <c r="BI390"/>
  <c r="BH390"/>
  <c r="BG390"/>
  <c r="BF390"/>
  <c r="T390"/>
  <c r="R390"/>
  <c r="P390"/>
  <c r="BI389"/>
  <c r="BH389"/>
  <c r="BG389"/>
  <c r="BF389"/>
  <c r="T389"/>
  <c r="R389"/>
  <c r="P389"/>
  <c r="BI388"/>
  <c r="BH388"/>
  <c r="BG388"/>
  <c r="BF388"/>
  <c r="T388"/>
  <c r="R388"/>
  <c r="P388"/>
  <c r="BI387"/>
  <c r="BH387"/>
  <c r="BG387"/>
  <c r="BF387"/>
  <c r="T387"/>
  <c r="R387"/>
  <c r="P387"/>
  <c r="BI386"/>
  <c r="BH386"/>
  <c r="BG386"/>
  <c r="BF386"/>
  <c r="T386"/>
  <c r="R386"/>
  <c r="P386"/>
  <c r="BI384"/>
  <c r="BH384"/>
  <c r="BG384"/>
  <c r="BF384"/>
  <c r="T384"/>
  <c r="R384"/>
  <c r="P384"/>
  <c r="BI382"/>
  <c r="BH382"/>
  <c r="BG382"/>
  <c r="BF382"/>
  <c r="T382"/>
  <c r="R382"/>
  <c r="P382"/>
  <c r="BI380"/>
  <c r="BH380"/>
  <c r="BG380"/>
  <c r="BF380"/>
  <c r="T380"/>
  <c r="R380"/>
  <c r="P380"/>
  <c r="BI378"/>
  <c r="BH378"/>
  <c r="BG378"/>
  <c r="BF378"/>
  <c r="T378"/>
  <c r="R378"/>
  <c r="P378"/>
  <c r="BI373"/>
  <c r="BH373"/>
  <c r="BG373"/>
  <c r="BF373"/>
  <c r="T373"/>
  <c r="R373"/>
  <c r="P373"/>
  <c r="BI359"/>
  <c r="BH359"/>
  <c r="BG359"/>
  <c r="BF359"/>
  <c r="T359"/>
  <c r="R359"/>
  <c r="P359"/>
  <c r="BI354"/>
  <c r="BH354"/>
  <c r="BG354"/>
  <c r="BF354"/>
  <c r="T354"/>
  <c r="R354"/>
  <c r="P354"/>
  <c r="BI349"/>
  <c r="BH349"/>
  <c r="BG349"/>
  <c r="BF349"/>
  <c r="T349"/>
  <c r="R349"/>
  <c r="P349"/>
  <c r="BI342"/>
  <c r="BH342"/>
  <c r="BG342"/>
  <c r="BF342"/>
  <c r="T342"/>
  <c r="R342"/>
  <c r="P342"/>
  <c r="BI337"/>
  <c r="BH337"/>
  <c r="BG337"/>
  <c r="BF337"/>
  <c r="T337"/>
  <c r="R337"/>
  <c r="P337"/>
  <c r="BI332"/>
  <c r="BH332"/>
  <c r="BG332"/>
  <c r="BF332"/>
  <c r="T332"/>
  <c r="R332"/>
  <c r="P332"/>
  <c r="BI326"/>
  <c r="BH326"/>
  <c r="BG326"/>
  <c r="BF326"/>
  <c r="T326"/>
  <c r="R326"/>
  <c r="P326"/>
  <c r="BI321"/>
  <c r="BH321"/>
  <c r="BG321"/>
  <c r="BF321"/>
  <c r="T321"/>
  <c r="R321"/>
  <c r="P321"/>
  <c r="BI316"/>
  <c r="BH316"/>
  <c r="BG316"/>
  <c r="BF316"/>
  <c r="T316"/>
  <c r="R316"/>
  <c r="P316"/>
  <c r="BI311"/>
  <c r="BH311"/>
  <c r="BG311"/>
  <c r="BF311"/>
  <c r="T311"/>
  <c r="R311"/>
  <c r="P311"/>
  <c r="BI306"/>
  <c r="BH306"/>
  <c r="BG306"/>
  <c r="BF306"/>
  <c r="T306"/>
  <c r="R306"/>
  <c r="P306"/>
  <c r="BI301"/>
  <c r="BH301"/>
  <c r="BG301"/>
  <c r="BF301"/>
  <c r="T301"/>
  <c r="R301"/>
  <c r="P301"/>
  <c r="BI296"/>
  <c r="BH296"/>
  <c r="BG296"/>
  <c r="BF296"/>
  <c r="T296"/>
  <c r="R296"/>
  <c r="P296"/>
  <c r="BI289"/>
  <c r="BH289"/>
  <c r="BG289"/>
  <c r="BF289"/>
  <c r="T289"/>
  <c r="R289"/>
  <c r="P289"/>
  <c r="BI282"/>
  <c r="BH282"/>
  <c r="BG282"/>
  <c r="BF282"/>
  <c r="T282"/>
  <c r="R282"/>
  <c r="P282"/>
  <c r="BI277"/>
  <c r="BH277"/>
  <c r="BG277"/>
  <c r="BF277"/>
  <c r="T277"/>
  <c r="R277"/>
  <c r="P277"/>
  <c r="BI275"/>
  <c r="BH275"/>
  <c r="BG275"/>
  <c r="BF275"/>
  <c r="T275"/>
  <c r="R275"/>
  <c r="P275"/>
  <c r="BI270"/>
  <c r="BH270"/>
  <c r="BG270"/>
  <c r="BF270"/>
  <c r="T270"/>
  <c r="R270"/>
  <c r="P270"/>
  <c r="BI265"/>
  <c r="BH265"/>
  <c r="BG265"/>
  <c r="BF265"/>
  <c r="T265"/>
  <c r="R265"/>
  <c r="P265"/>
  <c r="BI260"/>
  <c r="BH260"/>
  <c r="BG260"/>
  <c r="BF260"/>
  <c r="T260"/>
  <c r="R260"/>
  <c r="P260"/>
  <c r="BI256"/>
  <c r="BH256"/>
  <c r="BG256"/>
  <c r="BF256"/>
  <c r="T256"/>
  <c r="R256"/>
  <c r="P256"/>
  <c r="BI250"/>
  <c r="BH250"/>
  <c r="BG250"/>
  <c r="BF250"/>
  <c r="T250"/>
  <c r="R250"/>
  <c r="P250"/>
  <c r="BI244"/>
  <c r="BH244"/>
  <c r="BG244"/>
  <c r="BF244"/>
  <c r="T244"/>
  <c r="R244"/>
  <c r="P244"/>
  <c r="BI236"/>
  <c r="BH236"/>
  <c r="BG236"/>
  <c r="BF236"/>
  <c r="T236"/>
  <c r="T235"/>
  <c r="R236"/>
  <c r="R235"/>
  <c r="P236"/>
  <c r="P235"/>
  <c r="BI233"/>
  <c r="BH233"/>
  <c r="BG233"/>
  <c r="BF233"/>
  <c r="T233"/>
  <c r="R233"/>
  <c r="P233"/>
  <c r="BI228"/>
  <c r="BH228"/>
  <c r="BG228"/>
  <c r="BF228"/>
  <c r="T228"/>
  <c r="R228"/>
  <c r="P228"/>
  <c r="BI225"/>
  <c r="BH225"/>
  <c r="BG225"/>
  <c r="BF225"/>
  <c r="T225"/>
  <c r="R225"/>
  <c r="P225"/>
  <c r="BI224"/>
  <c r="BH224"/>
  <c r="BG224"/>
  <c r="BF224"/>
  <c r="T224"/>
  <c r="R224"/>
  <c r="P224"/>
  <c r="BI221"/>
  <c r="BH221"/>
  <c r="BG221"/>
  <c r="BF221"/>
  <c r="T221"/>
  <c r="R221"/>
  <c r="P221"/>
  <c r="BI214"/>
  <c r="BH214"/>
  <c r="BG214"/>
  <c r="BF214"/>
  <c r="T214"/>
  <c r="R214"/>
  <c r="P214"/>
  <c r="BI202"/>
  <c r="BH202"/>
  <c r="BG202"/>
  <c r="BF202"/>
  <c r="T202"/>
  <c r="R202"/>
  <c r="P202"/>
  <c r="BI196"/>
  <c r="BH196"/>
  <c r="BG196"/>
  <c r="BF196"/>
  <c r="T196"/>
  <c r="R196"/>
  <c r="P196"/>
  <c r="BI194"/>
  <c r="BH194"/>
  <c r="BG194"/>
  <c r="BF194"/>
  <c r="T194"/>
  <c r="R194"/>
  <c r="P194"/>
  <c r="BI185"/>
  <c r="BH185"/>
  <c r="BG185"/>
  <c r="BF185"/>
  <c r="T185"/>
  <c r="R185"/>
  <c r="P185"/>
  <c r="BI182"/>
  <c r="BH182"/>
  <c r="BG182"/>
  <c r="BF182"/>
  <c r="T182"/>
  <c r="R182"/>
  <c r="P182"/>
  <c r="BI175"/>
  <c r="BH175"/>
  <c r="BG175"/>
  <c r="BF175"/>
  <c r="T175"/>
  <c r="R175"/>
  <c r="P175"/>
  <c r="BI165"/>
  <c r="BH165"/>
  <c r="BG165"/>
  <c r="BF165"/>
  <c r="T165"/>
  <c r="R165"/>
  <c r="P165"/>
  <c r="BI163"/>
  <c r="BH163"/>
  <c r="BG163"/>
  <c r="BF163"/>
  <c r="T163"/>
  <c r="R163"/>
  <c r="P163"/>
  <c r="BI159"/>
  <c r="BH159"/>
  <c r="BG159"/>
  <c r="BF159"/>
  <c r="T159"/>
  <c r="R159"/>
  <c r="P159"/>
  <c r="BI152"/>
  <c r="BH152"/>
  <c r="BG152"/>
  <c r="BF152"/>
  <c r="T152"/>
  <c r="R152"/>
  <c r="P152"/>
  <c r="BI151"/>
  <c r="BH151"/>
  <c r="BG151"/>
  <c r="BF151"/>
  <c r="T151"/>
  <c r="R151"/>
  <c r="P151"/>
  <c r="BI145"/>
  <c r="BH145"/>
  <c r="BG145"/>
  <c r="BF145"/>
  <c r="T145"/>
  <c r="R145"/>
  <c r="P145"/>
  <c r="J139"/>
  <c r="J138"/>
  <c r="F138"/>
  <c r="F136"/>
  <c r="E134"/>
  <c r="J92"/>
  <c r="J91"/>
  <c r="F91"/>
  <c r="F89"/>
  <c r="E87"/>
  <c r="J18"/>
  <c r="E18"/>
  <c r="F139"/>
  <c r="J17"/>
  <c r="J12"/>
  <c r="J136"/>
  <c r="E7"/>
  <c r="E85"/>
  <c i="2" r="J37"/>
  <c r="J36"/>
  <c i="1" r="AY95"/>
  <c i="2" r="J35"/>
  <c i="1" r="AX95"/>
  <c i="2" r="BI829"/>
  <c r="BH829"/>
  <c r="BG829"/>
  <c r="BF829"/>
  <c r="T829"/>
  <c r="R829"/>
  <c r="P829"/>
  <c r="BI825"/>
  <c r="BH825"/>
  <c r="BG825"/>
  <c r="BF825"/>
  <c r="T825"/>
  <c r="R825"/>
  <c r="P825"/>
  <c r="BI824"/>
  <c r="BH824"/>
  <c r="BG824"/>
  <c r="BF824"/>
  <c r="T824"/>
  <c r="R824"/>
  <c r="P824"/>
  <c r="BI823"/>
  <c r="BH823"/>
  <c r="BG823"/>
  <c r="BF823"/>
  <c r="T823"/>
  <c r="R823"/>
  <c r="P823"/>
  <c r="BI819"/>
  <c r="BH819"/>
  <c r="BG819"/>
  <c r="BF819"/>
  <c r="T819"/>
  <c r="R819"/>
  <c r="P819"/>
  <c r="BI815"/>
  <c r="BH815"/>
  <c r="BG815"/>
  <c r="BF815"/>
  <c r="T815"/>
  <c r="R815"/>
  <c r="P815"/>
  <c r="BI811"/>
  <c r="BH811"/>
  <c r="BG811"/>
  <c r="BF811"/>
  <c r="T811"/>
  <c r="R811"/>
  <c r="P811"/>
  <c r="BI810"/>
  <c r="BH810"/>
  <c r="BG810"/>
  <c r="BF810"/>
  <c r="T810"/>
  <c r="R810"/>
  <c r="P810"/>
  <c r="BI809"/>
  <c r="BH809"/>
  <c r="BG809"/>
  <c r="BF809"/>
  <c r="T809"/>
  <c r="R809"/>
  <c r="P809"/>
  <c r="BI805"/>
  <c r="BH805"/>
  <c r="BG805"/>
  <c r="BF805"/>
  <c r="T805"/>
  <c r="R805"/>
  <c r="P805"/>
  <c r="BI799"/>
  <c r="BH799"/>
  <c r="BG799"/>
  <c r="BF799"/>
  <c r="T799"/>
  <c r="R799"/>
  <c r="P799"/>
  <c r="BI792"/>
  <c r="BH792"/>
  <c r="BG792"/>
  <c r="BF792"/>
  <c r="T792"/>
  <c r="R792"/>
  <c r="P792"/>
  <c r="BI785"/>
  <c r="BH785"/>
  <c r="BG785"/>
  <c r="BF785"/>
  <c r="T785"/>
  <c r="R785"/>
  <c r="P785"/>
  <c r="BI781"/>
  <c r="BH781"/>
  <c r="BG781"/>
  <c r="BF781"/>
  <c r="T781"/>
  <c r="R781"/>
  <c r="P781"/>
  <c r="BI780"/>
  <c r="BH780"/>
  <c r="BG780"/>
  <c r="BF780"/>
  <c r="T780"/>
  <c r="R780"/>
  <c r="P780"/>
  <c r="BI779"/>
  <c r="BH779"/>
  <c r="BG779"/>
  <c r="BF779"/>
  <c r="T779"/>
  <c r="R779"/>
  <c r="P779"/>
  <c r="BI776"/>
  <c r="BH776"/>
  <c r="BG776"/>
  <c r="BF776"/>
  <c r="T776"/>
  <c r="R776"/>
  <c r="P776"/>
  <c r="BI775"/>
  <c r="BH775"/>
  <c r="BG775"/>
  <c r="BF775"/>
  <c r="T775"/>
  <c r="R775"/>
  <c r="P775"/>
  <c r="BI774"/>
  <c r="BH774"/>
  <c r="BG774"/>
  <c r="BF774"/>
  <c r="T774"/>
  <c r="R774"/>
  <c r="P774"/>
  <c r="BI773"/>
  <c r="BH773"/>
  <c r="BG773"/>
  <c r="BF773"/>
  <c r="T773"/>
  <c r="R773"/>
  <c r="P773"/>
  <c r="BI772"/>
  <c r="BH772"/>
  <c r="BG772"/>
  <c r="BF772"/>
  <c r="T772"/>
  <c r="R772"/>
  <c r="P772"/>
  <c r="BI771"/>
  <c r="BH771"/>
  <c r="BG771"/>
  <c r="BF771"/>
  <c r="T771"/>
  <c r="R771"/>
  <c r="P771"/>
  <c r="BI770"/>
  <c r="BH770"/>
  <c r="BG770"/>
  <c r="BF770"/>
  <c r="T770"/>
  <c r="R770"/>
  <c r="P770"/>
  <c r="BI768"/>
  <c r="BH768"/>
  <c r="BG768"/>
  <c r="BF768"/>
  <c r="T768"/>
  <c r="R768"/>
  <c r="P768"/>
  <c r="BI766"/>
  <c r="BH766"/>
  <c r="BG766"/>
  <c r="BF766"/>
  <c r="T766"/>
  <c r="R766"/>
  <c r="P766"/>
  <c r="BI764"/>
  <c r="BH764"/>
  <c r="BG764"/>
  <c r="BF764"/>
  <c r="T764"/>
  <c r="R764"/>
  <c r="P764"/>
  <c r="BI763"/>
  <c r="BH763"/>
  <c r="BG763"/>
  <c r="BF763"/>
  <c r="T763"/>
  <c r="R763"/>
  <c r="P763"/>
  <c r="BI762"/>
  <c r="BH762"/>
  <c r="BG762"/>
  <c r="BF762"/>
  <c r="T762"/>
  <c r="R762"/>
  <c r="P762"/>
  <c r="BI761"/>
  <c r="BH761"/>
  <c r="BG761"/>
  <c r="BF761"/>
  <c r="T761"/>
  <c r="R761"/>
  <c r="P761"/>
  <c r="BI760"/>
  <c r="BH760"/>
  <c r="BG760"/>
  <c r="BF760"/>
  <c r="T760"/>
  <c r="R760"/>
  <c r="P760"/>
  <c r="BI759"/>
  <c r="BH759"/>
  <c r="BG759"/>
  <c r="BF759"/>
  <c r="T759"/>
  <c r="R759"/>
  <c r="P759"/>
  <c r="BI758"/>
  <c r="BH758"/>
  <c r="BG758"/>
  <c r="BF758"/>
  <c r="T758"/>
  <c r="R758"/>
  <c r="P758"/>
  <c r="BI757"/>
  <c r="BH757"/>
  <c r="BG757"/>
  <c r="BF757"/>
  <c r="T757"/>
  <c r="R757"/>
  <c r="P757"/>
  <c r="BI756"/>
  <c r="BH756"/>
  <c r="BG756"/>
  <c r="BF756"/>
  <c r="T756"/>
  <c r="R756"/>
  <c r="P756"/>
  <c r="BI755"/>
  <c r="BH755"/>
  <c r="BG755"/>
  <c r="BF755"/>
  <c r="T755"/>
  <c r="R755"/>
  <c r="P755"/>
  <c r="BI754"/>
  <c r="BH754"/>
  <c r="BG754"/>
  <c r="BF754"/>
  <c r="T754"/>
  <c r="R754"/>
  <c r="P754"/>
  <c r="BI753"/>
  <c r="BH753"/>
  <c r="BG753"/>
  <c r="BF753"/>
  <c r="T753"/>
  <c r="R753"/>
  <c r="P753"/>
  <c r="BI752"/>
  <c r="BH752"/>
  <c r="BG752"/>
  <c r="BF752"/>
  <c r="T752"/>
  <c r="R752"/>
  <c r="P752"/>
  <c r="BI744"/>
  <c r="BH744"/>
  <c r="BG744"/>
  <c r="BF744"/>
  <c r="T744"/>
  <c r="R744"/>
  <c r="P744"/>
  <c r="BI743"/>
  <c r="BH743"/>
  <c r="BG743"/>
  <c r="BF743"/>
  <c r="T743"/>
  <c r="R743"/>
  <c r="P743"/>
  <c r="BI734"/>
  <c r="BH734"/>
  <c r="BG734"/>
  <c r="BF734"/>
  <c r="T734"/>
  <c r="R734"/>
  <c r="P734"/>
  <c r="BI725"/>
  <c r="BH725"/>
  <c r="BG725"/>
  <c r="BF725"/>
  <c r="T725"/>
  <c r="R725"/>
  <c r="P725"/>
  <c r="BI720"/>
  <c r="BH720"/>
  <c r="BG720"/>
  <c r="BF720"/>
  <c r="T720"/>
  <c r="R720"/>
  <c r="P720"/>
  <c r="BI718"/>
  <c r="BH718"/>
  <c r="BG718"/>
  <c r="BF718"/>
  <c r="T718"/>
  <c r="R718"/>
  <c r="P718"/>
  <c r="BI717"/>
  <c r="BH717"/>
  <c r="BG717"/>
  <c r="BF717"/>
  <c r="T717"/>
  <c r="R717"/>
  <c r="P717"/>
  <c r="BI709"/>
  <c r="BH709"/>
  <c r="BG709"/>
  <c r="BF709"/>
  <c r="T709"/>
  <c r="R709"/>
  <c r="P709"/>
  <c r="BI705"/>
  <c r="BH705"/>
  <c r="BG705"/>
  <c r="BF705"/>
  <c r="T705"/>
  <c r="R705"/>
  <c r="P705"/>
  <c r="BI699"/>
  <c r="BH699"/>
  <c r="BG699"/>
  <c r="BF699"/>
  <c r="T699"/>
  <c r="R699"/>
  <c r="P699"/>
  <c r="BI697"/>
  <c r="BH697"/>
  <c r="BG697"/>
  <c r="BF697"/>
  <c r="T697"/>
  <c r="R697"/>
  <c r="P697"/>
  <c r="BI689"/>
  <c r="BH689"/>
  <c r="BG689"/>
  <c r="BF689"/>
  <c r="T689"/>
  <c r="R689"/>
  <c r="P689"/>
  <c r="BI688"/>
  <c r="BH688"/>
  <c r="BG688"/>
  <c r="BF688"/>
  <c r="T688"/>
  <c r="R688"/>
  <c r="P688"/>
  <c r="BI687"/>
  <c r="BH687"/>
  <c r="BG687"/>
  <c r="BF687"/>
  <c r="T687"/>
  <c r="R687"/>
  <c r="P687"/>
  <c r="BI685"/>
  <c r="BH685"/>
  <c r="BG685"/>
  <c r="BF685"/>
  <c r="T685"/>
  <c r="R685"/>
  <c r="P685"/>
  <c r="BI684"/>
  <c r="BH684"/>
  <c r="BG684"/>
  <c r="BF684"/>
  <c r="T684"/>
  <c r="R684"/>
  <c r="P684"/>
  <c r="BI681"/>
  <c r="BH681"/>
  <c r="BG681"/>
  <c r="BF681"/>
  <c r="T681"/>
  <c r="R681"/>
  <c r="P681"/>
  <c r="BI680"/>
  <c r="BH680"/>
  <c r="BG680"/>
  <c r="BF680"/>
  <c r="T680"/>
  <c r="R680"/>
  <c r="P680"/>
  <c r="BI676"/>
  <c r="BH676"/>
  <c r="BG676"/>
  <c r="BF676"/>
  <c r="T676"/>
  <c r="R676"/>
  <c r="P676"/>
  <c r="BI675"/>
  <c r="BH675"/>
  <c r="BG675"/>
  <c r="BF675"/>
  <c r="T675"/>
  <c r="R675"/>
  <c r="P675"/>
  <c r="BI674"/>
  <c r="BH674"/>
  <c r="BG674"/>
  <c r="BF674"/>
  <c r="T674"/>
  <c r="R674"/>
  <c r="P674"/>
  <c r="BI670"/>
  <c r="BH670"/>
  <c r="BG670"/>
  <c r="BF670"/>
  <c r="T670"/>
  <c r="R670"/>
  <c r="P670"/>
  <c r="BI664"/>
  <c r="BH664"/>
  <c r="BG664"/>
  <c r="BF664"/>
  <c r="T664"/>
  <c r="R664"/>
  <c r="P664"/>
  <c r="BI656"/>
  <c r="BH656"/>
  <c r="BG656"/>
  <c r="BF656"/>
  <c r="T656"/>
  <c r="R656"/>
  <c r="P656"/>
  <c r="BI652"/>
  <c r="BH652"/>
  <c r="BG652"/>
  <c r="BF652"/>
  <c r="T652"/>
  <c r="R652"/>
  <c r="P652"/>
  <c r="BI647"/>
  <c r="BH647"/>
  <c r="BG647"/>
  <c r="BF647"/>
  <c r="T647"/>
  <c r="R647"/>
  <c r="P647"/>
  <c r="BI643"/>
  <c r="BH643"/>
  <c r="BG643"/>
  <c r="BF643"/>
  <c r="T643"/>
  <c r="R643"/>
  <c r="P643"/>
  <c r="BI635"/>
  <c r="BH635"/>
  <c r="BG635"/>
  <c r="BF635"/>
  <c r="T635"/>
  <c r="R635"/>
  <c r="P635"/>
  <c r="BI633"/>
  <c r="BH633"/>
  <c r="BG633"/>
  <c r="BF633"/>
  <c r="T633"/>
  <c r="R633"/>
  <c r="P633"/>
  <c r="BI626"/>
  <c r="BH626"/>
  <c r="BG626"/>
  <c r="BF626"/>
  <c r="T626"/>
  <c r="R626"/>
  <c r="P626"/>
  <c r="BI625"/>
  <c r="BH625"/>
  <c r="BG625"/>
  <c r="BF625"/>
  <c r="T625"/>
  <c r="R625"/>
  <c r="P625"/>
  <c r="BI617"/>
  <c r="BH617"/>
  <c r="BG617"/>
  <c r="BF617"/>
  <c r="T617"/>
  <c r="R617"/>
  <c r="P617"/>
  <c r="BI615"/>
  <c r="BH615"/>
  <c r="BG615"/>
  <c r="BF615"/>
  <c r="T615"/>
  <c r="R615"/>
  <c r="P615"/>
  <c r="BI606"/>
  <c r="BH606"/>
  <c r="BG606"/>
  <c r="BF606"/>
  <c r="T606"/>
  <c r="R606"/>
  <c r="P606"/>
  <c r="BI604"/>
  <c r="BH604"/>
  <c r="BG604"/>
  <c r="BF604"/>
  <c r="T604"/>
  <c r="R604"/>
  <c r="P604"/>
  <c r="BI597"/>
  <c r="BH597"/>
  <c r="BG597"/>
  <c r="BF597"/>
  <c r="T597"/>
  <c r="R597"/>
  <c r="P597"/>
  <c r="BI596"/>
  <c r="BH596"/>
  <c r="BG596"/>
  <c r="BF596"/>
  <c r="T596"/>
  <c r="R596"/>
  <c r="P596"/>
  <c r="BI588"/>
  <c r="BH588"/>
  <c r="BG588"/>
  <c r="BF588"/>
  <c r="T588"/>
  <c r="R588"/>
  <c r="P588"/>
  <c r="BI587"/>
  <c r="BH587"/>
  <c r="BG587"/>
  <c r="BF587"/>
  <c r="T587"/>
  <c r="R587"/>
  <c r="P587"/>
  <c r="BI578"/>
  <c r="BH578"/>
  <c r="BG578"/>
  <c r="BF578"/>
  <c r="T578"/>
  <c r="R578"/>
  <c r="P578"/>
  <c r="BI576"/>
  <c r="BH576"/>
  <c r="BG576"/>
  <c r="BF576"/>
  <c r="T576"/>
  <c r="R576"/>
  <c r="P576"/>
  <c r="BI574"/>
  <c r="BH574"/>
  <c r="BG574"/>
  <c r="BF574"/>
  <c r="T574"/>
  <c r="R574"/>
  <c r="P574"/>
  <c r="BI570"/>
  <c r="BH570"/>
  <c r="BG570"/>
  <c r="BF570"/>
  <c r="T570"/>
  <c r="R570"/>
  <c r="P570"/>
  <c r="BI562"/>
  <c r="BH562"/>
  <c r="BG562"/>
  <c r="BF562"/>
  <c r="T562"/>
  <c r="R562"/>
  <c r="P562"/>
  <c r="BI560"/>
  <c r="BH560"/>
  <c r="BG560"/>
  <c r="BF560"/>
  <c r="T560"/>
  <c r="R560"/>
  <c r="P560"/>
  <c r="BI558"/>
  <c r="BH558"/>
  <c r="BG558"/>
  <c r="BF558"/>
  <c r="T558"/>
  <c r="R558"/>
  <c r="P558"/>
  <c r="BI556"/>
  <c r="BH556"/>
  <c r="BG556"/>
  <c r="BF556"/>
  <c r="T556"/>
  <c r="R556"/>
  <c r="P556"/>
  <c r="BI548"/>
  <c r="BH548"/>
  <c r="BG548"/>
  <c r="BF548"/>
  <c r="T548"/>
  <c r="R548"/>
  <c r="P548"/>
  <c r="BI546"/>
  <c r="BH546"/>
  <c r="BG546"/>
  <c r="BF546"/>
  <c r="T546"/>
  <c r="R546"/>
  <c r="P546"/>
  <c r="BI545"/>
  <c r="BH545"/>
  <c r="BG545"/>
  <c r="BF545"/>
  <c r="T545"/>
  <c r="R545"/>
  <c r="P545"/>
  <c r="BI543"/>
  <c r="BH543"/>
  <c r="BG543"/>
  <c r="BF543"/>
  <c r="T543"/>
  <c r="R543"/>
  <c r="P543"/>
  <c r="BI542"/>
  <c r="BH542"/>
  <c r="BG542"/>
  <c r="BF542"/>
  <c r="T542"/>
  <c r="R542"/>
  <c r="P542"/>
  <c r="BI541"/>
  <c r="BH541"/>
  <c r="BG541"/>
  <c r="BF541"/>
  <c r="T541"/>
  <c r="R541"/>
  <c r="P541"/>
  <c r="BI540"/>
  <c r="BH540"/>
  <c r="BG540"/>
  <c r="BF540"/>
  <c r="T540"/>
  <c r="R540"/>
  <c r="P540"/>
  <c r="BI538"/>
  <c r="BH538"/>
  <c r="BG538"/>
  <c r="BF538"/>
  <c r="T538"/>
  <c r="R538"/>
  <c r="P538"/>
  <c r="BI537"/>
  <c r="BH537"/>
  <c r="BG537"/>
  <c r="BF537"/>
  <c r="T537"/>
  <c r="R537"/>
  <c r="P537"/>
  <c r="BI536"/>
  <c r="BH536"/>
  <c r="BG536"/>
  <c r="BF536"/>
  <c r="T536"/>
  <c r="R536"/>
  <c r="P536"/>
  <c r="BI535"/>
  <c r="BH535"/>
  <c r="BG535"/>
  <c r="BF535"/>
  <c r="T535"/>
  <c r="R535"/>
  <c r="P535"/>
  <c r="BI531"/>
  <c r="BH531"/>
  <c r="BG531"/>
  <c r="BF531"/>
  <c r="T531"/>
  <c r="R531"/>
  <c r="P531"/>
  <c r="BI526"/>
  <c r="BH526"/>
  <c r="BG526"/>
  <c r="BF526"/>
  <c r="T526"/>
  <c r="R526"/>
  <c r="P526"/>
  <c r="BI524"/>
  <c r="BH524"/>
  <c r="BG524"/>
  <c r="BF524"/>
  <c r="T524"/>
  <c r="R524"/>
  <c r="P524"/>
  <c r="BI522"/>
  <c r="BH522"/>
  <c r="BG522"/>
  <c r="BF522"/>
  <c r="T522"/>
  <c r="R522"/>
  <c r="P522"/>
  <c r="BI521"/>
  <c r="BH521"/>
  <c r="BG521"/>
  <c r="BF521"/>
  <c r="T521"/>
  <c r="R521"/>
  <c r="P521"/>
  <c r="BI517"/>
  <c r="BH517"/>
  <c r="BG517"/>
  <c r="BF517"/>
  <c r="T517"/>
  <c r="R517"/>
  <c r="P517"/>
  <c r="BI514"/>
  <c r="BH514"/>
  <c r="BG514"/>
  <c r="BF514"/>
  <c r="T514"/>
  <c r="R514"/>
  <c r="P514"/>
  <c r="BI510"/>
  <c r="BH510"/>
  <c r="BG510"/>
  <c r="BF510"/>
  <c r="T510"/>
  <c r="R510"/>
  <c r="P510"/>
  <c r="BI500"/>
  <c r="BH500"/>
  <c r="BG500"/>
  <c r="BF500"/>
  <c r="T500"/>
  <c r="R500"/>
  <c r="P500"/>
  <c r="BI497"/>
  <c r="BH497"/>
  <c r="BG497"/>
  <c r="BF497"/>
  <c r="T497"/>
  <c r="T496"/>
  <c r="R497"/>
  <c r="R496"/>
  <c r="P497"/>
  <c r="P496"/>
  <c r="BI489"/>
  <c r="BH489"/>
  <c r="BG489"/>
  <c r="BF489"/>
  <c r="T489"/>
  <c r="R489"/>
  <c r="P489"/>
  <c r="BI486"/>
  <c r="BH486"/>
  <c r="BG486"/>
  <c r="BF486"/>
  <c r="T486"/>
  <c r="R486"/>
  <c r="P486"/>
  <c r="BI482"/>
  <c r="BH482"/>
  <c r="BG482"/>
  <c r="BF482"/>
  <c r="T482"/>
  <c r="R482"/>
  <c r="P482"/>
  <c r="BI475"/>
  <c r="BH475"/>
  <c r="BG475"/>
  <c r="BF475"/>
  <c r="T475"/>
  <c r="R475"/>
  <c r="P475"/>
  <c r="BI470"/>
  <c r="BH470"/>
  <c r="BG470"/>
  <c r="BF470"/>
  <c r="T470"/>
  <c r="R470"/>
  <c r="P470"/>
  <c r="BI463"/>
  <c r="BH463"/>
  <c r="BG463"/>
  <c r="BF463"/>
  <c r="T463"/>
  <c r="R463"/>
  <c r="P463"/>
  <c r="BI460"/>
  <c r="BH460"/>
  <c r="BG460"/>
  <c r="BF460"/>
  <c r="T460"/>
  <c r="R460"/>
  <c r="P460"/>
  <c r="BI459"/>
  <c r="BH459"/>
  <c r="BG459"/>
  <c r="BF459"/>
  <c r="T459"/>
  <c r="R459"/>
  <c r="P459"/>
  <c r="BI458"/>
  <c r="BH458"/>
  <c r="BG458"/>
  <c r="BF458"/>
  <c r="T458"/>
  <c r="R458"/>
  <c r="P458"/>
  <c r="BI456"/>
  <c r="BH456"/>
  <c r="BG456"/>
  <c r="BF456"/>
  <c r="T456"/>
  <c r="R456"/>
  <c r="P456"/>
  <c r="BI453"/>
  <c r="BH453"/>
  <c r="BG453"/>
  <c r="BF453"/>
  <c r="T453"/>
  <c r="R453"/>
  <c r="P453"/>
  <c r="BI452"/>
  <c r="BH452"/>
  <c r="BG452"/>
  <c r="BF452"/>
  <c r="T452"/>
  <c r="R452"/>
  <c r="P452"/>
  <c r="BI441"/>
  <c r="BH441"/>
  <c r="BG441"/>
  <c r="BF441"/>
  <c r="T441"/>
  <c r="R441"/>
  <c r="P441"/>
  <c r="BI440"/>
  <c r="BH440"/>
  <c r="BG440"/>
  <c r="BF440"/>
  <c r="T440"/>
  <c r="R440"/>
  <c r="P440"/>
  <c r="BI439"/>
  <c r="BH439"/>
  <c r="BG439"/>
  <c r="BF439"/>
  <c r="T439"/>
  <c r="R439"/>
  <c r="P439"/>
  <c r="BI438"/>
  <c r="BH438"/>
  <c r="BG438"/>
  <c r="BF438"/>
  <c r="T438"/>
  <c r="R438"/>
  <c r="P438"/>
  <c r="BI437"/>
  <c r="BH437"/>
  <c r="BG437"/>
  <c r="BF437"/>
  <c r="T437"/>
  <c r="R437"/>
  <c r="P437"/>
  <c r="BI434"/>
  <c r="BH434"/>
  <c r="BG434"/>
  <c r="BF434"/>
  <c r="T434"/>
  <c r="R434"/>
  <c r="P434"/>
  <c r="BI431"/>
  <c r="BH431"/>
  <c r="BG431"/>
  <c r="BF431"/>
  <c r="T431"/>
  <c r="R431"/>
  <c r="P431"/>
  <c r="BI428"/>
  <c r="BH428"/>
  <c r="BG428"/>
  <c r="BF428"/>
  <c r="T428"/>
  <c r="R428"/>
  <c r="P428"/>
  <c r="BI412"/>
  <c r="BH412"/>
  <c r="BG412"/>
  <c r="BF412"/>
  <c r="T412"/>
  <c r="R412"/>
  <c r="P412"/>
  <c r="BI408"/>
  <c r="BH408"/>
  <c r="BG408"/>
  <c r="BF408"/>
  <c r="T408"/>
  <c r="R408"/>
  <c r="P408"/>
  <c r="BI407"/>
  <c r="BH407"/>
  <c r="BG407"/>
  <c r="BF407"/>
  <c r="T407"/>
  <c r="R407"/>
  <c r="P407"/>
  <c r="BI401"/>
  <c r="BH401"/>
  <c r="BG401"/>
  <c r="BF401"/>
  <c r="T401"/>
  <c r="R401"/>
  <c r="P401"/>
  <c r="BI400"/>
  <c r="BH400"/>
  <c r="BG400"/>
  <c r="BF400"/>
  <c r="T400"/>
  <c r="R400"/>
  <c r="P400"/>
  <c r="BI397"/>
  <c r="BH397"/>
  <c r="BG397"/>
  <c r="BF397"/>
  <c r="T397"/>
  <c r="R397"/>
  <c r="P397"/>
  <c r="BI396"/>
  <c r="BH396"/>
  <c r="BG396"/>
  <c r="BF396"/>
  <c r="T396"/>
  <c r="R396"/>
  <c r="P396"/>
  <c r="BI395"/>
  <c r="BH395"/>
  <c r="BG395"/>
  <c r="BF395"/>
  <c r="T395"/>
  <c r="R395"/>
  <c r="P395"/>
  <c r="BI394"/>
  <c r="BH394"/>
  <c r="BG394"/>
  <c r="BF394"/>
  <c r="T394"/>
  <c r="R394"/>
  <c r="P394"/>
  <c r="BI391"/>
  <c r="BH391"/>
  <c r="BG391"/>
  <c r="BF391"/>
  <c r="T391"/>
  <c r="R391"/>
  <c r="P391"/>
  <c r="BI380"/>
  <c r="BH380"/>
  <c r="BG380"/>
  <c r="BF380"/>
  <c r="T380"/>
  <c r="R380"/>
  <c r="P380"/>
  <c r="BI375"/>
  <c r="BH375"/>
  <c r="BG375"/>
  <c r="BF375"/>
  <c r="T375"/>
  <c r="R375"/>
  <c r="P375"/>
  <c r="BI373"/>
  <c r="BH373"/>
  <c r="BG373"/>
  <c r="BF373"/>
  <c r="T373"/>
  <c r="R373"/>
  <c r="P373"/>
  <c r="BI364"/>
  <c r="BH364"/>
  <c r="BG364"/>
  <c r="BF364"/>
  <c r="T364"/>
  <c r="R364"/>
  <c r="P364"/>
  <c r="BI339"/>
  <c r="BH339"/>
  <c r="BG339"/>
  <c r="BF339"/>
  <c r="T339"/>
  <c r="R339"/>
  <c r="P339"/>
  <c r="BI337"/>
  <c r="BH337"/>
  <c r="BG337"/>
  <c r="BF337"/>
  <c r="T337"/>
  <c r="R337"/>
  <c r="P337"/>
  <c r="BI332"/>
  <c r="BH332"/>
  <c r="BG332"/>
  <c r="BF332"/>
  <c r="T332"/>
  <c r="R332"/>
  <c r="P332"/>
  <c r="BI327"/>
  <c r="BH327"/>
  <c r="BG327"/>
  <c r="BF327"/>
  <c r="T327"/>
  <c r="R327"/>
  <c r="P327"/>
  <c r="BI322"/>
  <c r="BH322"/>
  <c r="BG322"/>
  <c r="BF322"/>
  <c r="T322"/>
  <c r="R322"/>
  <c r="P322"/>
  <c r="BI308"/>
  <c r="BH308"/>
  <c r="BG308"/>
  <c r="BF308"/>
  <c r="T308"/>
  <c r="R308"/>
  <c r="P308"/>
  <c r="BI292"/>
  <c r="BH292"/>
  <c r="BG292"/>
  <c r="BF292"/>
  <c r="T292"/>
  <c r="R292"/>
  <c r="P292"/>
  <c r="BI290"/>
  <c r="BH290"/>
  <c r="BG290"/>
  <c r="BF290"/>
  <c r="T290"/>
  <c r="R290"/>
  <c r="P290"/>
  <c r="BI289"/>
  <c r="BH289"/>
  <c r="BG289"/>
  <c r="BF289"/>
  <c r="T289"/>
  <c r="R289"/>
  <c r="P289"/>
  <c r="BI283"/>
  <c r="BH283"/>
  <c r="BG283"/>
  <c r="BF283"/>
  <c r="T283"/>
  <c r="R283"/>
  <c r="P283"/>
  <c r="BI282"/>
  <c r="BH282"/>
  <c r="BG282"/>
  <c r="BF282"/>
  <c r="T282"/>
  <c r="R282"/>
  <c r="P282"/>
  <c r="BI268"/>
  <c r="BH268"/>
  <c r="BG268"/>
  <c r="BF268"/>
  <c r="T268"/>
  <c r="R268"/>
  <c r="P268"/>
  <c r="BI248"/>
  <c r="BH248"/>
  <c r="BG248"/>
  <c r="BF248"/>
  <c r="T248"/>
  <c r="R248"/>
  <c r="P248"/>
  <c r="BI242"/>
  <c r="BH242"/>
  <c r="BG242"/>
  <c r="BF242"/>
  <c r="T242"/>
  <c r="R242"/>
  <c r="P242"/>
  <c r="BI240"/>
  <c r="BH240"/>
  <c r="BG240"/>
  <c r="BF240"/>
  <c r="T240"/>
  <c r="R240"/>
  <c r="P240"/>
  <c r="BI236"/>
  <c r="BH236"/>
  <c r="BG236"/>
  <c r="BF236"/>
  <c r="T236"/>
  <c r="R236"/>
  <c r="P236"/>
  <c r="BI233"/>
  <c r="BH233"/>
  <c r="BG233"/>
  <c r="BF233"/>
  <c r="T233"/>
  <c r="R233"/>
  <c r="P233"/>
  <c r="BI223"/>
  <c r="BH223"/>
  <c r="BG223"/>
  <c r="BF223"/>
  <c r="T223"/>
  <c r="R223"/>
  <c r="P223"/>
  <c r="BI217"/>
  <c r="BH217"/>
  <c r="BG217"/>
  <c r="BF217"/>
  <c r="T217"/>
  <c r="R217"/>
  <c r="P217"/>
  <c r="BI193"/>
  <c r="BH193"/>
  <c r="BG193"/>
  <c r="BF193"/>
  <c r="T193"/>
  <c r="R193"/>
  <c r="P193"/>
  <c r="BI162"/>
  <c r="BH162"/>
  <c r="BG162"/>
  <c r="BF162"/>
  <c r="T162"/>
  <c r="R162"/>
  <c r="P162"/>
  <c r="BI160"/>
  <c r="BH160"/>
  <c r="BG160"/>
  <c r="BF160"/>
  <c r="T160"/>
  <c r="R160"/>
  <c r="P160"/>
  <c r="BI135"/>
  <c r="BH135"/>
  <c r="BG135"/>
  <c r="BF135"/>
  <c r="T135"/>
  <c r="R135"/>
  <c r="P135"/>
  <c r="J129"/>
  <c r="J128"/>
  <c r="F128"/>
  <c r="F126"/>
  <c r="E124"/>
  <c r="J92"/>
  <c r="J91"/>
  <c r="F91"/>
  <c r="F89"/>
  <c r="E87"/>
  <c r="J18"/>
  <c r="E18"/>
  <c r="F129"/>
  <c r="J17"/>
  <c r="J12"/>
  <c r="J126"/>
  <c r="E7"/>
  <c r="E122"/>
  <c i="1" r="L90"/>
  <c r="AM90"/>
  <c r="AM89"/>
  <c r="L89"/>
  <c r="AM87"/>
  <c r="L87"/>
  <c r="L85"/>
  <c r="L84"/>
  <c i="2" r="BK824"/>
  <c r="J823"/>
  <c r="BK810"/>
  <c r="BK805"/>
  <c r="BK781"/>
  <c r="BK775"/>
  <c r="BK770"/>
  <c r="J760"/>
  <c r="BK744"/>
  <c r="J709"/>
  <c r="BK689"/>
  <c r="J685"/>
  <c r="J676"/>
  <c r="BK625"/>
  <c r="BK606"/>
  <c r="BK596"/>
  <c r="J574"/>
  <c r="J541"/>
  <c r="J537"/>
  <c r="BK522"/>
  <c r="BK486"/>
  <c r="BK456"/>
  <c r="J407"/>
  <c r="BK395"/>
  <c r="J364"/>
  <c r="BK327"/>
  <c r="BK292"/>
  <c r="BK236"/>
  <c r="J162"/>
  <c r="BK780"/>
  <c r="J776"/>
  <c r="BK773"/>
  <c r="BK756"/>
  <c r="J720"/>
  <c r="J705"/>
  <c r="BK684"/>
  <c r="J674"/>
  <c r="BK652"/>
  <c r="J625"/>
  <c r="BK588"/>
  <c r="J556"/>
  <c r="J538"/>
  <c r="J522"/>
  <c r="J460"/>
  <c r="J437"/>
  <c r="BK400"/>
  <c r="J327"/>
  <c r="BK282"/>
  <c r="BK240"/>
  <c r="J792"/>
  <c r="J771"/>
  <c r="J762"/>
  <c r="J757"/>
  <c r="J734"/>
  <c r="J670"/>
  <c r="J606"/>
  <c r="BK562"/>
  <c r="BK556"/>
  <c r="BK542"/>
  <c r="J536"/>
  <c r="J517"/>
  <c r="BK497"/>
  <c r="BK460"/>
  <c r="BK434"/>
  <c r="J412"/>
  <c r="BK396"/>
  <c r="J394"/>
  <c r="BK339"/>
  <c r="J240"/>
  <c r="BK829"/>
  <c r="J815"/>
  <c r="BK785"/>
  <c r="BK763"/>
  <c r="J759"/>
  <c r="J753"/>
  <c r="BK720"/>
  <c r="J687"/>
  <c r="J680"/>
  <c r="J656"/>
  <c r="J633"/>
  <c r="J596"/>
  <c r="BK546"/>
  <c r="BK537"/>
  <c r="BK510"/>
  <c r="J470"/>
  <c r="J458"/>
  <c r="BK439"/>
  <c r="J408"/>
  <c r="BK308"/>
  <c r="BK283"/>
  <c r="J223"/>
  <c i="3" r="BK879"/>
  <c r="BK877"/>
  <c r="J815"/>
  <c r="J798"/>
  <c r="BK765"/>
  <c r="J752"/>
  <c r="BK717"/>
  <c r="BK703"/>
  <c r="J680"/>
  <c r="J654"/>
  <c r="BK624"/>
  <c r="BK599"/>
  <c r="J579"/>
  <c r="J571"/>
  <c r="J567"/>
  <c r="BK556"/>
  <c r="J548"/>
  <c r="J542"/>
  <c r="BK518"/>
  <c r="J510"/>
  <c r="BK470"/>
  <c r="BK446"/>
  <c r="J408"/>
  <c r="BK391"/>
  <c r="BK306"/>
  <c r="BK233"/>
  <c r="J194"/>
  <c r="BK815"/>
  <c r="J796"/>
  <c r="BK789"/>
  <c r="BK758"/>
  <c r="J740"/>
  <c r="J734"/>
  <c r="J725"/>
  <c r="BK722"/>
  <c r="BK694"/>
  <c r="BK682"/>
  <c r="BK676"/>
  <c r="BK659"/>
  <c r="J613"/>
  <c r="J601"/>
  <c r="BK595"/>
  <c r="J592"/>
  <c r="BK586"/>
  <c r="J575"/>
  <c r="J566"/>
  <c r="J562"/>
  <c r="J556"/>
  <c r="BK551"/>
  <c r="J543"/>
  <c r="J516"/>
  <c r="J466"/>
  <c r="J435"/>
  <c r="BK415"/>
  <c r="BK396"/>
  <c r="BK389"/>
  <c r="J380"/>
  <c r="BK354"/>
  <c r="BK326"/>
  <c r="BK270"/>
  <c r="BK244"/>
  <c r="BK221"/>
  <c r="J182"/>
  <c r="BK798"/>
  <c r="J789"/>
  <c r="J785"/>
  <c r="J776"/>
  <c r="BK730"/>
  <c r="BK714"/>
  <c r="J702"/>
  <c r="BK693"/>
  <c r="BK670"/>
  <c r="BK654"/>
  <c r="J595"/>
  <c r="BK590"/>
  <c r="BK576"/>
  <c r="J570"/>
  <c r="BK555"/>
  <c r="J540"/>
  <c r="J530"/>
  <c r="BK492"/>
  <c r="BK466"/>
  <c r="J440"/>
  <c r="BK432"/>
  <c r="BK422"/>
  <c r="J398"/>
  <c r="BK387"/>
  <c r="BK378"/>
  <c r="BK321"/>
  <c r="BK265"/>
  <c r="J244"/>
  <c r="BK202"/>
  <c r="BK165"/>
  <c r="J797"/>
  <c r="J792"/>
  <c r="J750"/>
  <c r="J736"/>
  <c r="J717"/>
  <c r="BK702"/>
  <c r="J698"/>
  <c r="BK686"/>
  <c r="BK617"/>
  <c r="J611"/>
  <c r="BK583"/>
  <c r="BK578"/>
  <c r="BK569"/>
  <c r="BK562"/>
  <c r="BK548"/>
  <c r="J537"/>
  <c r="J514"/>
  <c r="BK486"/>
  <c r="J464"/>
  <c r="J422"/>
  <c r="BK398"/>
  <c r="J386"/>
  <c r="J378"/>
  <c r="J342"/>
  <c r="J306"/>
  <c r="BK275"/>
  <c r="BK225"/>
  <c r="BK185"/>
  <c i="4" r="BK121"/>
  <c i="5" r="J133"/>
  <c r="J130"/>
  <c r="BK123"/>
  <c r="J161"/>
  <c r="J154"/>
  <c r="J146"/>
  <c r="J131"/>
  <c r="BK161"/>
  <c r="J158"/>
  <c r="J147"/>
  <c r="J135"/>
  <c r="J126"/>
  <c r="J162"/>
  <c r="BK149"/>
  <c r="J142"/>
  <c r="BK136"/>
  <c r="J124"/>
  <c i="6" r="J150"/>
  <c r="J146"/>
  <c r="BK143"/>
  <c r="J141"/>
  <c r="BK124"/>
  <c r="BK147"/>
  <c r="BK146"/>
  <c r="BK144"/>
  <c r="J139"/>
  <c r="BK135"/>
  <c r="BK134"/>
  <c r="J130"/>
  <c r="J154"/>
  <c r="BK139"/>
  <c r="BK136"/>
  <c r="BK132"/>
  <c r="BK130"/>
  <c r="J140"/>
  <c r="BK122"/>
  <c i="7" r="BK134"/>
  <c r="BK143"/>
  <c r="J134"/>
  <c r="BK135"/>
  <c r="BK139"/>
  <c r="BK128"/>
  <c i="8" r="F35"/>
  <c i="1" r="BB101"/>
  <c i="2" r="BK626"/>
  <c r="J489"/>
  <c r="BK453"/>
  <c r="J431"/>
  <c r="J380"/>
  <c r="BK160"/>
  <c r="J781"/>
  <c r="J774"/>
  <c r="BK766"/>
  <c r="BK759"/>
  <c r="BK753"/>
  <c r="J689"/>
  <c r="BK633"/>
  <c r="J576"/>
  <c r="BK543"/>
  <c r="BK541"/>
  <c r="J531"/>
  <c r="BK514"/>
  <c r="J482"/>
  <c r="BK441"/>
  <c r="BK431"/>
  <c r="BK408"/>
  <c r="J400"/>
  <c r="BK380"/>
  <c r="BK364"/>
  <c r="J248"/>
  <c r="BK223"/>
  <c r="BK825"/>
  <c r="J811"/>
  <c r="J770"/>
  <c r="J761"/>
  <c r="BK755"/>
  <c r="BK734"/>
  <c r="BK705"/>
  <c r="J684"/>
  <c r="J675"/>
  <c r="BK647"/>
  <c r="J626"/>
  <c r="BK576"/>
  <c r="BK560"/>
  <c r="BK531"/>
  <c r="J500"/>
  <c r="J459"/>
  <c r="J441"/>
  <c r="BK437"/>
  <c r="J391"/>
  <c r="BK289"/>
  <c r="J242"/>
  <c r="J160"/>
  <c i="3" r="J878"/>
  <c r="J867"/>
  <c r="BK803"/>
  <c r="BK785"/>
  <c r="BK756"/>
  <c r="J726"/>
  <c r="J705"/>
  <c r="BK697"/>
  <c r="J670"/>
  <c r="J617"/>
  <c r="BK596"/>
  <c r="J582"/>
  <c r="J572"/>
  <c r="J564"/>
  <c r="J551"/>
  <c r="BK541"/>
  <c r="BK534"/>
  <c r="BK514"/>
  <c r="BK478"/>
  <c r="BK464"/>
  <c r="BK444"/>
  <c r="J406"/>
  <c r="J388"/>
  <c r="J296"/>
  <c r="BK228"/>
  <c r="J175"/>
  <c r="J163"/>
  <c r="J808"/>
  <c r="BK787"/>
  <c r="J765"/>
  <c r="BK752"/>
  <c r="BK735"/>
  <c r="J730"/>
  <c r="BK708"/>
  <c r="J701"/>
  <c r="BK568"/>
  <c r="BK564"/>
  <c r="J559"/>
  <c r="J553"/>
  <c r="J541"/>
  <c r="BK522"/>
  <c r="J492"/>
  <c r="BK451"/>
  <c r="J432"/>
  <c r="BK393"/>
  <c r="BK386"/>
  <c r="J349"/>
  <c r="J316"/>
  <c r="J275"/>
  <c r="J250"/>
  <c r="J202"/>
  <c r="BK159"/>
  <c r="J145"/>
  <c r="BK791"/>
  <c r="J778"/>
  <c r="BK750"/>
  <c r="BK726"/>
  <c r="J708"/>
  <c r="BK699"/>
  <c r="J687"/>
  <c r="BK674"/>
  <c r="J655"/>
  <c r="J598"/>
  <c r="J594"/>
  <c r="BK580"/>
  <c r="J573"/>
  <c r="J568"/>
  <c r="J547"/>
  <c r="BK539"/>
  <c r="J526"/>
  <c r="J486"/>
  <c r="J465"/>
  <c r="BK434"/>
  <c r="BK426"/>
  <c r="BK406"/>
  <c r="J394"/>
  <c r="J387"/>
  <c r="J359"/>
  <c r="J326"/>
  <c r="BK277"/>
  <c r="BK236"/>
  <c r="J185"/>
  <c r="BK152"/>
  <c r="J793"/>
  <c r="J774"/>
  <c r="J743"/>
  <c r="BK733"/>
  <c r="BK704"/>
  <c r="BK700"/>
  <c r="J694"/>
  <c r="J642"/>
  <c r="BK613"/>
  <c r="J590"/>
  <c r="J580"/>
  <c r="BK575"/>
  <c r="BK573"/>
  <c r="J563"/>
  <c r="BK554"/>
  <c r="BK549"/>
  <c r="BK538"/>
  <c r="J512"/>
  <c r="BK465"/>
  <c r="BK425"/>
  <c r="BK409"/>
  <c r="J396"/>
  <c r="BK390"/>
  <c r="BK373"/>
  <c r="BK337"/>
  <c r="J311"/>
  <c r="J277"/>
  <c r="J228"/>
  <c r="BK194"/>
  <c i="4" r="BK122"/>
  <c i="5" r="BK131"/>
  <c r="J125"/>
  <c r="BK162"/>
  <c r="J156"/>
  <c r="J151"/>
  <c r="BK142"/>
  <c r="BK130"/>
  <c r="BK160"/>
  <c r="BK157"/>
  <c r="J145"/>
  <c r="J136"/>
  <c r="J129"/>
  <c r="BK124"/>
  <c r="BK156"/>
  <c r="J141"/>
  <c r="J137"/>
  <c r="BK125"/>
  <c i="6" r="BK152"/>
  <c r="BK149"/>
  <c r="J145"/>
  <c r="BK142"/>
  <c r="BK138"/>
  <c r="J132"/>
  <c r="J155"/>
  <c r="BK151"/>
  <c r="J137"/>
  <c r="BK155"/>
  <c r="J152"/>
  <c r="BK145"/>
  <c r="J138"/>
  <c r="J133"/>
  <c r="J124"/>
  <c r="BK141"/>
  <c r="BK126"/>
  <c i="7" r="J139"/>
  <c r="J144"/>
  <c r="J132"/>
  <c r="BK132"/>
  <c i="8" r="BK121"/>
  <c r="F37"/>
  <c i="1" r="BD101"/>
  <c i="2" r="J825"/>
  <c r="BK823"/>
  <c r="BK815"/>
  <c r="J810"/>
  <c r="BK799"/>
  <c r="BK779"/>
  <c r="J772"/>
  <c r="BK768"/>
  <c r="BK758"/>
  <c r="J717"/>
  <c r="J697"/>
  <c r="J688"/>
  <c r="BK680"/>
  <c r="BK656"/>
  <c r="J615"/>
  <c r="J597"/>
  <c r="BK587"/>
  <c r="J562"/>
  <c r="BK538"/>
  <c r="J535"/>
  <c r="BK517"/>
  <c r="BK482"/>
  <c r="BK459"/>
  <c r="J438"/>
  <c r="J396"/>
  <c r="J373"/>
  <c r="J332"/>
  <c r="J308"/>
  <c r="J283"/>
  <c r="BK233"/>
  <c r="J785"/>
  <c r="BK774"/>
  <c r="BK764"/>
  <c r="BK761"/>
  <c r="BK752"/>
  <c r="BK709"/>
  <c r="J699"/>
  <c r="J681"/>
  <c r="J664"/>
  <c r="J643"/>
  <c r="BK597"/>
  <c r="J548"/>
  <c r="BK524"/>
  <c r="BK463"/>
  <c r="J439"/>
  <c r="J401"/>
  <c r="BK394"/>
  <c r="BK332"/>
  <c r="BK242"/>
  <c r="BK135"/>
  <c r="J780"/>
  <c r="BK772"/>
  <c r="J764"/>
  <c r="J758"/>
  <c r="J752"/>
  <c r="BK635"/>
  <c r="J604"/>
  <c r="J560"/>
  <c r="J546"/>
  <c r="BK540"/>
  <c r="BK521"/>
  <c r="BK500"/>
  <c r="BK470"/>
  <c r="J440"/>
  <c r="BK412"/>
  <c r="BK401"/>
  <c r="J395"/>
  <c r="BK373"/>
  <c r="J289"/>
  <c r="J233"/>
  <c r="J193"/>
  <c r="BK819"/>
  <c r="J805"/>
  <c r="J766"/>
  <c r="BK757"/>
  <c r="J744"/>
  <c r="BK725"/>
  <c r="BK717"/>
  <c r="BK685"/>
  <c r="BK676"/>
  <c r="J635"/>
  <c r="J578"/>
  <c r="J570"/>
  <c r="J543"/>
  <c r="J521"/>
  <c r="BK489"/>
  <c r="J456"/>
  <c r="BK440"/>
  <c r="BK428"/>
  <c r="J337"/>
  <c r="BK268"/>
  <c r="BK193"/>
  <c r="J135"/>
  <c i="3" r="BK878"/>
  <c r="BK867"/>
  <c r="BK814"/>
  <c r="BK793"/>
  <c r="BK757"/>
  <c r="J735"/>
  <c r="J716"/>
  <c r="J700"/>
  <c r="J676"/>
  <c r="BK635"/>
  <c r="J615"/>
  <c r="BK585"/>
  <c r="J577"/>
  <c r="BK570"/>
  <c r="BK553"/>
  <c r="J544"/>
  <c r="J538"/>
  <c r="J522"/>
  <c r="BK512"/>
  <c r="J500"/>
  <c r="J456"/>
  <c r="J426"/>
  <c r="BK394"/>
  <c r="J301"/>
  <c r="J265"/>
  <c r="BK196"/>
  <c r="BK151"/>
  <c r="J803"/>
  <c r="J791"/>
  <c r="BK778"/>
  <c r="J757"/>
  <c r="BK742"/>
  <c r="J733"/>
  <c r="J724"/>
  <c r="J704"/>
  <c r="J693"/>
  <c r="BK680"/>
  <c r="BK666"/>
  <c r="BK628"/>
  <c r="BK611"/>
  <c r="BK598"/>
  <c r="BK594"/>
  <c r="J591"/>
  <c r="J583"/>
  <c r="BK567"/>
  <c r="BK563"/>
  <c r="J554"/>
  <c r="J549"/>
  <c r="BK540"/>
  <c r="J518"/>
  <c r="BK469"/>
  <c r="J446"/>
  <c r="BK418"/>
  <c r="BK408"/>
  <c r="J392"/>
  <c r="BK388"/>
  <c r="BK384"/>
  <c r="BK359"/>
  <c r="BK311"/>
  <c r="BK260"/>
  <c r="J236"/>
  <c r="BK214"/>
  <c r="J151"/>
  <c r="BK797"/>
  <c r="BK786"/>
  <c r="J756"/>
  <c r="J742"/>
  <c r="BK725"/>
  <c r="BK706"/>
  <c r="BK698"/>
  <c r="J686"/>
  <c r="J659"/>
  <c r="J599"/>
  <c r="J596"/>
  <c r="BK588"/>
  <c r="BK579"/>
  <c r="BK571"/>
  <c r="BK557"/>
  <c r="BK544"/>
  <c r="BK536"/>
  <c r="BK500"/>
  <c r="J469"/>
  <c r="BK456"/>
  <c r="BK435"/>
  <c r="J425"/>
  <c r="BK400"/>
  <c r="BK392"/>
  <c r="J384"/>
  <c r="J337"/>
  <c r="J289"/>
  <c r="J260"/>
  <c r="J233"/>
  <c r="BK175"/>
  <c r="BK163"/>
  <c r="BK796"/>
  <c r="BK776"/>
  <c r="BK753"/>
  <c r="BK734"/>
  <c r="J703"/>
  <c r="J699"/>
  <c r="BK695"/>
  <c r="J674"/>
  <c r="BK615"/>
  <c r="BK604"/>
  <c r="J586"/>
  <c r="BK574"/>
  <c r="J565"/>
  <c r="J557"/>
  <c r="BK546"/>
  <c r="J534"/>
  <c r="BK507"/>
  <c r="J478"/>
  <c r="J444"/>
  <c r="J418"/>
  <c r="J400"/>
  <c r="J391"/>
  <c r="J382"/>
  <c r="J354"/>
  <c r="J332"/>
  <c r="BK296"/>
  <c r="J270"/>
  <c r="J224"/>
  <c r="BK145"/>
  <c i="4" r="J122"/>
  <c i="5" r="BK135"/>
  <c r="BK126"/>
  <c r="J164"/>
  <c r="J159"/>
  <c r="BK153"/>
  <c r="J140"/>
  <c r="BK121"/>
  <c r="J153"/>
  <c r="J144"/>
  <c r="J134"/>
  <c r="J128"/>
  <c r="BK158"/>
  <c r="BK147"/>
  <c r="J143"/>
  <c r="J138"/>
  <c r="BK128"/>
  <c i="6" r="J147"/>
  <c r="J144"/>
  <c r="J142"/>
  <c r="BK137"/>
  <c r="J125"/>
  <c r="BK154"/>
  <c r="BK150"/>
  <c r="J126"/>
  <c r="BK153"/>
  <c r="J135"/>
  <c r="BK125"/>
  <c r="BK121"/>
  <c r="J134"/>
  <c i="7" r="BK142"/>
  <c r="J130"/>
  <c r="BK137"/>
  <c r="BK130"/>
  <c r="J143"/>
  <c i="2" r="J829"/>
  <c r="J819"/>
  <c r="BK811"/>
  <c r="BK809"/>
  <c r="BK792"/>
  <c r="BK776"/>
  <c r="BK771"/>
  <c r="BK762"/>
  <c r="J756"/>
  <c r="BK743"/>
  <c r="BK699"/>
  <c r="BK687"/>
  <c r="BK664"/>
  <c r="BK617"/>
  <c r="BK604"/>
  <c r="J588"/>
  <c r="BK570"/>
  <c r="BK548"/>
  <c r="BK536"/>
  <c r="J524"/>
  <c r="J514"/>
  <c r="J475"/>
  <c r="J453"/>
  <c r="BK397"/>
  <c r="BK375"/>
  <c r="BK337"/>
  <c r="J322"/>
  <c r="J290"/>
  <c r="J268"/>
  <c r="J217"/>
  <c r="J799"/>
  <c r="J779"/>
  <c r="J775"/>
  <c r="J768"/>
  <c r="J763"/>
  <c r="BK754"/>
  <c r="BK718"/>
  <c r="BK697"/>
  <c r="BK675"/>
  <c r="BK670"/>
  <c r="J647"/>
  <c r="J617"/>
  <c r="BK578"/>
  <c r="J545"/>
  <c r="BK526"/>
  <c r="BK475"/>
  <c r="BK452"/>
  <c r="J434"/>
  <c r="BK391"/>
  <c r="BK322"/>
  <c r="BK248"/>
  <c i="1" r="AS94"/>
  <c i="2" r="J755"/>
  <c r="J725"/>
  <c r="J652"/>
  <c r="J587"/>
  <c r="J558"/>
  <c r="BK545"/>
  <c r="J542"/>
  <c r="BK535"/>
  <c r="J510"/>
  <c r="J486"/>
  <c r="BK458"/>
  <c r="J428"/>
  <c r="BK407"/>
  <c r="J397"/>
  <c r="J375"/>
  <c r="BK290"/>
  <c r="J236"/>
  <c r="BK217"/>
  <c r="J824"/>
  <c r="J809"/>
  <c r="J773"/>
  <c r="BK760"/>
  <c r="J754"/>
  <c r="J743"/>
  <c r="J718"/>
  <c r="BK688"/>
  <c r="BK681"/>
  <c r="BK674"/>
  <c r="BK643"/>
  <c r="BK615"/>
  <c r="BK574"/>
  <c r="BK558"/>
  <c r="J540"/>
  <c r="J526"/>
  <c r="J497"/>
  <c r="J463"/>
  <c r="J452"/>
  <c r="BK438"/>
  <c r="J339"/>
  <c r="J292"/>
  <c r="J282"/>
  <c r="BK162"/>
  <c i="3" r="J879"/>
  <c r="J877"/>
  <c r="BK808"/>
  <c r="J786"/>
  <c r="J758"/>
  <c r="BK743"/>
  <c r="J714"/>
  <c r="J696"/>
  <c r="J628"/>
  <c r="BK601"/>
  <c r="BK592"/>
  <c r="J578"/>
  <c r="J569"/>
  <c r="BK559"/>
  <c r="BK547"/>
  <c r="BK543"/>
  <c r="J536"/>
  <c r="BK516"/>
  <c r="BK504"/>
  <c r="J473"/>
  <c r="BK462"/>
  <c r="BK440"/>
  <c r="J399"/>
  <c r="BK316"/>
  <c r="BK289"/>
  <c r="J221"/>
  <c r="J165"/>
  <c r="J814"/>
  <c r="BK792"/>
  <c r="BK774"/>
  <c r="J753"/>
  <c r="BK736"/>
  <c r="J731"/>
  <c r="J706"/>
  <c r="J695"/>
  <c r="BK687"/>
  <c r="J678"/>
  <c r="BK655"/>
  <c r="J624"/>
  <c r="J604"/>
  <c r="J597"/>
  <c r="J593"/>
  <c r="J588"/>
  <c r="BK577"/>
  <c r="BK572"/>
  <c r="BK565"/>
  <c r="J560"/>
  <c r="J555"/>
  <c r="BK550"/>
  <c r="BK542"/>
  <c r="BK530"/>
  <c r="BK510"/>
  <c r="J462"/>
  <c r="J434"/>
  <c r="J409"/>
  <c r="J373"/>
  <c r="BK342"/>
  <c r="BK282"/>
  <c r="J256"/>
  <c r="J225"/>
  <c r="J196"/>
  <c r="J152"/>
  <c r="J794"/>
  <c r="J787"/>
  <c r="J755"/>
  <c r="BK731"/>
  <c r="J722"/>
  <c r="BK705"/>
  <c r="J697"/>
  <c r="BK678"/>
  <c r="J666"/>
  <c r="BK642"/>
  <c r="BK597"/>
  <c r="BK593"/>
  <c r="J585"/>
  <c r="J574"/>
  <c r="BK560"/>
  <c r="J546"/>
  <c r="BK537"/>
  <c r="J507"/>
  <c r="J470"/>
  <c r="J451"/>
  <c r="J424"/>
  <c r="BK399"/>
  <c r="J390"/>
  <c r="BK382"/>
  <c r="BK332"/>
  <c r="J282"/>
  <c r="BK256"/>
  <c r="BK224"/>
  <c r="BK182"/>
  <c r="J159"/>
  <c r="BK794"/>
  <c r="BK755"/>
  <c r="BK740"/>
  <c r="BK724"/>
  <c r="BK716"/>
  <c r="BK701"/>
  <c r="BK696"/>
  <c r="J682"/>
  <c r="J635"/>
  <c r="BK591"/>
  <c r="BK582"/>
  <c r="J576"/>
  <c r="BK566"/>
  <c r="J550"/>
  <c r="J539"/>
  <c r="BK526"/>
  <c r="J504"/>
  <c r="BK473"/>
  <c r="BK424"/>
  <c r="J415"/>
  <c r="J393"/>
  <c r="J389"/>
  <c r="BK380"/>
  <c r="BK349"/>
  <c r="J321"/>
  <c r="BK301"/>
  <c r="BK250"/>
  <c r="J214"/>
  <c i="4" r="BK123"/>
  <c r="J123"/>
  <c r="J121"/>
  <c i="5" r="BK164"/>
  <c r="J157"/>
  <c r="J155"/>
  <c r="BK154"/>
  <c r="BK152"/>
  <c r="BK151"/>
  <c r="BK146"/>
  <c r="BK143"/>
  <c r="BK141"/>
  <c r="BK140"/>
  <c r="J139"/>
  <c r="BK138"/>
  <c r="BK132"/>
  <c r="BK127"/>
  <c r="J121"/>
  <c r="J160"/>
  <c r="BK155"/>
  <c r="BK145"/>
  <c r="J132"/>
  <c r="BK129"/>
  <c r="BK159"/>
  <c r="J149"/>
  <c r="BK137"/>
  <c r="BK133"/>
  <c r="J127"/>
  <c r="J123"/>
  <c r="J152"/>
  <c r="BK144"/>
  <c r="BK139"/>
  <c r="BK134"/>
  <c i="6" r="J151"/>
  <c r="BK148"/>
  <c r="J143"/>
  <c r="J136"/>
  <c r="J122"/>
  <c r="J153"/>
  <c r="J148"/>
  <c r="BK140"/>
  <c r="BK133"/>
  <c r="BK123"/>
  <c r="J149"/>
  <c r="BK131"/>
  <c r="J123"/>
  <c r="J131"/>
  <c r="J121"/>
  <c i="7" r="J137"/>
  <c r="J128"/>
  <c r="J135"/>
  <c r="BK144"/>
  <c r="J142"/>
  <c i="8" r="J121"/>
  <c r="F36"/>
  <c i="1" r="BC101"/>
  <c i="8" r="J34"/>
  <c i="1" r="AW101"/>
  <c i="2" l="1" r="P134"/>
  <c r="BK379"/>
  <c r="J379"/>
  <c r="J99"/>
  <c r="T457"/>
  <c r="T499"/>
  <c r="R523"/>
  <c r="R539"/>
  <c r="T544"/>
  <c r="P547"/>
  <c r="P575"/>
  <c r="P634"/>
  <c r="R719"/>
  <c r="T769"/>
  <c r="BK784"/>
  <c r="J784"/>
  <c r="J112"/>
  <c r="BK134"/>
  <c r="J134"/>
  <c r="J98"/>
  <c r="R379"/>
  <c r="R457"/>
  <c r="BK499"/>
  <c r="J499"/>
  <c r="J103"/>
  <c r="BK523"/>
  <c r="J523"/>
  <c r="J104"/>
  <c r="BK539"/>
  <c r="J539"/>
  <c r="J105"/>
  <c r="BK544"/>
  <c r="J544"/>
  <c r="J106"/>
  <c r="BK547"/>
  <c r="J547"/>
  <c r="J107"/>
  <c r="BK575"/>
  <c r="J575"/>
  <c r="J108"/>
  <c r="T634"/>
  <c r="T719"/>
  <c r="R769"/>
  <c r="R784"/>
  <c i="3" r="R144"/>
  <c r="P223"/>
  <c r="T223"/>
  <c r="BK243"/>
  <c r="J243"/>
  <c r="J101"/>
  <c r="R243"/>
  <c r="R259"/>
  <c r="BK395"/>
  <c r="J395"/>
  <c r="J104"/>
  <c r="R395"/>
  <c r="P463"/>
  <c r="BK509"/>
  <c r="T509"/>
  <c r="R535"/>
  <c r="P545"/>
  <c r="BK558"/>
  <c r="J558"/>
  <c r="J111"/>
  <c r="R558"/>
  <c r="P561"/>
  <c r="BK584"/>
  <c r="J584"/>
  <c r="J114"/>
  <c r="T584"/>
  <c r="P603"/>
  <c r="R603"/>
  <c r="T603"/>
  <c r="T616"/>
  <c r="R677"/>
  <c r="P707"/>
  <c r="BK732"/>
  <c r="J732"/>
  <c r="J119"/>
  <c r="T732"/>
  <c r="P754"/>
  <c r="BK788"/>
  <c r="J788"/>
  <c r="J121"/>
  <c r="T788"/>
  <c r="P813"/>
  <c i="4" r="T120"/>
  <c r="T119"/>
  <c r="T118"/>
  <c i="5" r="P120"/>
  <c r="P119"/>
  <c r="P118"/>
  <c i="1" r="AU98"/>
  <c i="6" r="R120"/>
  <c r="R119"/>
  <c r="R118"/>
  <c i="7" r="R131"/>
  <c r="R126"/>
  <c r="R124"/>
  <c r="T141"/>
  <c i="2" r="T134"/>
  <c r="T133"/>
  <c r="T379"/>
  <c r="BK457"/>
  <c r="J457"/>
  <c r="J100"/>
  <c r="P499"/>
  <c r="T523"/>
  <c r="T539"/>
  <c r="R544"/>
  <c r="T547"/>
  <c r="R575"/>
  <c r="BK634"/>
  <c r="J634"/>
  <c r="J109"/>
  <c r="P719"/>
  <c r="P769"/>
  <c r="P784"/>
  <c i="3" r="BK144"/>
  <c r="J144"/>
  <c r="J98"/>
  <c r="T144"/>
  <c r="R223"/>
  <c r="P243"/>
  <c r="T243"/>
  <c r="P259"/>
  <c r="BK383"/>
  <c r="J383"/>
  <c r="J103"/>
  <c r="R383"/>
  <c r="P395"/>
  <c r="BK463"/>
  <c r="J463"/>
  <c r="J105"/>
  <c r="R463"/>
  <c r="P509"/>
  <c r="BK535"/>
  <c r="J535"/>
  <c r="J109"/>
  <c r="T535"/>
  <c r="R545"/>
  <c r="P558"/>
  <c r="T558"/>
  <c r="R561"/>
  <c r="BK581"/>
  <c r="J581"/>
  <c r="J113"/>
  <c r="R581"/>
  <c r="P584"/>
  <c r="BK616"/>
  <c r="J616"/>
  <c r="J116"/>
  <c r="R616"/>
  <c r="P677"/>
  <c r="BK707"/>
  <c r="J707"/>
  <c r="J118"/>
  <c r="T707"/>
  <c r="BK754"/>
  <c r="J754"/>
  <c r="J120"/>
  <c r="T754"/>
  <c r="BK813"/>
  <c r="J813"/>
  <c r="J122"/>
  <c r="R813"/>
  <c i="4" r="R120"/>
  <c r="R119"/>
  <c r="R118"/>
  <c i="5" r="BK120"/>
  <c r="J120"/>
  <c r="J98"/>
  <c r="R120"/>
  <c r="R119"/>
  <c r="R118"/>
  <c i="6" r="BK120"/>
  <c r="J120"/>
  <c r="J98"/>
  <c r="P120"/>
  <c r="P119"/>
  <c r="P118"/>
  <c i="1" r="AU99"/>
  <c i="7" r="P131"/>
  <c r="P126"/>
  <c r="P124"/>
  <c i="1" r="AU100"/>
  <c i="7" r="P141"/>
  <c i="2" r="R134"/>
  <c r="R133"/>
  <c r="P379"/>
  <c r="P457"/>
  <c r="R499"/>
  <c r="P523"/>
  <c r="P539"/>
  <c r="P544"/>
  <c r="R547"/>
  <c r="T575"/>
  <c r="R634"/>
  <c r="BK719"/>
  <c r="J719"/>
  <c r="J110"/>
  <c r="BK769"/>
  <c r="J769"/>
  <c r="J111"/>
  <c r="T784"/>
  <c i="3" r="P144"/>
  <c r="P143"/>
  <c r="BK223"/>
  <c r="J223"/>
  <c r="J99"/>
  <c r="BK259"/>
  <c r="J259"/>
  <c r="J102"/>
  <c r="T259"/>
  <c r="P383"/>
  <c r="T383"/>
  <c r="T395"/>
  <c r="T463"/>
  <c r="R509"/>
  <c r="P535"/>
  <c r="BK545"/>
  <c r="J545"/>
  <c r="J110"/>
  <c r="T545"/>
  <c r="BK561"/>
  <c r="J561"/>
  <c r="J112"/>
  <c r="T561"/>
  <c r="P581"/>
  <c r="T581"/>
  <c r="R584"/>
  <c r="BK603"/>
  <c r="J603"/>
  <c r="J115"/>
  <c r="P616"/>
  <c r="BK677"/>
  <c r="J677"/>
  <c r="J117"/>
  <c r="T677"/>
  <c r="R707"/>
  <c r="P732"/>
  <c r="R732"/>
  <c r="R754"/>
  <c r="P788"/>
  <c r="R788"/>
  <c r="T813"/>
  <c i="4" r="BK120"/>
  <c r="J120"/>
  <c r="J98"/>
  <c r="P120"/>
  <c r="P119"/>
  <c r="P118"/>
  <c i="1" r="AU97"/>
  <c i="5" r="T120"/>
  <c r="T119"/>
  <c r="T118"/>
  <c i="6" r="T120"/>
  <c r="T119"/>
  <c r="T118"/>
  <c i="7" r="BK131"/>
  <c r="J131"/>
  <c r="J101"/>
  <c r="T131"/>
  <c r="T126"/>
  <c r="T124"/>
  <c r="BK141"/>
  <c r="J141"/>
  <c r="J104"/>
  <c r="R141"/>
  <c r="BK136"/>
  <c r="J136"/>
  <c r="J102"/>
  <c i="3" r="BK235"/>
  <c r="J235"/>
  <c r="J100"/>
  <c r="BK506"/>
  <c r="J506"/>
  <c r="J106"/>
  <c i="7" r="BK127"/>
  <c r="J127"/>
  <c r="J99"/>
  <c i="2" r="BK496"/>
  <c r="J496"/>
  <c r="J101"/>
  <c i="7" r="BK129"/>
  <c r="J129"/>
  <c r="J100"/>
  <c r="BK138"/>
  <c r="J138"/>
  <c r="J103"/>
  <c i="8" r="BK120"/>
  <c r="J120"/>
  <c r="J98"/>
  <c r="E85"/>
  <c r="J89"/>
  <c r="F92"/>
  <c r="BE121"/>
  <c i="7" r="BE135"/>
  <c r="BE144"/>
  <c r="BE128"/>
  <c r="BE132"/>
  <c r="BE139"/>
  <c r="J89"/>
  <c r="F92"/>
  <c r="BE134"/>
  <c r="BE142"/>
  <c r="E85"/>
  <c r="BE130"/>
  <c r="BE137"/>
  <c r="BE143"/>
  <c i="6" r="F92"/>
  <c r="BE122"/>
  <c r="BE123"/>
  <c r="BE135"/>
  <c r="BE136"/>
  <c r="BE137"/>
  <c r="BE139"/>
  <c r="BE142"/>
  <c r="BE143"/>
  <c r="BE148"/>
  <c r="BE151"/>
  <c r="BE155"/>
  <c r="E85"/>
  <c r="J112"/>
  <c r="BE124"/>
  <c r="BE138"/>
  <c r="BE145"/>
  <c r="BE146"/>
  <c r="BE149"/>
  <c r="BE153"/>
  <c r="BE121"/>
  <c r="BE125"/>
  <c r="BE126"/>
  <c r="BE130"/>
  <c r="BE131"/>
  <c r="BE132"/>
  <c r="BE133"/>
  <c r="BE134"/>
  <c r="BE140"/>
  <c r="BE141"/>
  <c r="BE144"/>
  <c r="BE147"/>
  <c r="BE150"/>
  <c r="BE152"/>
  <c r="BE154"/>
  <c i="5" r="E108"/>
  <c r="J112"/>
  <c r="BE121"/>
  <c r="BE132"/>
  <c r="BE144"/>
  <c r="BE145"/>
  <c r="BE149"/>
  <c r="BE152"/>
  <c r="BE153"/>
  <c r="BE155"/>
  <c r="BE159"/>
  <c r="BE161"/>
  <c r="BE164"/>
  <c r="F92"/>
  <c r="BE129"/>
  <c r="BE130"/>
  <c r="BE131"/>
  <c r="BE138"/>
  <c r="BE139"/>
  <c r="BE141"/>
  <c r="BE142"/>
  <c r="BE154"/>
  <c r="BE123"/>
  <c r="BE125"/>
  <c r="BE126"/>
  <c r="BE127"/>
  <c r="BE133"/>
  <c r="BE134"/>
  <c r="BE135"/>
  <c r="BE137"/>
  <c r="BE140"/>
  <c r="BE147"/>
  <c r="BE151"/>
  <c r="BE157"/>
  <c r="BE124"/>
  <c r="BE128"/>
  <c r="BE136"/>
  <c r="BE143"/>
  <c r="BE146"/>
  <c r="BE156"/>
  <c r="BE158"/>
  <c r="BE160"/>
  <c r="BE162"/>
  <c i="3" r="J509"/>
  <c r="J108"/>
  <c i="4" r="E85"/>
  <c r="F92"/>
  <c r="J112"/>
  <c r="BE121"/>
  <c r="BE122"/>
  <c r="BE123"/>
  <c i="3" r="BE151"/>
  <c r="BE159"/>
  <c r="BE163"/>
  <c r="BE196"/>
  <c r="BE233"/>
  <c r="BE256"/>
  <c r="BE260"/>
  <c r="BE265"/>
  <c r="BE282"/>
  <c r="BE289"/>
  <c r="BE321"/>
  <c r="BE332"/>
  <c r="BE342"/>
  <c r="BE354"/>
  <c r="BE359"/>
  <c r="BE384"/>
  <c r="BE392"/>
  <c r="BE393"/>
  <c r="BE406"/>
  <c r="BE426"/>
  <c r="BE432"/>
  <c r="BE435"/>
  <c r="BE440"/>
  <c r="BE446"/>
  <c r="BE451"/>
  <c r="BE469"/>
  <c r="BE492"/>
  <c r="BE516"/>
  <c r="BE518"/>
  <c r="BE522"/>
  <c r="BE530"/>
  <c r="BE540"/>
  <c r="BE542"/>
  <c r="BE543"/>
  <c r="BE551"/>
  <c r="BE555"/>
  <c r="BE560"/>
  <c r="BE567"/>
  <c r="BE570"/>
  <c r="BE571"/>
  <c r="BE579"/>
  <c r="BE586"/>
  <c r="BE592"/>
  <c r="BE594"/>
  <c r="BE596"/>
  <c r="BE599"/>
  <c r="BE655"/>
  <c r="BE666"/>
  <c r="BE678"/>
  <c r="BE687"/>
  <c r="BE697"/>
  <c r="BE705"/>
  <c r="BE725"/>
  <c r="BE730"/>
  <c r="BE735"/>
  <c r="BE758"/>
  <c r="BE778"/>
  <c r="BE786"/>
  <c r="BE798"/>
  <c r="E132"/>
  <c r="BE145"/>
  <c r="BE194"/>
  <c r="BE221"/>
  <c r="BE225"/>
  <c r="BE244"/>
  <c r="BE275"/>
  <c r="BE311"/>
  <c r="BE316"/>
  <c r="BE349"/>
  <c r="BE373"/>
  <c r="BE380"/>
  <c r="BE382"/>
  <c r="BE387"/>
  <c r="BE388"/>
  <c r="BE396"/>
  <c r="BE408"/>
  <c r="BE409"/>
  <c r="BE415"/>
  <c r="BE444"/>
  <c r="BE462"/>
  <c r="BE464"/>
  <c r="BE473"/>
  <c r="BE510"/>
  <c r="BE514"/>
  <c r="BE541"/>
  <c r="BE548"/>
  <c r="BE550"/>
  <c r="BE553"/>
  <c r="BE556"/>
  <c r="BE559"/>
  <c r="BE562"/>
  <c r="BE564"/>
  <c r="BE569"/>
  <c r="BE572"/>
  <c r="BE574"/>
  <c r="BE577"/>
  <c r="BE582"/>
  <c r="BE585"/>
  <c r="BE591"/>
  <c r="BE601"/>
  <c r="BE604"/>
  <c r="BE613"/>
  <c r="BE617"/>
  <c r="BE624"/>
  <c r="BE628"/>
  <c r="BE676"/>
  <c r="BE680"/>
  <c r="BE694"/>
  <c r="BE695"/>
  <c r="BE703"/>
  <c r="BE716"/>
  <c r="BE717"/>
  <c r="BE734"/>
  <c r="BE736"/>
  <c r="BE752"/>
  <c r="BE755"/>
  <c r="BE756"/>
  <c r="BE757"/>
  <c r="BE765"/>
  <c r="BE792"/>
  <c i="2" r="BK133"/>
  <c r="J133"/>
  <c r="J97"/>
  <c i="3" r="J89"/>
  <c r="F92"/>
  <c r="BE165"/>
  <c r="BE175"/>
  <c r="BE185"/>
  <c r="BE224"/>
  <c r="BE228"/>
  <c r="BE277"/>
  <c r="BE296"/>
  <c r="BE301"/>
  <c r="BE306"/>
  <c r="BE326"/>
  <c r="BE337"/>
  <c r="BE378"/>
  <c r="BE386"/>
  <c r="BE390"/>
  <c r="BE391"/>
  <c r="BE394"/>
  <c r="BE398"/>
  <c r="BE399"/>
  <c r="BE422"/>
  <c r="BE424"/>
  <c r="BE425"/>
  <c r="BE456"/>
  <c r="BE470"/>
  <c r="BE478"/>
  <c r="BE486"/>
  <c r="BE500"/>
  <c r="BE504"/>
  <c r="BE507"/>
  <c r="BE512"/>
  <c r="BE534"/>
  <c r="BE536"/>
  <c r="BE537"/>
  <c r="BE538"/>
  <c r="BE544"/>
  <c r="BE547"/>
  <c r="BE576"/>
  <c r="BE578"/>
  <c r="BE580"/>
  <c r="BE583"/>
  <c r="BE615"/>
  <c r="BE635"/>
  <c r="BE654"/>
  <c r="BE670"/>
  <c r="BE696"/>
  <c r="BE698"/>
  <c r="BE700"/>
  <c r="BE702"/>
  <c r="BE714"/>
  <c r="BE743"/>
  <c r="BE785"/>
  <c r="BE793"/>
  <c r="BE797"/>
  <c r="BE152"/>
  <c r="BE182"/>
  <c r="BE202"/>
  <c r="BE214"/>
  <c r="BE236"/>
  <c r="BE250"/>
  <c r="BE270"/>
  <c r="BE389"/>
  <c r="BE400"/>
  <c r="BE418"/>
  <c r="BE434"/>
  <c r="BE465"/>
  <c r="BE466"/>
  <c r="BE526"/>
  <c r="BE539"/>
  <c r="BE546"/>
  <c r="BE549"/>
  <c r="BE554"/>
  <c r="BE557"/>
  <c r="BE563"/>
  <c r="BE565"/>
  <c r="BE566"/>
  <c r="BE568"/>
  <c r="BE573"/>
  <c r="BE575"/>
  <c r="BE588"/>
  <c r="BE590"/>
  <c r="BE593"/>
  <c r="BE595"/>
  <c r="BE597"/>
  <c r="BE598"/>
  <c r="BE611"/>
  <c r="BE642"/>
  <c r="BE659"/>
  <c r="BE674"/>
  <c r="BE682"/>
  <c r="BE686"/>
  <c r="BE693"/>
  <c r="BE699"/>
  <c r="BE701"/>
  <c r="BE704"/>
  <c r="BE706"/>
  <c r="BE708"/>
  <c r="BE722"/>
  <c r="BE724"/>
  <c r="BE726"/>
  <c r="BE731"/>
  <c r="BE733"/>
  <c r="BE740"/>
  <c r="BE742"/>
  <c r="BE750"/>
  <c r="BE753"/>
  <c r="BE774"/>
  <c r="BE776"/>
  <c r="BE787"/>
  <c r="BE789"/>
  <c r="BE791"/>
  <c r="BE794"/>
  <c r="BE796"/>
  <c r="BE803"/>
  <c r="BE808"/>
  <c r="BE814"/>
  <c r="BE815"/>
  <c r="BE867"/>
  <c r="BE877"/>
  <c r="BE878"/>
  <c r="BE879"/>
  <c i="2" r="BE217"/>
  <c r="BE223"/>
  <c r="BE322"/>
  <c r="BE327"/>
  <c r="BE375"/>
  <c r="BE394"/>
  <c r="BE396"/>
  <c r="BE397"/>
  <c r="BE407"/>
  <c r="BE431"/>
  <c r="BE440"/>
  <c r="BE441"/>
  <c r="BE453"/>
  <c r="BE456"/>
  <c r="BE475"/>
  <c r="BE482"/>
  <c r="BE514"/>
  <c r="BE521"/>
  <c r="BE524"/>
  <c r="BE537"/>
  <c r="BE541"/>
  <c r="BE556"/>
  <c r="BE578"/>
  <c r="BE597"/>
  <c r="BE604"/>
  <c r="BE606"/>
  <c r="BE617"/>
  <c r="BE625"/>
  <c r="BE626"/>
  <c r="BE664"/>
  <c r="BE697"/>
  <c r="BE762"/>
  <c r="BE764"/>
  <c r="BE771"/>
  <c r="BE774"/>
  <c r="BE776"/>
  <c r="BE779"/>
  <c r="BE792"/>
  <c r="BE805"/>
  <c r="BE823"/>
  <c r="BE825"/>
  <c r="BE829"/>
  <c r="E85"/>
  <c r="BE162"/>
  <c r="BE236"/>
  <c r="BE240"/>
  <c r="BE268"/>
  <c r="BE282"/>
  <c r="BE283"/>
  <c r="BE292"/>
  <c r="BE308"/>
  <c r="BE332"/>
  <c r="BE438"/>
  <c r="BE452"/>
  <c r="BE463"/>
  <c r="BE470"/>
  <c r="BE510"/>
  <c r="BE536"/>
  <c r="BE587"/>
  <c r="BE596"/>
  <c r="BE647"/>
  <c r="BE656"/>
  <c r="BE676"/>
  <c r="BE680"/>
  <c r="BE684"/>
  <c r="BE685"/>
  <c r="BE689"/>
  <c r="BE699"/>
  <c r="BE709"/>
  <c r="BE717"/>
  <c r="BE743"/>
  <c r="BE754"/>
  <c r="BE758"/>
  <c r="BE760"/>
  <c r="BE761"/>
  <c r="BE766"/>
  <c r="BE768"/>
  <c r="BE770"/>
  <c r="BE775"/>
  <c r="BE799"/>
  <c r="J89"/>
  <c r="BE135"/>
  <c r="BE160"/>
  <c r="BE193"/>
  <c r="BE233"/>
  <c r="BE290"/>
  <c r="BE337"/>
  <c r="BE339"/>
  <c r="BE364"/>
  <c r="BE373"/>
  <c r="BE395"/>
  <c r="BE400"/>
  <c r="BE401"/>
  <c r="BE437"/>
  <c r="BE458"/>
  <c r="BE517"/>
  <c r="BE522"/>
  <c r="BE535"/>
  <c r="BE538"/>
  <c r="BE540"/>
  <c r="BE543"/>
  <c r="BE545"/>
  <c r="BE548"/>
  <c r="BE558"/>
  <c r="BE560"/>
  <c r="BE562"/>
  <c r="BE570"/>
  <c r="BE574"/>
  <c r="BE588"/>
  <c r="BE615"/>
  <c r="BE633"/>
  <c r="BE652"/>
  <c r="BE687"/>
  <c r="BE688"/>
  <c r="BE705"/>
  <c r="BE734"/>
  <c r="BE744"/>
  <c r="BE755"/>
  <c r="BE756"/>
  <c r="BE757"/>
  <c r="BE759"/>
  <c r="BE772"/>
  <c r="BE781"/>
  <c r="F92"/>
  <c r="BE242"/>
  <c r="BE248"/>
  <c r="BE289"/>
  <c r="BE380"/>
  <c r="BE391"/>
  <c r="BE408"/>
  <c r="BE412"/>
  <c r="BE428"/>
  <c r="BE434"/>
  <c r="BE439"/>
  <c r="BE459"/>
  <c r="BE460"/>
  <c r="BE486"/>
  <c r="BE489"/>
  <c r="BE497"/>
  <c r="BE500"/>
  <c r="BE526"/>
  <c r="BE531"/>
  <c r="BE542"/>
  <c r="BE546"/>
  <c r="BE576"/>
  <c r="BE635"/>
  <c r="BE643"/>
  <c r="BE670"/>
  <c r="BE674"/>
  <c r="BE675"/>
  <c r="BE681"/>
  <c r="BE718"/>
  <c r="BE720"/>
  <c r="BE725"/>
  <c r="BE752"/>
  <c r="BE753"/>
  <c r="BE763"/>
  <c r="BE773"/>
  <c r="BE780"/>
  <c r="BE785"/>
  <c r="BE809"/>
  <c r="BE810"/>
  <c r="BE811"/>
  <c r="BE815"/>
  <c r="BE819"/>
  <c r="BE824"/>
  <c r="F34"/>
  <c i="1" r="BA95"/>
  <c i="3" r="F37"/>
  <c i="1" r="BD96"/>
  <c i="4" r="F34"/>
  <c i="1" r="BA97"/>
  <c i="4" r="F37"/>
  <c i="1" r="BD97"/>
  <c i="5" r="F35"/>
  <c i="1" r="BB98"/>
  <c i="5" r="J34"/>
  <c i="1" r="AW98"/>
  <c i="6" r="F35"/>
  <c i="1" r="BB99"/>
  <c i="6" r="F36"/>
  <c i="1" r="BC99"/>
  <c i="7" r="F35"/>
  <c i="1" r="BB100"/>
  <c i="8" r="J33"/>
  <c i="1" r="AV101"/>
  <c r="AT101"/>
  <c i="2" r="F35"/>
  <c i="1" r="BB95"/>
  <c i="3" r="F35"/>
  <c i="1" r="BB96"/>
  <c i="4" r="F35"/>
  <c i="1" r="BB97"/>
  <c i="5" r="F34"/>
  <c i="1" r="BA98"/>
  <c i="5" r="F37"/>
  <c i="1" r="BD98"/>
  <c i="6" r="J34"/>
  <c i="1" r="AW99"/>
  <c i="7" r="F34"/>
  <c i="1" r="BA100"/>
  <c i="7" r="J34"/>
  <c i="1" r="AW100"/>
  <c i="8" r="F34"/>
  <c i="1" r="BA101"/>
  <c i="2" r="J34"/>
  <c i="1" r="AW95"/>
  <c i="2" r="F37"/>
  <c i="1" r="BD95"/>
  <c i="3" r="F34"/>
  <c i="1" r="BA96"/>
  <c i="3" r="F36"/>
  <c i="1" r="BC96"/>
  <c i="2" r="F36"/>
  <c i="1" r="BC95"/>
  <c i="3" r="J34"/>
  <c i="1" r="AW96"/>
  <c i="4" r="J34"/>
  <c i="1" r="AW97"/>
  <c i="4" r="F36"/>
  <c i="1" r="BC97"/>
  <c i="5" r="F36"/>
  <c i="1" r="BC98"/>
  <c i="6" r="F37"/>
  <c i="1" r="BD99"/>
  <c i="6" r="F34"/>
  <c i="1" r="BA99"/>
  <c i="7" r="F36"/>
  <c i="1" r="BC100"/>
  <c i="7" r="F37"/>
  <c i="1" r="BD100"/>
  <c i="3" l="1" r="T143"/>
  <c r="T508"/>
  <c r="T142"/>
  <c i="2" r="T498"/>
  <c r="T132"/>
  <c i="3" r="BK508"/>
  <c r="J508"/>
  <c r="J107"/>
  <c i="2" r="P498"/>
  <c i="3" r="R508"/>
  <c i="2" r="R498"/>
  <c r="R132"/>
  <c i="3" r="P508"/>
  <c r="P142"/>
  <c i="1" r="AU96"/>
  <c i="3" r="R143"/>
  <c r="R142"/>
  <c i="2" r="P133"/>
  <c r="P132"/>
  <c i="1" r="AU95"/>
  <c i="2" r="BK498"/>
  <c r="J498"/>
  <c r="J102"/>
  <c i="3" r="BK143"/>
  <c r="BK142"/>
  <c r="J142"/>
  <c r="J96"/>
  <c i="5" r="BK119"/>
  <c r="J119"/>
  <c r="J97"/>
  <c i="6" r="BK119"/>
  <c r="J119"/>
  <c r="J97"/>
  <c i="4" r="BK119"/>
  <c r="J119"/>
  <c r="J97"/>
  <c i="7" r="BK126"/>
  <c r="J126"/>
  <c r="J98"/>
  <c i="8" r="BK119"/>
  <c r="J119"/>
  <c r="J97"/>
  <c i="2" r="BK132"/>
  <c r="J132"/>
  <c r="J30"/>
  <c i="1" r="AG95"/>
  <c i="3" r="F33"/>
  <c i="1" r="AZ96"/>
  <c i="6" r="J33"/>
  <c i="1" r="AV99"/>
  <c r="AT99"/>
  <c r="BD94"/>
  <c r="W33"/>
  <c i="3" r="J33"/>
  <c i="1" r="AV96"/>
  <c r="AT96"/>
  <c i="6" r="F33"/>
  <c i="1" r="AZ99"/>
  <c r="BC94"/>
  <c r="AY94"/>
  <c r="BB94"/>
  <c r="W31"/>
  <c i="2" r="J33"/>
  <c i="1" r="AV95"/>
  <c r="AT95"/>
  <c i="4" r="F33"/>
  <c i="1" r="AZ97"/>
  <c i="5" r="F33"/>
  <c i="1" r="AZ98"/>
  <c i="7" r="F33"/>
  <c i="1" r="AZ100"/>
  <c i="8" r="F33"/>
  <c i="1" r="AZ101"/>
  <c i="2" r="F33"/>
  <c i="1" r="AZ95"/>
  <c i="4" r="J33"/>
  <c i="1" r="AV97"/>
  <c r="AT97"/>
  <c i="5" r="J33"/>
  <c i="1" r="AV98"/>
  <c r="AT98"/>
  <c i="7" r="J33"/>
  <c i="1" r="AV100"/>
  <c r="AT100"/>
  <c r="BA94"/>
  <c r="AW94"/>
  <c r="AK30"/>
  <c i="7" l="1" r="BK124"/>
  <c r="J124"/>
  <c r="J96"/>
  <c i="3" r="J143"/>
  <c r="J97"/>
  <c i="4" r="BK118"/>
  <c r="J118"/>
  <c i="5" r="BK118"/>
  <c r="J118"/>
  <c r="J96"/>
  <c i="6" r="BK118"/>
  <c r="J118"/>
  <c r="J96"/>
  <c i="8" r="BK118"/>
  <c r="J118"/>
  <c r="J96"/>
  <c i="1" r="AN95"/>
  <c i="2" r="J96"/>
  <c r="J39"/>
  <c i="1" r="AU94"/>
  <c i="3" r="J30"/>
  <c i="1" r="AG96"/>
  <c i="4" r="J30"/>
  <c i="1" r="AG97"/>
  <c r="W32"/>
  <c r="W30"/>
  <c r="AZ94"/>
  <c r="W29"/>
  <c r="AX94"/>
  <c i="3" l="1" r="J39"/>
  <c i="4" r="J39"/>
  <c r="J96"/>
  <c i="1" r="AN96"/>
  <c r="AN97"/>
  <c i="6" r="J30"/>
  <c i="1" r="AG99"/>
  <c r="AV94"/>
  <c r="AK29"/>
  <c i="7" r="J30"/>
  <c i="1" r="AG100"/>
  <c i="5" r="J30"/>
  <c i="1" r="AG98"/>
  <c i="8" r="J30"/>
  <c i="1" r="AG101"/>
  <c i="6" l="1" r="J39"/>
  <c i="5" r="J39"/>
  <c i="7" r="J39"/>
  <c i="8" r="J39"/>
  <c i="1" r="AN101"/>
  <c r="AN99"/>
  <c r="AN98"/>
  <c r="AN100"/>
  <c r="AG94"/>
  <c r="AK26"/>
  <c r="AT94"/>
  <c l="1" r="AN94"/>
  <c r="AK35"/>
</calcChain>
</file>

<file path=xl/sharedStrings.xml><?xml version="1.0" encoding="utf-8"?>
<sst xmlns="http://schemas.openxmlformats.org/spreadsheetml/2006/main">
  <si>
    <t>Export Komplet</t>
  </si>
  <si>
    <t/>
  </si>
  <si>
    <t>2.0</t>
  </si>
  <si>
    <t>ZAMOK</t>
  </si>
  <si>
    <t>False</t>
  </si>
  <si>
    <t>{60f6cc34-f550-46e8-a1d8-6fc19078cef0}</t>
  </si>
  <si>
    <t>0,01</t>
  </si>
  <si>
    <t>21</t>
  </si>
  <si>
    <t>15</t>
  </si>
  <si>
    <t>REKAPITULACE STAVBY</t>
  </si>
  <si>
    <t xml:space="preserve">v ---  níže se nacházejí doplnkové a pomocné údaje k sestavám  --- v</t>
  </si>
  <si>
    <t>Návod na vyplnění</t>
  </si>
  <si>
    <t>0,001</t>
  </si>
  <si>
    <t>Kód:</t>
  </si>
  <si>
    <t>2025/109</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</si>
  <si>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</si>
  <si>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</si>
  <si>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a snížení energetické náročnosti - Knihovna-V2</t>
  </si>
  <si>
    <t>KSO:</t>
  </si>
  <si>
    <t>CC-CZ:</t>
  </si>
  <si>
    <t>Místo:</t>
  </si>
  <si>
    <t>p.č. 410, k.ú. Kolovraty</t>
  </si>
  <si>
    <t>Datum:</t>
  </si>
  <si>
    <t>24. 7. 2025</t>
  </si>
  <si>
    <t>Zadavatel:</t>
  </si>
  <si>
    <t>IČ:</t>
  </si>
  <si>
    <t>Městská část Praha-Kolovraty</t>
  </si>
  <si>
    <t>DIČ:</t>
  </si>
  <si>
    <t>Uchazeč:</t>
  </si>
  <si>
    <t>Vyplň údaj</t>
  </si>
  <si>
    <t>Projektant:</t>
  </si>
  <si>
    <t>KFJ project s.r.o.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</si>
  <si>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</si>
  <si>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</si>
  <si>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</si>
  <si>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</si>
  <si>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</si>
  <si>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</si>
  <si>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</si>
  <si>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</si>
  <si>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</si>
  <si>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</si>
  <si>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</si>
  <si>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</si>
  <si>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</si>
  <si>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</si>
  <si>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</si>
  <si>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</si>
  <si>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</si>
  <si>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</si>
  <si>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</si>
  <si>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</si>
  <si>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</si>
  <si>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</si>
  <si>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</si>
  <si>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</si>
  <si>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</si>
  <si>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</si>
  <si>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</si>
  <si>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</si>
  <si>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</si>
  <si>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</si>
  <si>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</si>
  <si>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</si>
  <si>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</si>
  <si>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</si>
  <si>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</si>
  <si>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</si>
  <si>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</si>
  <si>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</si>
  <si>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</si>
  <si>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</si>
  <si>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</si>
  <si>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</si>
  <si>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</si>
  <si>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</si>
  <si>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</si>
  <si>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</si>
  <si>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</si>
  <si>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</si>
  <si>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01a</t>
  </si>
  <si>
    <t>Architektonicko stavební část - uznatelné náklady</t>
  </si>
  <si>
    <t>STA</t>
  </si>
  <si>
    <t>1</t>
  </si>
  <si>
    <t>{e16b1c02-0685-4d43-9596-a53fe0965139}</t>
  </si>
  <si>
    <t>2</t>
  </si>
  <si>
    <t>01b</t>
  </si>
  <si>
    <t>Architektonicko stavební část, ZTI - neuznatelné náklady</t>
  </si>
  <si>
    <t>{0b7f89a2-b156-44ad-8442-7b7264c331bb}</t>
  </si>
  <si>
    <t>02</t>
  </si>
  <si>
    <t>Elektroinstalace - uznatelné náklady</t>
  </si>
  <si>
    <t>{da10e5fe-cc53-491d-b2bd-40e5f3c0eacd}</t>
  </si>
  <si>
    <t>03</t>
  </si>
  <si>
    <t>Vzduchotechnika - uznatelne náklady</t>
  </si>
  <si>
    <t>{08c21dd5-b775-45cc-b20b-87417268c232}</t>
  </si>
  <si>
    <t>04</t>
  </si>
  <si>
    <t>Fotovoltaika - uznatelne náklady</t>
  </si>
  <si>
    <t>{a2967cb4-f90a-4214-aab3-1e024efd36f5}</t>
  </si>
  <si>
    <t>05a</t>
  </si>
  <si>
    <t>VRN - uznatelné náklady</t>
  </si>
  <si>
    <t>{0bf8177c-d9ce-49fa-aa66-4943b4e05cae}</t>
  </si>
  <si>
    <t>05b</t>
  </si>
  <si>
    <t>VRN - neuznatelné náklady</t>
  </si>
  <si>
    <t>{09a74d76-7c21-4a6c-ab56-0f80f445c5df}</t>
  </si>
  <si>
    <t>KRYCÍ LIST SOUPISU PRACÍ</t>
  </si>
  <si>
    <t>Objekt:</t>
  </si>
  <si>
    <t>01a - Architektonicko stavební část - uznatelné náklady</t>
  </si>
  <si>
    <t>REKAPITULACE ČLENĚNÍ SOUPISU PRACÍ</t>
  </si>
  <si>
    <t>Kód dílu - Popis</t>
  </si>
  <si>
    <t>Cena celkem [CZK]</t>
  </si>
  <si>
    <t>Náklady ze soupisu prací</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</si>
  <si>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</si>
  <si>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</si>
  <si>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</si>
  <si>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</si>
  <si>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</si>
  <si>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</si>
  <si>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</si>
  <si>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713 - Izolace tepelné</t>
  </si>
  <si>
    <t xml:space="preserve">    733 - Ústřední vytápění - rozvodné potrubí</t>
  </si>
  <si>
    <t xml:space="preserve">    734 - Ústřední vytápění - armatury</t>
  </si>
  <si>
    <t xml:space="preserve">    735 - Ústřední vytápění - otopná tělesa</t>
  </si>
  <si>
    <t xml:space="preserve">    762 - Konstrukce tesařské</t>
  </si>
  <si>
    <t xml:space="preserve">    764 - Konstrukce klempířské</t>
  </si>
  <si>
    <t xml:space="preserve">    765 - Krytina skládaná</t>
  </si>
  <si>
    <t xml:space="preserve">    766 - Konstrukce truhlářské</t>
  </si>
  <si>
    <t xml:space="preserve">    767 - Konstrukce zámečnické</t>
  </si>
  <si>
    <t xml:space="preserve">    786 - Dokončovací práce - čalounické úpravy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</si>
  <si>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</si>
  <si>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</si>
  <si>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</si>
  <si>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</si>
  <si>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</si>
  <si>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</si>
  <si>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</si>
  <si>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</si>
  <si>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</si>
  <si>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</si>
  <si>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</si>
  <si>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</si>
  <si>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</si>
  <si>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</si>
  <si>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</si>
  <si>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</si>
  <si>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</si>
  <si>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</si>
  <si>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</si>
  <si>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622151011</t>
  </si>
  <si>
    <t>Penetrační silikátový nátěr vnějších pastovitých tenkovrstvých omítek stěn</t>
  </si>
  <si>
    <t>m2</t>
  </si>
  <si>
    <t>4</t>
  </si>
  <si>
    <t>1471884237</t>
  </si>
  <si>
    <t>VV</t>
  </si>
  <si>
    <t>fasada</t>
  </si>
  <si>
    <t>24,48*3,6</t>
  </si>
  <si>
    <t>4,84*1,7+1,53*2</t>
  </si>
  <si>
    <t>73,4</t>
  </si>
  <si>
    <t>56,23</t>
  </si>
  <si>
    <t>1,71*2+7,38</t>
  </si>
  <si>
    <t>107,22</t>
  </si>
  <si>
    <t>Mezisoučet</t>
  </si>
  <si>
    <t>3</t>
  </si>
  <si>
    <t>ostění</t>
  </si>
  <si>
    <t>(2,3+2,05)*2*0,2*5</t>
  </si>
  <si>
    <t>(1,2+2,05)*2*0,2*1</t>
  </si>
  <si>
    <t>(1,2+1,8)*2*0,2*8</t>
  </si>
  <si>
    <t>(0,75+1,2)*2*0,2*12</t>
  </si>
  <si>
    <t>(0,8+1,2)*2*0,2*2</t>
  </si>
  <si>
    <t>(0,6+1,2)*2*0,2*4</t>
  </si>
  <si>
    <t>(1+0,58)*2*0,2*1</t>
  </si>
  <si>
    <t>(0,9+2,02*2)*0,2</t>
  </si>
  <si>
    <t>4,88*2*0,2</t>
  </si>
  <si>
    <t>odpočet otvory</t>
  </si>
  <si>
    <t>(4,392+1,818+15,7+26,035+33,46+3,99)*-1</t>
  </si>
  <si>
    <t>Součet</t>
  </si>
  <si>
    <t>622151021</t>
  </si>
  <si>
    <t>Penetrační akrylátový nátěr vnějších mozaikových tenkovrstvých omítek stěn</t>
  </si>
  <si>
    <t>-356668606</t>
  </si>
  <si>
    <t>69,76*0,3</t>
  </si>
  <si>
    <t>622211031</t>
  </si>
  <si>
    <t>Montáž kontaktního zateplení vnějších stěn lepením a mechanickým kotvením polystyrénových desek do betonu a zdiva tl přes 120 do 160 mm</t>
  </si>
  <si>
    <t>491916599</t>
  </si>
  <si>
    <t>2,3*2,05*5*-1</t>
  </si>
  <si>
    <t>1,2*2,05*-1</t>
  </si>
  <si>
    <t>1,2*1,8*8*-1</t>
  </si>
  <si>
    <t>0,8*1,2*2*-1</t>
  </si>
  <si>
    <t>0,6*1,2*4*-1</t>
  </si>
  <si>
    <t>1*0,58*-1</t>
  </si>
  <si>
    <t>0,9*2,02*-1</t>
  </si>
  <si>
    <t>4,88*0,9*-1</t>
  </si>
  <si>
    <t>3,86*1,93/2*-1</t>
  </si>
  <si>
    <t>vikýře</t>
  </si>
  <si>
    <t>0,75*1,2*12*-1</t>
  </si>
  <si>
    <t>odpočet minerál</t>
  </si>
  <si>
    <t>43,012*-1</t>
  </si>
  <si>
    <t>sokl</t>
  </si>
  <si>
    <t>69,76*0,6</t>
  </si>
  <si>
    <t>M</t>
  </si>
  <si>
    <t>28375981</t>
  </si>
  <si>
    <t>deska EPS 100 fasádní λ=0,037 tl 140mm</t>
  </si>
  <si>
    <t>8</t>
  </si>
  <si>
    <t>-555401990</t>
  </si>
  <si>
    <t>odpočet šambrány</t>
  </si>
  <si>
    <t>8,170*-1</t>
  </si>
  <si>
    <t>215,166*1,05 'Přepočtené koeficientem množství</t>
  </si>
  <si>
    <t>5</t>
  </si>
  <si>
    <t>28375980</t>
  </si>
  <si>
    <t>deska EPS 100 fasádní λ=0,037 tl 120mm</t>
  </si>
  <si>
    <t>-1058627776</t>
  </si>
  <si>
    <t>(2,3+2,05*2)*0,1*5</t>
  </si>
  <si>
    <t>(1,2+1,8*2)*0,1*8</t>
  </si>
  <si>
    <t>(1+2,3*2)*0,1*1</t>
  </si>
  <si>
    <t>(0,65+1,1*2)*0,1*2</t>
  </si>
  <si>
    <t>28375950</t>
  </si>
  <si>
    <t>deska EPS 100 fasádní λ=0,037 tl 100mm</t>
  </si>
  <si>
    <t>-1851900565</t>
  </si>
  <si>
    <t>7</t>
  </si>
  <si>
    <t>28376424</t>
  </si>
  <si>
    <t>deska z polystyrénu XPS, hrana polodrážková a hladký povrch 300kPA tl 140mm</t>
  </si>
  <si>
    <t>11550816</t>
  </si>
  <si>
    <t>41,856*1,05 'Přepočtené koeficientem množství</t>
  </si>
  <si>
    <t>622212051R01</t>
  </si>
  <si>
    <t>Montáž kontaktního zateplení vnějšího ostění, nadpraží nebo parapetu hl. špalety přes 400 mm lepením desek z PUR/PIR tl do 40 mm</t>
  </si>
  <si>
    <t>m</t>
  </si>
  <si>
    <t>834220149</t>
  </si>
  <si>
    <t>1,77</t>
  </si>
  <si>
    <t>2,35*2</t>
  </si>
  <si>
    <t>9</t>
  </si>
  <si>
    <t>MAT0001</t>
  </si>
  <si>
    <t>PIR deska ETICS tl. 30 mm</t>
  </si>
  <si>
    <t>-1180695061</t>
  </si>
  <si>
    <t>4,335*1,1 'Přepočtené koeficientem množství</t>
  </si>
  <si>
    <t>10</t>
  </si>
  <si>
    <t>622221021</t>
  </si>
  <si>
    <t>Montáž kontaktního zateplení vnějších stěn lepením a mechanickým kotvením TI z minerální vlny s podélnou orientací do zdiva a betonu tl přes 80 do 120 mm</t>
  </si>
  <si>
    <t>-1755853316</t>
  </si>
  <si>
    <t>24,48*0,9-2,3*3*0,9-1,8*0,9-1,2*0,9-1,2*0,65*2</t>
  </si>
  <si>
    <t>10*0,9-0,9*0,9</t>
  </si>
  <si>
    <t>24,5*0,9-2,3*0,28-1,2*3*0,9-0,8*0,9-1,1*0,9</t>
  </si>
  <si>
    <t>10,2*0,9-1,2*0,66*3</t>
  </si>
  <si>
    <t>11</t>
  </si>
  <si>
    <t>63152265</t>
  </si>
  <si>
    <t>deska tepelně izolační minerální kontaktních fasád podélné vlákno λ=0,034 tl 140mm</t>
  </si>
  <si>
    <t>131721531</t>
  </si>
  <si>
    <t>fasada 140 - mineral</t>
  </si>
  <si>
    <t>24,5*0,9-2,3*0,28-0,8*0,9-1,1*0,9</t>
  </si>
  <si>
    <t>fasada 120 - mineral</t>
  </si>
  <si>
    <t>0,9*0,1*3*2*-1</t>
  </si>
  <si>
    <t>0,9*0,1*2*-1</t>
  </si>
  <si>
    <t>1,2*0,1*2*-1</t>
  </si>
  <si>
    <t>1,2*0,1*2*2*-1</t>
  </si>
  <si>
    <t>0,28*0,1*2*-1</t>
  </si>
  <si>
    <t>0,66*0,1*2*3*-1</t>
  </si>
  <si>
    <t>43,82*1,05 'Přepočtené koeficientem množství</t>
  </si>
  <si>
    <t>12</t>
  </si>
  <si>
    <t>63152264</t>
  </si>
  <si>
    <t>deska tepelně izolační minerální kontaktních fasád podélné vlákno λ=0,034 tl 120mm</t>
  </si>
  <si>
    <t>553339627</t>
  </si>
  <si>
    <t>0,9*0,1*3*2</t>
  </si>
  <si>
    <t>0,9*0,1*2</t>
  </si>
  <si>
    <t>1,2*0,1*2</t>
  </si>
  <si>
    <t>1,2*0,1*2*2</t>
  </si>
  <si>
    <t>0,28*0,1*2</t>
  </si>
  <si>
    <t>0,66*0,1*2*3</t>
  </si>
  <si>
    <t>2,432*1,05 'Přepočtené koeficientem množství</t>
  </si>
  <si>
    <t>13</t>
  </si>
  <si>
    <t>622251101</t>
  </si>
  <si>
    <t>Příplatek k cenám kontaktního zateplení vnějších stěn za zápustnou montáž a použití tepelněizolačních zátek z polystyrenu</t>
  </si>
  <si>
    <t>31696064</t>
  </si>
  <si>
    <t>14</t>
  </si>
  <si>
    <t>622251105</t>
  </si>
  <si>
    <t>Příplatek k cenám kontaktního zateplení vnějších stěn za zápustnou montáž a použití tepelněizolačních zátek z minerální vlny</t>
  </si>
  <si>
    <t>1841206621</t>
  </si>
  <si>
    <t>622252001</t>
  </si>
  <si>
    <t>Montáž profilů kontaktního zateplení připevněných mechanicky</t>
  </si>
  <si>
    <t>-317064898</t>
  </si>
  <si>
    <t>16</t>
  </si>
  <si>
    <t>59051651</t>
  </si>
  <si>
    <t>profil zakládací Al tl 0,7mm pro ETICS pro izolant tl 140mm</t>
  </si>
  <si>
    <t>-274731754</t>
  </si>
  <si>
    <t>69,76*1,05 'Přepočtené koeficientem množství</t>
  </si>
  <si>
    <t>17</t>
  </si>
  <si>
    <t>622252002</t>
  </si>
  <si>
    <t>Montáž profilů kontaktního zateplení lepených</t>
  </si>
  <si>
    <t>-243211387</t>
  </si>
  <si>
    <t>roh</t>
  </si>
  <si>
    <t>(24,73*2+24,68)*2+4,258+3,81+3,83+5,68</t>
  </si>
  <si>
    <t>(1,75+1,68+1,2+3+3+3+4,26)*9+7,8*3+6,2+7,2*2</t>
  </si>
  <si>
    <t>1,4*6+7,5+4,8*2+7,2*3+21,95+9,9+2+2+3,7*2</t>
  </si>
  <si>
    <t>2,05*2*5+2,05*2*1+1,8*2*8+1,2*2*12+1,2*2*2+1,2*2*4+0,58*2+2,02*2</t>
  </si>
  <si>
    <t>začištění</t>
  </si>
  <si>
    <t>((2,3+2,05*2)*5+(1,2+2,05*2)*1+(1,2+1,8*2)*8+(0,75+1,2*2)*12+(0,8+1,2*2)*2+(0,6+1,2*2)*4+(1+0,58*2)*1+(0,9+2,02*2)*1+(0,9+4,88*2))*2</t>
  </si>
  <si>
    <t>nadpraží</t>
  </si>
  <si>
    <t>2,3*5+1,2*1+1,2*8+0,75*12+0,8*2+0,6*4+1+0,9</t>
  </si>
  <si>
    <t>šambrány</t>
  </si>
  <si>
    <t>(2,3+2,05*2)*5</t>
  </si>
  <si>
    <t>(1,2+1,8*2)*8</t>
  </si>
  <si>
    <t>(1+2,3*2)*1</t>
  </si>
  <si>
    <t>(0,65+1,1*2)*2</t>
  </si>
  <si>
    <t>18</t>
  </si>
  <si>
    <t>63127464</t>
  </si>
  <si>
    <t>profil rohový Al 15x15mm s výztužnou tkaninou š 100mm pro ETICS</t>
  </si>
  <si>
    <t>-1961330210</t>
  </si>
  <si>
    <t>644,718*1,05 'Přepočtené koeficientem množství</t>
  </si>
  <si>
    <t>19</t>
  </si>
  <si>
    <t>59051476</t>
  </si>
  <si>
    <t>profil začišťovací PVC 9mm s výztužnou tkaninou pro ostění ETICS</t>
  </si>
  <si>
    <t>-1542518706</t>
  </si>
  <si>
    <t>(2,3+2,05*2)*5+(1,2+2,05*2)*1+(1,2+1,8*2)*8+(0,75+1,2*2)*12+(0,8+1,2*2)*2+(0,6+1,2*2)*4+(1+0,58*2)*1+(0,9+2,02*2)*1+(0,9+4,88*2)</t>
  </si>
  <si>
    <t>149,66*1,05 'Přepočtené koeficientem množství</t>
  </si>
  <si>
    <t>20</t>
  </si>
  <si>
    <t>28342205</t>
  </si>
  <si>
    <t>profil začišťovací PVC 6mm s výztužnou tkaninou pro ostění ETICS</t>
  </si>
  <si>
    <t>226737986</t>
  </si>
  <si>
    <t>59051510</t>
  </si>
  <si>
    <t>profil začišťovací s okapnicí PVC s výztužnou tkaninou pro nadpraží ETICS</t>
  </si>
  <si>
    <t>-442691233</t>
  </si>
  <si>
    <t>37,2*1,05 'Přepočtené koeficientem množství</t>
  </si>
  <si>
    <t>22</t>
  </si>
  <si>
    <t>622511112</t>
  </si>
  <si>
    <t>Tenkovrstvá akrylátová mozaiková střednězrnná omítka vnějších stěn</t>
  </si>
  <si>
    <t>1753991638</t>
  </si>
  <si>
    <t>23</t>
  </si>
  <si>
    <t>622521012</t>
  </si>
  <si>
    <t>Tenkovrstvá silikátová zatíraná omítka zrnitost 1,5 mm vnějších stěn</t>
  </si>
  <si>
    <t>-76850869</t>
  </si>
  <si>
    <t>24</t>
  </si>
  <si>
    <t>629135102</t>
  </si>
  <si>
    <t>Vyrovnávací vrstva pod klempířské prvky z MC š přes 150 do 300 mm</t>
  </si>
  <si>
    <t>-459433290</t>
  </si>
  <si>
    <t>"01" 2,3*5</t>
  </si>
  <si>
    <t>"02" 1,2*1</t>
  </si>
  <si>
    <t>"03" 1,2*8</t>
  </si>
  <si>
    <t>"04" 0,75*12</t>
  </si>
  <si>
    <t>"06" 0,8*2</t>
  </si>
  <si>
    <t>"07" 0,6*4</t>
  </si>
  <si>
    <t>"011" 0,9*1</t>
  </si>
  <si>
    <t>25</t>
  </si>
  <si>
    <t>629991001</t>
  </si>
  <si>
    <t>Zakrytí podélných ploch fólií volně položenou</t>
  </si>
  <si>
    <t>1169036326</t>
  </si>
  <si>
    <t>69,76*2</t>
  </si>
  <si>
    <t>26</t>
  </si>
  <si>
    <t>629991011</t>
  </si>
  <si>
    <t>Zakrytí výplní otvorů a svislých ploch fólií přilepenou lepící páskou</t>
  </si>
  <si>
    <t>-1785880759</t>
  </si>
  <si>
    <t>(4,392+1,818+15,7+26,035+33,46+3,99)*2</t>
  </si>
  <si>
    <t>Ostatní konstrukce a práce, bourání</t>
  </si>
  <si>
    <t>27</t>
  </si>
  <si>
    <t>941111111</t>
  </si>
  <si>
    <t>Montáž lešení řadového trubkového lehkého s podlahami zatížení do 200 kg/m2 š od 0,6 do 0,9 m v do 10 m</t>
  </si>
  <si>
    <t>422785176</t>
  </si>
  <si>
    <t>358,354*1,1 'Přepočtené koeficientem množství</t>
  </si>
  <si>
    <t>28</t>
  </si>
  <si>
    <t>941111211</t>
  </si>
  <si>
    <t>Příplatek k lešení řadovému trubkovému lehkému s podlahami š 0,9 m v 10 m za první a ZKD den použití</t>
  </si>
  <si>
    <t>1038511627</t>
  </si>
  <si>
    <t>P</t>
  </si>
  <si>
    <t>Poznámka k položce:_x000d_
90 dní použití</t>
  </si>
  <si>
    <t>394,189*90 'Přepočtené koeficientem množství</t>
  </si>
  <si>
    <t>29</t>
  </si>
  <si>
    <t>941111312</t>
  </si>
  <si>
    <t>Odborná prohlídka lešení řadového trubkového lehkého s podlahami zatížení do 200 kg/m2 š od 0,6 do 1,5 m v do 25 m pl do 500 m2 zakrytého sítí</t>
  </si>
  <si>
    <t>kus</t>
  </si>
  <si>
    <t>1425189002</t>
  </si>
  <si>
    <t>30</t>
  </si>
  <si>
    <t>941111811</t>
  </si>
  <si>
    <t>Demontáž lešení řadového trubkového lehkého s podlahami zatížení do 200 kg/m2 š od 0,6 do 0,9 m v do 10 m</t>
  </si>
  <si>
    <t>-81138032</t>
  </si>
  <si>
    <t>31</t>
  </si>
  <si>
    <t>944511111</t>
  </si>
  <si>
    <t>Montáž ochranné sítě z textilie z umělých vláken</t>
  </si>
  <si>
    <t>1289614431</t>
  </si>
  <si>
    <t>32</t>
  </si>
  <si>
    <t>944511211</t>
  </si>
  <si>
    <t>Příplatek k ochranné síti za první a ZKD den použití</t>
  </si>
  <si>
    <t>1358905928</t>
  </si>
  <si>
    <t>33</t>
  </si>
  <si>
    <t>944511811</t>
  </si>
  <si>
    <t>Demontáž ochranné sítě z textilie z umělých vláken</t>
  </si>
  <si>
    <t>1413507615</t>
  </si>
  <si>
    <t>34</t>
  </si>
  <si>
    <t>949101111</t>
  </si>
  <si>
    <t>Lešení pomocné pro objekty pozemních staveb s lešeňovou podlahou v do 1,9 m zatížení do 150 kg/m2</t>
  </si>
  <si>
    <t>291845887</t>
  </si>
  <si>
    <t>70</t>
  </si>
  <si>
    <t>45</t>
  </si>
  <si>
    <t>35</t>
  </si>
  <si>
    <t>952901111</t>
  </si>
  <si>
    <t>Vyčištění budov bytové a občanské výstavby při výšce podlaží do 4 m</t>
  </si>
  <si>
    <t>819426254</t>
  </si>
  <si>
    <t>36</t>
  </si>
  <si>
    <t>967031732</t>
  </si>
  <si>
    <t>Přisekání plošné zdiva z cihel pálených na MV nebo MVC tl do 100 mm</t>
  </si>
  <si>
    <t>-1651905986</t>
  </si>
  <si>
    <t>0,25*2,02*2</t>
  </si>
  <si>
    <t>0,3*2,02*2</t>
  </si>
  <si>
    <t>37</t>
  </si>
  <si>
    <t>968062244R00</t>
  </si>
  <si>
    <t>Vybourání dřevěných rámů oken jednoduchých včetně křídel</t>
  </si>
  <si>
    <t>-1187892630</t>
  </si>
  <si>
    <t>1.NP</t>
  </si>
  <si>
    <t>2,3*2,05*3</t>
  </si>
  <si>
    <t>1,2*1,8*2</t>
  </si>
  <si>
    <t>1,2*1,8*3</t>
  </si>
  <si>
    <t>0,6*1,2*4</t>
  </si>
  <si>
    <t>2,3*2,05*2</t>
  </si>
  <si>
    <t>2.NP</t>
  </si>
  <si>
    <t>0,75*1,2*4</t>
  </si>
  <si>
    <t>0,8*1,2*2</t>
  </si>
  <si>
    <t>38</t>
  </si>
  <si>
    <t>968062456</t>
  </si>
  <si>
    <t>Vybourání dřevěných dveřních zárubní pl přes 2 m2</t>
  </si>
  <si>
    <t>-2050200412</t>
  </si>
  <si>
    <t>1*2,6</t>
  </si>
  <si>
    <t>39</t>
  </si>
  <si>
    <t>968072244R00</t>
  </si>
  <si>
    <t>Vybourání kovových rámů oken jednoduchých včetně křídel</t>
  </si>
  <si>
    <t>2081078144</t>
  </si>
  <si>
    <t>1.NP-2.NP</t>
  </si>
  <si>
    <t>0,9*5,61</t>
  </si>
  <si>
    <t>40</t>
  </si>
  <si>
    <t>968072641</t>
  </si>
  <si>
    <t>Vybourání kovových stěn kromě výkladních</t>
  </si>
  <si>
    <t>436378658</t>
  </si>
  <si>
    <t>Poznámka k položce:_x000d_
trojúhelníkové okno</t>
  </si>
  <si>
    <t>(5,665*4,595/2)/0,829</t>
  </si>
  <si>
    <t>41</t>
  </si>
  <si>
    <t>974031164</t>
  </si>
  <si>
    <t>Vysekání rýh ve zdivu cihelném hl do 150 mm š do 150 mm</t>
  </si>
  <si>
    <t>-991912334</t>
  </si>
  <si>
    <t>42</t>
  </si>
  <si>
    <t>977332222</t>
  </si>
  <si>
    <t>Frézování drážek ve stěnách z dutých cihel nebo tvárnic včetně omítky do 50x50 mm</t>
  </si>
  <si>
    <t>861146671</t>
  </si>
  <si>
    <t>43</t>
  </si>
  <si>
    <t>977333122</t>
  </si>
  <si>
    <t>Frézování drážek ve stropech z cihel včetně omítky do 50x50 mm</t>
  </si>
  <si>
    <t>-1718979429</t>
  </si>
  <si>
    <t>44</t>
  </si>
  <si>
    <t>977343122</t>
  </si>
  <si>
    <t>Frézování drážek ve stropech z betonu včetně omítky do 50x50 mm</t>
  </si>
  <si>
    <t>805546263</t>
  </si>
  <si>
    <t>978071421</t>
  </si>
  <si>
    <t>Otlučení omítky a odstranění izolace z desek hmotnosti přes 120 kg/m3 tl přes 50 mm pl přes 1 m2</t>
  </si>
  <si>
    <t>-596803421</t>
  </si>
  <si>
    <t>římsa</t>
  </si>
  <si>
    <t>28,52-20,59</t>
  </si>
  <si>
    <t>prvky</t>
  </si>
  <si>
    <t>3,38*6</t>
  </si>
  <si>
    <t>(3,15-2,16)*5</t>
  </si>
  <si>
    <t>0,885</t>
  </si>
  <si>
    <t>1,3*3</t>
  </si>
  <si>
    <t>4,67*3</t>
  </si>
  <si>
    <t>46</t>
  </si>
  <si>
    <t>993111111</t>
  </si>
  <si>
    <t>Dovoz a odvoz lešení řadového do 10 km včetně naložení a složení</t>
  </si>
  <si>
    <t>-1425647113</t>
  </si>
  <si>
    <t>47</t>
  </si>
  <si>
    <t>993111119</t>
  </si>
  <si>
    <t>Příplatek k ceně dovozu a odvozu lešení řadového ZKD 10 km přes 10 km</t>
  </si>
  <si>
    <t>-1424392712</t>
  </si>
  <si>
    <t>Poznámka k položce:_x000d_
příplatek za dalších 20 km</t>
  </si>
  <si>
    <t>394,189*2 'Přepočtené koeficientem množství</t>
  </si>
  <si>
    <t>48</t>
  </si>
  <si>
    <t>R004</t>
  </si>
  <si>
    <t>Demontáž a zpětná montáž cedulí, mřížek vč. napojení a nátěr elektro dvířek</t>
  </si>
  <si>
    <t>komplet</t>
  </si>
  <si>
    <t>-679875906</t>
  </si>
  <si>
    <t>997</t>
  </si>
  <si>
    <t>Přesun sutě</t>
  </si>
  <si>
    <t>49</t>
  </si>
  <si>
    <t>997013112</t>
  </si>
  <si>
    <t>Vnitrostaveništní doprava suti a vybouraných hmot pro budovy v přes 6 do 9 m s použitím mechanizace</t>
  </si>
  <si>
    <t>t</t>
  </si>
  <si>
    <t>-52879778</t>
  </si>
  <si>
    <t>50</t>
  </si>
  <si>
    <t>997013501</t>
  </si>
  <si>
    <t>Odvoz suti a vybouraných hmot na skládku nebo meziskládku do 1 km se složením</t>
  </si>
  <si>
    <t>-625867280</t>
  </si>
  <si>
    <t>51</t>
  </si>
  <si>
    <t>997013509</t>
  </si>
  <si>
    <t>Příplatek k odvozu suti a vybouraných hmot na skládku ZKD 1 km přes 1 km</t>
  </si>
  <si>
    <t>1931757132</t>
  </si>
  <si>
    <t>Poznámka k položce:_x000d_
příplatek za dalších 29 km</t>
  </si>
  <si>
    <t>34,501*29 'Přepočtené koeficientem množství</t>
  </si>
  <si>
    <t>52</t>
  </si>
  <si>
    <t>997013811</t>
  </si>
  <si>
    <t>Poplatek za uložení na skládce (skládkovné) stavebního odpadu dřevěného kód odpadu 17 02 01</t>
  </si>
  <si>
    <t>-1691329336</t>
  </si>
  <si>
    <t>2,315</t>
  </si>
  <si>
    <t>0,174</t>
  </si>
  <si>
    <t>1,774</t>
  </si>
  <si>
    <t>0,626</t>
  </si>
  <si>
    <t>0,072</t>
  </si>
  <si>
    <t>53</t>
  </si>
  <si>
    <t>997013813</t>
  </si>
  <si>
    <t>Poplatek za uložení na skládce (skládkovné) stavebního odpadu z plastických hmot kód odpadu 17 02 03</t>
  </si>
  <si>
    <t>500998081</t>
  </si>
  <si>
    <t>0,007</t>
  </si>
  <si>
    <t>0,039</t>
  </si>
  <si>
    <t>0,092</t>
  </si>
  <si>
    <t>54</t>
  </si>
  <si>
    <t>997013863</t>
  </si>
  <si>
    <t>Poplatek za uložení stavebního odpadu na recyklační skládce (skládkovné) cihelného kód odpadu 17 01 02</t>
  </si>
  <si>
    <t>1129417966</t>
  </si>
  <si>
    <t>0,407</t>
  </si>
  <si>
    <t>0,16</t>
  </si>
  <si>
    <t>1,228</t>
  </si>
  <si>
    <t>0,75</t>
  </si>
  <si>
    <t>0,2</t>
  </si>
  <si>
    <t>55</t>
  </si>
  <si>
    <t>997013867</t>
  </si>
  <si>
    <t>Poplatek za uložení stavebního odpadu na recyklační skládce (skládkovné) z tašek a keramických výrobků kód odpadu 17 01 03</t>
  </si>
  <si>
    <t>754284609</t>
  </si>
  <si>
    <t>15,786</t>
  </si>
  <si>
    <t>0,325</t>
  </si>
  <si>
    <t>56</t>
  </si>
  <si>
    <t>997013869</t>
  </si>
  <si>
    <t>Poplatek za uložení stavebního odpadu na recyklační skládce (skládkovné) ze směsí betonu, cihel a keramických výrobků kód odpadu 17 01 07</t>
  </si>
  <si>
    <t>1842306110</t>
  </si>
  <si>
    <t>Poznámka k položce:_x000d_
70% demoličního odpadu musí být odvezeno na recyklační skládku</t>
  </si>
  <si>
    <t>8,657</t>
  </si>
  <si>
    <t>57</t>
  </si>
  <si>
    <t>997013871</t>
  </si>
  <si>
    <t>Poplatek za uložení stavebního odpadu na recyklační skládce (skládkovné) směsného stavebního a demoličního kód odpadu 17 09 04</t>
  </si>
  <si>
    <t>-1719926231</t>
  </si>
  <si>
    <t>0,328</t>
  </si>
  <si>
    <t>0,393</t>
  </si>
  <si>
    <t>1,076</t>
  </si>
  <si>
    <t>0,033</t>
  </si>
  <si>
    <t>0,06</t>
  </si>
  <si>
    <t>998</t>
  </si>
  <si>
    <t>Přesun hmot</t>
  </si>
  <si>
    <t>58</t>
  </si>
  <si>
    <t>998011002</t>
  </si>
  <si>
    <t>Přesun hmot pro budovy zděné v přes 6 do 12 m</t>
  </si>
  <si>
    <t>634149300</t>
  </si>
  <si>
    <t>PSV</t>
  </si>
  <si>
    <t>Práce a dodávky PSV</t>
  </si>
  <si>
    <t>713</t>
  </si>
  <si>
    <t>Izolace tepelné</t>
  </si>
  <si>
    <t>59</t>
  </si>
  <si>
    <t>713151132</t>
  </si>
  <si>
    <t>Montáž izolace tepelné střech šikmých kladené volně nad krokve rohoží, pásů, desek sklonu přes 30° do 45°</t>
  </si>
  <si>
    <t>-1043209666</t>
  </si>
  <si>
    <t>45st</t>
  </si>
  <si>
    <t>(262-4-14,9-14,6-14,6)/0,707</t>
  </si>
  <si>
    <t>22st</t>
  </si>
  <si>
    <t>(14,9+14,6+14,6)/0,927</t>
  </si>
  <si>
    <t>30st</t>
  </si>
  <si>
    <t>4/0,866</t>
  </si>
  <si>
    <t>nad podhled 3.NP</t>
  </si>
  <si>
    <t>40,3/0,7071</t>
  </si>
  <si>
    <t>60</t>
  </si>
  <si>
    <t>63148154</t>
  </si>
  <si>
    <t>deska tepelně izolační minerální univerzální λ=0,035 tl 100mm</t>
  </si>
  <si>
    <t>-1272370895</t>
  </si>
  <si>
    <t>354,475</t>
  </si>
  <si>
    <t>354,475*1,05 'Přepočtené koeficientem množství</t>
  </si>
  <si>
    <t>61</t>
  </si>
  <si>
    <t>63148156</t>
  </si>
  <si>
    <t>deska tepelně izolační minerální univerzální λ=0,033-0,035 tl 140mm</t>
  </si>
  <si>
    <t>63622640</t>
  </si>
  <si>
    <t>56,993*1,05 'Přepočtené koeficientem množství</t>
  </si>
  <si>
    <t>62</t>
  </si>
  <si>
    <t>713131146</t>
  </si>
  <si>
    <t>Montáž izolace tepelné stěn a základů lepením bodově nízkoexpanzní (PUR) pěnou s mechanickým kotvením rohoží, pásů, dílců, desek</t>
  </si>
  <si>
    <t>811137389</t>
  </si>
  <si>
    <t>3,63*2,78*2</t>
  </si>
  <si>
    <t>0,7*1,9*-2</t>
  </si>
  <si>
    <t>63</t>
  </si>
  <si>
    <t>-430531473</t>
  </si>
  <si>
    <t>64</t>
  </si>
  <si>
    <t>998713102</t>
  </si>
  <si>
    <t>Přesun hmot tonážní pro izolace tepelné v objektech v přes 6 do 12 m</t>
  </si>
  <si>
    <t>549078769</t>
  </si>
  <si>
    <t>733</t>
  </si>
  <si>
    <t>Ústřední vytápění - rozvodné potrubí</t>
  </si>
  <si>
    <t>65</t>
  </si>
  <si>
    <t>733222203</t>
  </si>
  <si>
    <t>Potrubí měděné polotvrdé spojované tvrdým pájením D 18x1 mm</t>
  </si>
  <si>
    <t>678978095</t>
  </si>
  <si>
    <t>11*2*1,2</t>
  </si>
  <si>
    <t>66</t>
  </si>
  <si>
    <t>733222204</t>
  </si>
  <si>
    <t>Potrubí měděné polotvrdé spojované tvrdým pájením D 22x1 mm</t>
  </si>
  <si>
    <t>-523181698</t>
  </si>
  <si>
    <t>1,45*2*1,2</t>
  </si>
  <si>
    <t>2,07*2*1,2</t>
  </si>
  <si>
    <t>1*2*1,2</t>
  </si>
  <si>
    <t>67</t>
  </si>
  <si>
    <t>733291101</t>
  </si>
  <si>
    <t>Zkouška těsnosti potrubí měděné D do 35x1,5</t>
  </si>
  <si>
    <t>-1584919149</t>
  </si>
  <si>
    <t>26,4</t>
  </si>
  <si>
    <t>10,848</t>
  </si>
  <si>
    <t>68</t>
  </si>
  <si>
    <t>733293906</t>
  </si>
  <si>
    <t>Vsazení odbočky na potrubí měděné o rozměru D 35x1,5 mm</t>
  </si>
  <si>
    <t>1866985912</t>
  </si>
  <si>
    <t>69</t>
  </si>
  <si>
    <t>733811241</t>
  </si>
  <si>
    <t>Ochrana potrubí ústředního vytápění termoizolačními trubicemi z PE tl přes 13 do 20 mm DN do 22 mm</t>
  </si>
  <si>
    <t>-267384334</t>
  </si>
  <si>
    <t>733890101</t>
  </si>
  <si>
    <t>Zmrazení potrubí ocelového, měděného nebo plastového D do 22 mm</t>
  </si>
  <si>
    <t>992290981</t>
  </si>
  <si>
    <t>71</t>
  </si>
  <si>
    <t>998733101</t>
  </si>
  <si>
    <t>Přesun hmot tonážní pro rozvody potrubí v objektech v do 6 m</t>
  </si>
  <si>
    <t>819711881</t>
  </si>
  <si>
    <t>734</t>
  </si>
  <si>
    <t>Ústřední vytápění - armatury</t>
  </si>
  <si>
    <t>72</t>
  </si>
  <si>
    <t>734211112</t>
  </si>
  <si>
    <t>Ventil závitový odvzdušňovací G 1/4 PN 10 do 120°C otopných těles</t>
  </si>
  <si>
    <t>1327607982</t>
  </si>
  <si>
    <t>73</t>
  </si>
  <si>
    <t>734220121</t>
  </si>
  <si>
    <t>Ventil závitový regulační přímý G 3/8 PN 25 do 120°C vyvažovací s vypouštěním</t>
  </si>
  <si>
    <t>1839867027</t>
  </si>
  <si>
    <t>74</t>
  </si>
  <si>
    <t>734221679</t>
  </si>
  <si>
    <t>Termostatická hlavice kapalinová PN 10 do 110°C s dálkovým ovládáním ventilu</t>
  </si>
  <si>
    <t>-1980925731</t>
  </si>
  <si>
    <t>75</t>
  </si>
  <si>
    <t>998734101</t>
  </si>
  <si>
    <t>Přesun hmot tonážní pro armatury v objektech v do 6 m</t>
  </si>
  <si>
    <t>308508524</t>
  </si>
  <si>
    <t>735</t>
  </si>
  <si>
    <t>Ústřední vytápění - otopná tělesa</t>
  </si>
  <si>
    <t>76</t>
  </si>
  <si>
    <t>735152577</t>
  </si>
  <si>
    <t>Otopné těleso panelové VK dvoudeskové 2 přídavné přestupní plochy výška/délka 600/1000 mm výkon 1679 W</t>
  </si>
  <si>
    <t>128900155</t>
  </si>
  <si>
    <t>77</t>
  </si>
  <si>
    <t>998735101</t>
  </si>
  <si>
    <t>Přesun hmot tonážní pro otopná tělesa v objektech v do 6 m</t>
  </si>
  <si>
    <t>823021123</t>
  </si>
  <si>
    <t>762</t>
  </si>
  <si>
    <t>Konstrukce tesařské</t>
  </si>
  <si>
    <t>78</t>
  </si>
  <si>
    <t>762342314</t>
  </si>
  <si>
    <t>Montáž laťování na střechách složitých sklonu do 60° osové vzdálenosti přes 150 do 360 mm</t>
  </si>
  <si>
    <t>532732658</t>
  </si>
  <si>
    <t>79</t>
  </si>
  <si>
    <t>60514114</t>
  </si>
  <si>
    <t>řezivo jehličnaté lať impregnovaná dl 4 m</t>
  </si>
  <si>
    <t>m3</t>
  </si>
  <si>
    <t>1371906201</t>
  </si>
  <si>
    <t>354,738*3,4*0,1*0,04</t>
  </si>
  <si>
    <t>80</t>
  </si>
  <si>
    <t>762342511</t>
  </si>
  <si>
    <t>Montáž kontralatí na podklad bez tepelné izolace</t>
  </si>
  <si>
    <t>2119504915</t>
  </si>
  <si>
    <t>354,738*2</t>
  </si>
  <si>
    <t>81</t>
  </si>
  <si>
    <t>476312333</t>
  </si>
  <si>
    <t>709,476*0,1*0,04</t>
  </si>
  <si>
    <t>82</t>
  </si>
  <si>
    <t>762342812</t>
  </si>
  <si>
    <t>Demontáž laťování střech z latí osové vzdálenosti do 0,50 m</t>
  </si>
  <si>
    <t>-228775632</t>
  </si>
  <si>
    <t>83</t>
  </si>
  <si>
    <t>762395000</t>
  </si>
  <si>
    <t>Spojovací prostředky krovů, bednění, laťování, nadstřešních konstrukcí</t>
  </si>
  <si>
    <t>-1949995387</t>
  </si>
  <si>
    <t>4,824</t>
  </si>
  <si>
    <t>2,838</t>
  </si>
  <si>
    <t>84</t>
  </si>
  <si>
    <t>998762102</t>
  </si>
  <si>
    <t>Přesun hmot tonážní pro kce tesařské v objektech v přes 6 do 12 m</t>
  </si>
  <si>
    <t>1190409144</t>
  </si>
  <si>
    <t>764</t>
  </si>
  <si>
    <t>Konstrukce klempířské</t>
  </si>
  <si>
    <t>85</t>
  </si>
  <si>
    <t>764002835</t>
  </si>
  <si>
    <t>Demontáž sněhového zachytávače kusového do suti</t>
  </si>
  <si>
    <t>101004960</t>
  </si>
  <si>
    <t>Poznámka k položce:_x000d_
předpokládané množství. Bude upřesněno dle skutečného množství na krytině</t>
  </si>
  <si>
    <t>86</t>
  </si>
  <si>
    <t>764002851</t>
  </si>
  <si>
    <t>Demontáž oplechování parapetů do suti</t>
  </si>
  <si>
    <t>-394661553</t>
  </si>
  <si>
    <t>87</t>
  </si>
  <si>
    <t>764002871</t>
  </si>
  <si>
    <t>Demontáž lemování zdí do suti</t>
  </si>
  <si>
    <t>1299459365</t>
  </si>
  <si>
    <t>88</t>
  </si>
  <si>
    <t>764004801</t>
  </si>
  <si>
    <t>Demontáž podokapního žlabu do suti</t>
  </si>
  <si>
    <t>1942249933</t>
  </si>
  <si>
    <t>24,68</t>
  </si>
  <si>
    <t>5,5</t>
  </si>
  <si>
    <t>89</t>
  </si>
  <si>
    <t>764004841</t>
  </si>
  <si>
    <t>Demontáž háku do suti</t>
  </si>
  <si>
    <t>-412904151</t>
  </si>
  <si>
    <t>90</t>
  </si>
  <si>
    <t>764004861</t>
  </si>
  <si>
    <t>Demontáž svodu do suti</t>
  </si>
  <si>
    <t>-645025134</t>
  </si>
  <si>
    <t>5,3</t>
  </si>
  <si>
    <t>3,9</t>
  </si>
  <si>
    <t>1,5*3</t>
  </si>
  <si>
    <t>3,6</t>
  </si>
  <si>
    <t>91</t>
  </si>
  <si>
    <t>764213657</t>
  </si>
  <si>
    <t>Sněhový rozražeč krytiny z Pz s povrchovou úpravou</t>
  </si>
  <si>
    <t>2101680067</t>
  </si>
  <si>
    <t>92</t>
  </si>
  <si>
    <t>764226442</t>
  </si>
  <si>
    <t>Oplechování parapetů rovných celoplošně lepené z Al plechu rš 200 mm</t>
  </si>
  <si>
    <t>-323768125</t>
  </si>
  <si>
    <t>93</t>
  </si>
  <si>
    <t>764311605</t>
  </si>
  <si>
    <t>Lemování rovných zdí střech s krytinou prejzovou nebo vlnitou z Pz s povrchovou úpravou rš 400 mm</t>
  </si>
  <si>
    <t>-1859648747</t>
  </si>
  <si>
    <t>3,5*6</t>
  </si>
  <si>
    <t>94</t>
  </si>
  <si>
    <t>764511602</t>
  </si>
  <si>
    <t>Žlab podokapní půlkruhový z Pz s povrchovou úpravou rš 330 mm</t>
  </si>
  <si>
    <t>571982454</t>
  </si>
  <si>
    <t>95</t>
  </si>
  <si>
    <t>764511642</t>
  </si>
  <si>
    <t>Kotlík oválný (trychtýřový) pro podokapní žlaby z Pz s povrchovou úpravou 330/100 mm</t>
  </si>
  <si>
    <t>-1049454311</t>
  </si>
  <si>
    <t>96</t>
  </si>
  <si>
    <t>764518622</t>
  </si>
  <si>
    <t>Svody kruhové včetně objímek, kolen, odskoků z Pz s povrchovou úpravou průměru 100 mm</t>
  </si>
  <si>
    <t>322013297</t>
  </si>
  <si>
    <t>97</t>
  </si>
  <si>
    <t>998764102</t>
  </si>
  <si>
    <t>Přesun hmot tonážní pro konstrukce klempířské v objektech v přes 6 do 12 m</t>
  </si>
  <si>
    <t>-662889530</t>
  </si>
  <si>
    <t>765</t>
  </si>
  <si>
    <t>Krytina skládaná</t>
  </si>
  <si>
    <t>98</t>
  </si>
  <si>
    <t>765111803</t>
  </si>
  <si>
    <t>Demontáž krytiny keramické drážkové sklonu do 30° na sucho k dalšímu použití</t>
  </si>
  <si>
    <t>-256840558</t>
  </si>
  <si>
    <t>99</t>
  </si>
  <si>
    <t>765111811</t>
  </si>
  <si>
    <t>Příplatek k demontáži krytiny keramické drážkové do suti za sklon přes 30°</t>
  </si>
  <si>
    <t>-488459215</t>
  </si>
  <si>
    <t>100</t>
  </si>
  <si>
    <t>765111863</t>
  </si>
  <si>
    <t>Demontáž krytiny keramické hřebenů a nároží sklonu do 30° na sucho k dalšímu použití</t>
  </si>
  <si>
    <t>1690266913</t>
  </si>
  <si>
    <t>16,7</t>
  </si>
  <si>
    <t>3,23*2/0,707</t>
  </si>
  <si>
    <t>1,08*2/0,866</t>
  </si>
  <si>
    <t>101</t>
  </si>
  <si>
    <t>765111881</t>
  </si>
  <si>
    <t>Příplatek k demontáži krytiny keramické hřebenů a nároží z prejzů do suti za sklon přes 30°</t>
  </si>
  <si>
    <t>2025607958</t>
  </si>
  <si>
    <t>102</t>
  </si>
  <si>
    <t>765113011</t>
  </si>
  <si>
    <t>Krytina keramická drážková velkoformátová (do 12 ks/m2) režná sklonu do 30° na sucho</t>
  </si>
  <si>
    <t>-214343536</t>
  </si>
  <si>
    <t>103</t>
  </si>
  <si>
    <t>765113111</t>
  </si>
  <si>
    <t>Krytina keramická okapová hrana s větracím pásem plastovým</t>
  </si>
  <si>
    <t>1843594376</t>
  </si>
  <si>
    <t>24,7</t>
  </si>
  <si>
    <t>4,94</t>
  </si>
  <si>
    <t>4,84*2</t>
  </si>
  <si>
    <t>104</t>
  </si>
  <si>
    <t>765113211</t>
  </si>
  <si>
    <t>Krytina keramická drážková nárožní hrana z hřebenáčů režných na sucho s větracím pásem kovovým</t>
  </si>
  <si>
    <t>601424234</t>
  </si>
  <si>
    <t>105</t>
  </si>
  <si>
    <t>765113311</t>
  </si>
  <si>
    <t>Krytina keramická drážková hřeben z hřebenáčů režných na sucho s větracím pásem olověným</t>
  </si>
  <si>
    <t>1325467990</t>
  </si>
  <si>
    <t>106</t>
  </si>
  <si>
    <t>765113412</t>
  </si>
  <si>
    <t>Krytina keramická úžlabí na plech na sucho s těsnicím pásem</t>
  </si>
  <si>
    <t>441484384</t>
  </si>
  <si>
    <t>107</t>
  </si>
  <si>
    <t>765113511</t>
  </si>
  <si>
    <t>Krytina keramická drážková štítová hrana z velkoformátových (do 3 ks/m) okrajových tašek režných do malty</t>
  </si>
  <si>
    <t>-1973788706</t>
  </si>
  <si>
    <t>2,845*4</t>
  </si>
  <si>
    <t>108</t>
  </si>
  <si>
    <t>765113713</t>
  </si>
  <si>
    <t>Krytina keramická lemování prostupů těsnicím pásem pl jednotlivě přes 0,5 do 1 m2</t>
  </si>
  <si>
    <t>-1689476512</t>
  </si>
  <si>
    <t>109</t>
  </si>
  <si>
    <t>765113912</t>
  </si>
  <si>
    <t>Příplatek ke krytině keramické drážkové za sklon přes 40° do 50°</t>
  </si>
  <si>
    <t>-454416596</t>
  </si>
  <si>
    <t>110</t>
  </si>
  <si>
    <t>765115011</t>
  </si>
  <si>
    <t>Montáž keramické speciální tašky (větrací, protisněhové, prostupové) drážkové velkoformátové (do 12 ks/m2) na sucho</t>
  </si>
  <si>
    <t>-687093860</t>
  </si>
  <si>
    <t>111</t>
  </si>
  <si>
    <t>59660212</t>
  </si>
  <si>
    <t>nástavec pro odvětrání kanalizace</t>
  </si>
  <si>
    <t>-1261096674</t>
  </si>
  <si>
    <t>3*1,03 'Přepočtené koeficientem množství</t>
  </si>
  <si>
    <t>112</t>
  </si>
  <si>
    <t>765115302</t>
  </si>
  <si>
    <t>Montáž střešního výlezu pl jednotlivě přes 0,25 m2 pro keramickou krytinu</t>
  </si>
  <si>
    <t>1430531813</t>
  </si>
  <si>
    <t>113</t>
  </si>
  <si>
    <t>RMAT0003</t>
  </si>
  <si>
    <t>výlez střešní GXL 3066</t>
  </si>
  <si>
    <t>204849228</t>
  </si>
  <si>
    <t>114</t>
  </si>
  <si>
    <t>765191011</t>
  </si>
  <si>
    <t>Montáž pojistné hydroizolační nebo parotěsné fólie kladené ve sklonu do 30° volně na krokve</t>
  </si>
  <si>
    <t>2033334391</t>
  </si>
  <si>
    <t>115</t>
  </si>
  <si>
    <t>28329250</t>
  </si>
  <si>
    <t>fólie nekontaktní nízkodifuzně propustná PE mikroperforovaná pro doplňkovou hydroizolační vrstvu třípláštových střech (reakce na oheň - třída F) 110g/m2</t>
  </si>
  <si>
    <t>-1953006519</t>
  </si>
  <si>
    <t>354,738*1,1 'Přepočtené koeficientem množství</t>
  </si>
  <si>
    <t>116</t>
  </si>
  <si>
    <t>765191901</t>
  </si>
  <si>
    <t>Demontáž pojistné hydroizolační fólie kladené ve sklonu do 30°</t>
  </si>
  <si>
    <t>-972536283</t>
  </si>
  <si>
    <t>117</t>
  </si>
  <si>
    <t>765191911</t>
  </si>
  <si>
    <t>Demontáž pojistné hydroizolační fólie kladené ve sklonu přes 30°</t>
  </si>
  <si>
    <t>-1315375330</t>
  </si>
  <si>
    <t>118</t>
  </si>
  <si>
    <t>765192001</t>
  </si>
  <si>
    <t>Nouzové (provizorní) zakrytí střechy plachtou</t>
  </si>
  <si>
    <t>1152047720</t>
  </si>
  <si>
    <t>119</t>
  </si>
  <si>
    <t>765192811</t>
  </si>
  <si>
    <t>Demontáž střešního výlezu jakékoliv plochy</t>
  </si>
  <si>
    <t>-665140800</t>
  </si>
  <si>
    <t>120</t>
  </si>
  <si>
    <t>998765202</t>
  </si>
  <si>
    <t>Přesun hmot procentní pro krytiny skládané v objektech v přes 6 do 12 m</t>
  </si>
  <si>
    <t>%</t>
  </si>
  <si>
    <t>-171892564</t>
  </si>
  <si>
    <t>766</t>
  </si>
  <si>
    <t>Konstrukce truhlářské</t>
  </si>
  <si>
    <t>121</t>
  </si>
  <si>
    <t>766674811</t>
  </si>
  <si>
    <t>Demontáž střešního okna hladká krytina přes 30 do 45°</t>
  </si>
  <si>
    <t>1483573902</t>
  </si>
  <si>
    <t>Poznámka k položce:_x000d_
demontáž střešních oken, světlovod a střešní výlezy</t>
  </si>
  <si>
    <t>122</t>
  </si>
  <si>
    <t>766691811</t>
  </si>
  <si>
    <t>Demontáž parapetních desek dřevěných nebo plastových šířky do 300 mm</t>
  </si>
  <si>
    <t>-1799165457</t>
  </si>
  <si>
    <t>123</t>
  </si>
  <si>
    <t>766694126</t>
  </si>
  <si>
    <t>Montáž parapetních desek dřevěných nebo plastových š přes 30 cm</t>
  </si>
  <si>
    <t>2122498858</t>
  </si>
  <si>
    <t>124</t>
  </si>
  <si>
    <t>61144404</t>
  </si>
  <si>
    <t>parapet plastový vnitřní komůrkový tl 20mm š 400mm</t>
  </si>
  <si>
    <t>-144278544</t>
  </si>
  <si>
    <t>125</t>
  </si>
  <si>
    <t>61144019</t>
  </si>
  <si>
    <t>koncovka k parapetu plastovému vnitřnímu 1 pár</t>
  </si>
  <si>
    <t>sada</t>
  </si>
  <si>
    <t>1354436418</t>
  </si>
  <si>
    <t>126</t>
  </si>
  <si>
    <t>R0001</t>
  </si>
  <si>
    <t>Plastové okno s izolačním trojsklem Uw &lt; 0,9 W.m-2.K-1., rozměr 2300x2050 mm - ozn 01, dodávka vč. montáže, s doplněním o nanofolie</t>
  </si>
  <si>
    <t>ks</t>
  </si>
  <si>
    <t>-1367029462</t>
  </si>
  <si>
    <t>127</t>
  </si>
  <si>
    <t>R0002</t>
  </si>
  <si>
    <t>Plastové okno s izolačním trojsklem Uw &lt; 0,9 W.m-2.K-1., rozměr 2300x2050 mm - ozn 01, dodávka vč. montáže, bez nanofolie</t>
  </si>
  <si>
    <t>-192477096</t>
  </si>
  <si>
    <t>128</t>
  </si>
  <si>
    <t>R0003</t>
  </si>
  <si>
    <t>Plastová vitrýna s izolačním trojsklem Uw &lt; 0,9 W.m-2.K-1., rozměr 1200x2050 mm - ozn 02, dodávka vč. montáže, s doplněním o nanofolie</t>
  </si>
  <si>
    <t>784159030</t>
  </si>
  <si>
    <t>129</t>
  </si>
  <si>
    <t>R0004</t>
  </si>
  <si>
    <t>Plastové okno s izolačním trojsklem Uw &lt; 0,9 W.m-2.K-1., rozměr 1200x1800 mm - ozn 03, dodávka vč. montáže, s doplněním o nanofolie</t>
  </si>
  <si>
    <t>1212286964</t>
  </si>
  <si>
    <t>130</t>
  </si>
  <si>
    <t>R0005</t>
  </si>
  <si>
    <t>Plastové okno s izolačním trojsklem Uw &lt; 0,9 W.m-2.K-1., rozměr 1200x1800 mm - ozn 03, dodávka vč. montáže, bez nanofolie</t>
  </si>
  <si>
    <t>-1816708885</t>
  </si>
  <si>
    <t>131</t>
  </si>
  <si>
    <t>R0006</t>
  </si>
  <si>
    <t>Plastové okno s izolačním trojsklem Uw &lt; 0,9 W.m-2.K-1., rozměr 750x1200 mm - ozn 04, dodávka vč. montáže, s doplněním o nanofolie</t>
  </si>
  <si>
    <t>677952497</t>
  </si>
  <si>
    <t>132</t>
  </si>
  <si>
    <t>R0007</t>
  </si>
  <si>
    <t>Plastové okno s izolačním trojsklem Uw &lt; 0,9 W.m-2.K-1., rozměr 750x1200 mm - ozn 04, dodávka vč. montáže, bez nanofolie</t>
  </si>
  <si>
    <t>-1524022570</t>
  </si>
  <si>
    <t>133</t>
  </si>
  <si>
    <t>R0008</t>
  </si>
  <si>
    <t>Plastové střešní okno s izolačním trojsklem Uw &lt; 0,9 W.m-2.K-1., rozměr 700x900 mm - ozn 05, dodávka vč. montáže, lemování, vnitřní žaluzie, pákový systém otvírání</t>
  </si>
  <si>
    <t>-66784652</t>
  </si>
  <si>
    <t>134</t>
  </si>
  <si>
    <t>R0009</t>
  </si>
  <si>
    <t>Plastové okno s izolačním trojsklem Uw &lt; 0,9 W.m-2.K-1., rozměr 800x1200 mm - ozn 06, dodávka vč. montáže, s doplněním nanofólie</t>
  </si>
  <si>
    <t>-967558809</t>
  </si>
  <si>
    <t>135</t>
  </si>
  <si>
    <t>R0010</t>
  </si>
  <si>
    <t>Plastové okno s izolačním trojsklem Uw &lt; 0,9 W.m-2.K-1., rozměr 600x1200 mm - ozn 07, dodávka vč. montáže, s doplněním nanofólie</t>
  </si>
  <si>
    <t>1983362268</t>
  </si>
  <si>
    <t>136</t>
  </si>
  <si>
    <t>R0011</t>
  </si>
  <si>
    <t>Plastové dveře s nadsvětlíkem s izolačním trojsklem Uw &lt; 0,9 W.m-2.K-1., rozměr 1000x2600 mm - ozn 08, dodávka vč. montáže, panikové kování, samozavírač, s doplněním nanofólie</t>
  </si>
  <si>
    <t>98024249</t>
  </si>
  <si>
    <t>137</t>
  </si>
  <si>
    <t>R0012</t>
  </si>
  <si>
    <t>Plastové střešní okno s izolačním trojsklem Uw &lt; 0,9 W.m-2.K-1., rozměr 550x780 mm - ozn 09, dodávka vč. montáže, lemování, vnitřní žaluzie</t>
  </si>
  <si>
    <t>251510814</t>
  </si>
  <si>
    <t>138</t>
  </si>
  <si>
    <t>R0013</t>
  </si>
  <si>
    <t>Dřevěné dvoukřídlé dveře s izolačním trojsklem Uw &lt; 0,9 W.m-2.K-1., rozměr 1800x2200 mm - ozn T4, dodávka vč. montáže, paniková klika a madlo, samozavírač</t>
  </si>
  <si>
    <t>-348420005</t>
  </si>
  <si>
    <t xml:space="preserve">Poznámka k položce:_x000d_
součástí ceny bude příplatek za vložení stávající vitráže z původních dveří_x000d_
_x000d_
VITRÁŽ_x000d_
Rozměry jsou:_x000d_
51,8 x 168 cm       Váha- 35kg_x000d_
82 x 168 cm         Váha- 52 kg_x000d_
_x000d_
Pro realizaci doporučujeme oslovit původního zhotovitele Sklenářství Jeník - Jan Černý ml._x000d_
</t>
  </si>
  <si>
    <t>139</t>
  </si>
  <si>
    <t>R0014</t>
  </si>
  <si>
    <t>Demontáž vchodových dvoukřídlých dveří s vloženou vitráží</t>
  </si>
  <si>
    <t>-2105170123</t>
  </si>
  <si>
    <t>Poznámka k položce:_x000d_
součástí ceny bude příplatek za zachování původní vitráže vč. zajištění náhrady dveří proti vstupu nepovolaných osob</t>
  </si>
  <si>
    <t>140</t>
  </si>
  <si>
    <t>998766202</t>
  </si>
  <si>
    <t>Přesun hmot procentní pro kce truhlářské v objektech v přes 6 do 12 m</t>
  </si>
  <si>
    <t>1057488277</t>
  </si>
  <si>
    <t>767</t>
  </si>
  <si>
    <t>Konstrukce zámečnické</t>
  </si>
  <si>
    <t>141</t>
  </si>
  <si>
    <t>767330111</t>
  </si>
  <si>
    <t>Montáž tubusového světlovodu kopule s lemováním zabudovaného v šikmé střeše</t>
  </si>
  <si>
    <t>1218094033</t>
  </si>
  <si>
    <t>142</t>
  </si>
  <si>
    <t>55381050</t>
  </si>
  <si>
    <t>světlovod tubusový kompletní pro šikmé střechy s profilovanou krytinou osazovací rám 470x470mm</t>
  </si>
  <si>
    <t>1913474557</t>
  </si>
  <si>
    <t>143</t>
  </si>
  <si>
    <t>767330122</t>
  </si>
  <si>
    <t>Montáž tubusového světlovodu tubus D přes 250 do 350 mm</t>
  </si>
  <si>
    <t>-1273835155</t>
  </si>
  <si>
    <t>144</t>
  </si>
  <si>
    <t>55381111</t>
  </si>
  <si>
    <t>světlovodný tubus D 350mm</t>
  </si>
  <si>
    <t>-1261325038</t>
  </si>
  <si>
    <t>145</t>
  </si>
  <si>
    <t>767330132</t>
  </si>
  <si>
    <t>Montáž tubusového světlovodu rozptylovač světla D přes 250 do 350 mm</t>
  </si>
  <si>
    <t>636282686</t>
  </si>
  <si>
    <t>146</t>
  </si>
  <si>
    <t>55381054</t>
  </si>
  <si>
    <t>difuzér tubusového světlovodu dekor Al</t>
  </si>
  <si>
    <t>-1481854165</t>
  </si>
  <si>
    <t>147</t>
  </si>
  <si>
    <t>767620355</t>
  </si>
  <si>
    <t>Montáž oken kovových s izolačními trojskly otevíravých do zdiva plochy přes 6 m2</t>
  </si>
  <si>
    <t>948219830</t>
  </si>
  <si>
    <t xml:space="preserve">Poznámka k položce:_x000d_
Sestavu oken je nutné přizpůsobit dle žaluziových kastlíků a rozšiřovacích profilů_x000d_
</t>
  </si>
  <si>
    <t>0,9*7,525</t>
  </si>
  <si>
    <t>148</t>
  </si>
  <si>
    <t>RMAT0007</t>
  </si>
  <si>
    <t>Hliníková okna otvíravá s trojitým zasklením se součinitelem prostupu tepla Uw  0,9 W.m-2.K-1.</t>
  </si>
  <si>
    <t>1993539934</t>
  </si>
  <si>
    <t>149</t>
  </si>
  <si>
    <t>998767202</t>
  </si>
  <si>
    <t>Přesun hmot procentní pro zámečnické konstrukce v objektech v přes 6 do 12 m</t>
  </si>
  <si>
    <t>228301751</t>
  </si>
  <si>
    <t>150</t>
  </si>
  <si>
    <t>R01</t>
  </si>
  <si>
    <t>Trojúhelníková sestava oken do střechy - hliníková okna fixní s trojitým zasklením se součinitelem prostupu tepla Uw  0,9 W.m-2.K-1.</t>
  </si>
  <si>
    <t>1811756664</t>
  </si>
  <si>
    <t>Poznámka k položce:_x000d_
součástí dodávky bude mléčné sklo a nanofolie proti slunečnímu záření vč. dodávky lemování</t>
  </si>
  <si>
    <t>(5,665*4,595)/2/0,829</t>
  </si>
  <si>
    <t>786</t>
  </si>
  <si>
    <t>Dokončovací práce - čalounické úpravy</t>
  </si>
  <si>
    <t>151</t>
  </si>
  <si>
    <t>786612200</t>
  </si>
  <si>
    <t>Montáž zastiňujících rolet z textilií nebo umělých tkanin</t>
  </si>
  <si>
    <t>-1030150013</t>
  </si>
  <si>
    <t>152</t>
  </si>
  <si>
    <t>RMAT0008</t>
  </si>
  <si>
    <t>Kazetový hliníkový lepící systém – pro přilepení na rám okna. Interiérová řetízková roleta, která je určená k nalepení na rám okna.</t>
  </si>
  <si>
    <t>-1282527188</t>
  </si>
  <si>
    <t>2,3*2,05*5</t>
  </si>
  <si>
    <t>1,2*1,8*8</t>
  </si>
  <si>
    <t>0,6*1,2*2</t>
  </si>
  <si>
    <t>0,75*1,2*12</t>
  </si>
  <si>
    <t>153</t>
  </si>
  <si>
    <t>786623021</t>
  </si>
  <si>
    <t>Montáž fasádní žaluzie před okenní nebo dveřní otvor ovládané motorem pl do 4 m2</t>
  </si>
  <si>
    <t>-1118719113</t>
  </si>
  <si>
    <t>154</t>
  </si>
  <si>
    <t>55342546</t>
  </si>
  <si>
    <t>žaluzie Z-90 fasádní ovládaná základním motorem příslušenství plochy do 2,5m2</t>
  </si>
  <si>
    <t>1943091692</t>
  </si>
  <si>
    <t>2,16*3</t>
  </si>
  <si>
    <t>2,45</t>
  </si>
  <si>
    <t>155</t>
  </si>
  <si>
    <t>55342570</t>
  </si>
  <si>
    <t>plech krycí Al pro žaluzie Z-90 tl 1,5mm lakovaný včetně bočnic a držáků plochy do 2,5m2 šířky do 1,0m</t>
  </si>
  <si>
    <t>370787449</t>
  </si>
  <si>
    <t>156</t>
  </si>
  <si>
    <t>55342571</t>
  </si>
  <si>
    <t>plech krycí Al pro žaluzie Z-90 tl 1,5mm lakovaný včetně bočnic a držáků plochy do 2,5m2 šířky do 2,0m</t>
  </si>
  <si>
    <t>1252623437</t>
  </si>
  <si>
    <t>157</t>
  </si>
  <si>
    <t>28376751</t>
  </si>
  <si>
    <t>pouzdro pro skrytý vodící profil žaluzie včetně příslušenství</t>
  </si>
  <si>
    <t>-83759780</t>
  </si>
  <si>
    <t>2,7*2</t>
  </si>
  <si>
    <t>1,8*3*2</t>
  </si>
  <si>
    <t>158</t>
  </si>
  <si>
    <t>786623023</t>
  </si>
  <si>
    <t>Montáž fasádní žaluzie před okenní nebo dveřní otvor ovládané motorem pl přes 4 do 6 m2</t>
  </si>
  <si>
    <t>1930224364</t>
  </si>
  <si>
    <t>159</t>
  </si>
  <si>
    <t>55342549</t>
  </si>
  <si>
    <t>žaluzie Z-90 fasádní ovládaná základním motorem příslušenství plochy do 5,0m2</t>
  </si>
  <si>
    <t>1283163780</t>
  </si>
  <si>
    <t>4,32</t>
  </si>
  <si>
    <t>160</t>
  </si>
  <si>
    <t>55342590</t>
  </si>
  <si>
    <t>plech krycí Al pro žaluzie Z-90 tl 1,5mm lakovaný včetně bočnic a držáků plochy do 5,0m2 šířky do 3,0m</t>
  </si>
  <si>
    <t>-1727485433</t>
  </si>
  <si>
    <t>161</t>
  </si>
  <si>
    <t>55342588</t>
  </si>
  <si>
    <t>plech krycí Al pro žaluzie Z-90 tl 1,5mm lakovaný včetně bočnic a držáků plochy do 5,0m2 šířky do 1,0m</t>
  </si>
  <si>
    <t>1828452559</t>
  </si>
  <si>
    <t>162</t>
  </si>
  <si>
    <t>1903241613</t>
  </si>
  <si>
    <t>2,05*2*2</t>
  </si>
  <si>
    <t>4,8*2</t>
  </si>
  <si>
    <t>163</t>
  </si>
  <si>
    <t>998786202</t>
  </si>
  <si>
    <t>Přesun hmot procentní pro stínění a čalounické úpravy v objektech v přes 6 do 12 m</t>
  </si>
  <si>
    <t>-1162288381</t>
  </si>
  <si>
    <t>01b - Architektonicko stavební část, ZTI - neuznatelné náklady</t>
  </si>
  <si>
    <t xml:space="preserve">    1 - Zemní práce</t>
  </si>
  <si>
    <t xml:space="preserve">    3 - Svislé a kompletní konstrukce</t>
  </si>
  <si>
    <t xml:space="preserve">    4 - Vodorovné konstrukce</t>
  </si>
  <si>
    <t xml:space="preserve">    5 - Komunikace pozemní</t>
  </si>
  <si>
    <t xml:space="preserve">    8 - Trubní vedení</t>
  </si>
  <si>
    <t xml:space="preserve">    711 - Izolace proti vodě, vlhkosti a plynům</t>
  </si>
  <si>
    <t xml:space="preserve">    721 - Zdravotechnika - vnitřní kanalizace</t>
  </si>
  <si>
    <t xml:space="preserve">    722 - Zdravotechnika - vnitřní vodovod</t>
  </si>
  <si>
    <t xml:space="preserve">    723 - Zdravotechnika - vnitřní plynovod</t>
  </si>
  <si>
    <t xml:space="preserve">    725 - Zdravotechnika - zařizovací předměty</t>
  </si>
  <si>
    <t xml:space="preserve">    726 - Zdravotechnika - předstěnové instalace</t>
  </si>
  <si>
    <t xml:space="preserve">    742 - Elektroinstalace - slaboproud</t>
  </si>
  <si>
    <t xml:space="preserve">    763 - Konstrukce suché výstavby</t>
  </si>
  <si>
    <t xml:space="preserve">    771 - Podlahy z dlaždic</t>
  </si>
  <si>
    <t xml:space="preserve">    781 - Dokončovací práce - obklady</t>
  </si>
  <si>
    <t xml:space="preserve">    783 - Dokončovací práce - nátěry</t>
  </si>
  <si>
    <t xml:space="preserve">    784 - Dokončovací práce - malby a tapety</t>
  </si>
  <si>
    <t>Zemní práce</t>
  </si>
  <si>
    <t>113106123</t>
  </si>
  <si>
    <t>Rozebrání dlažeb ze zámkových dlaždic komunikací pro pěší ručně</t>
  </si>
  <si>
    <t>-1171649113</t>
  </si>
  <si>
    <t xml:space="preserve">odkop kolem objektu </t>
  </si>
  <si>
    <t>69,76*1</t>
  </si>
  <si>
    <t>potrubí + kabel</t>
  </si>
  <si>
    <t>9,*1</t>
  </si>
  <si>
    <t>113107022</t>
  </si>
  <si>
    <t>Odstranění podkladu z kameniva drceného tl přes 100 do 200 mm při překopech ručně</t>
  </si>
  <si>
    <t>-1681070713</t>
  </si>
  <si>
    <t>122251101</t>
  </si>
  <si>
    <t>Odkopávky a prokopávky nezapažené v hornině třídy těžitelnosti I skupiny 3 objem do 20 m3 strojně</t>
  </si>
  <si>
    <t>-309265582</t>
  </si>
  <si>
    <t>69,76*1*0,2</t>
  </si>
  <si>
    <t>vyrovnání dle SAREP</t>
  </si>
  <si>
    <t>11,08*0,6*0,6</t>
  </si>
  <si>
    <t>9,78*0,6*0,6</t>
  </si>
  <si>
    <t>132251103</t>
  </si>
  <si>
    <t>Hloubení rýh nezapažených š do 800 mm v hornině třídy těžitelnosti I skupiny 3 objem do 100 m3 strojně</t>
  </si>
  <si>
    <t>-1566426424</t>
  </si>
  <si>
    <t>potrubí</t>
  </si>
  <si>
    <t>20*0,8*1,1</t>
  </si>
  <si>
    <t>139751101</t>
  </si>
  <si>
    <t>Vykopávky v uzavřených prostorech v hornině třídy těžitelnosti I skupiny 1 až 3 ručně</t>
  </si>
  <si>
    <t>-976931252</t>
  </si>
  <si>
    <t>1,7*0,3*0,6</t>
  </si>
  <si>
    <t>162351104</t>
  </si>
  <si>
    <t>Vodorovné přemístění přes 500 do 1000 m výkopku/sypaniny z horniny třídy těžitelnosti I skupiny 1 až 3</t>
  </si>
  <si>
    <t>-989542938</t>
  </si>
  <si>
    <t>odpočty</t>
  </si>
  <si>
    <t>69,76*0,14*0,2*-1</t>
  </si>
  <si>
    <t>162751117</t>
  </si>
  <si>
    <t>Vodorovné přemístění přes 9 000 do 10000 m výkopku/sypaniny z horniny třídy těžitelnosti I skupiny 1 až 3</t>
  </si>
  <si>
    <t>1104386942</t>
  </si>
  <si>
    <t>odpočet</t>
  </si>
  <si>
    <t>19,919*-1</t>
  </si>
  <si>
    <t>162751119</t>
  </si>
  <si>
    <t>Příplatek k vodorovnému přemístění výkopku/sypaniny z horniny třídy těžitelnosti I skupiny 1 až 3 ZKD 1000 m přes 10000 m</t>
  </si>
  <si>
    <t>-1108093987</t>
  </si>
  <si>
    <t>Poznámka k položce:_x000d_
příplatek k dopravě za dalších 20 km</t>
  </si>
  <si>
    <t>11,633*20 'Přepočtené koeficientem množství</t>
  </si>
  <si>
    <t>167151101</t>
  </si>
  <si>
    <t>Nakládání výkopku z hornin třídy těžitelnosti I skupiny 1 až 3 do 100 m3</t>
  </si>
  <si>
    <t>-757143968</t>
  </si>
  <si>
    <t>171201231</t>
  </si>
  <si>
    <t>Poplatek za uložení zeminy a kamení na recyklační skládce (skládkovné) kód odpadu 17 05 04</t>
  </si>
  <si>
    <t>1133153739</t>
  </si>
  <si>
    <t>11,633*1,8 'Přepočtené koeficientem množství</t>
  </si>
  <si>
    <t>171251201</t>
  </si>
  <si>
    <t>Uložení sypaniny na skládky nebo meziskládky</t>
  </si>
  <si>
    <t>-1851051167</t>
  </si>
  <si>
    <t>174151101</t>
  </si>
  <si>
    <t>Zásyp jam, šachet rýh nebo kolem objektů sypaninou se zhutněním</t>
  </si>
  <si>
    <t>1972326943</t>
  </si>
  <si>
    <t xml:space="preserve">potrubí </t>
  </si>
  <si>
    <t>175111101</t>
  </si>
  <si>
    <t>Obsypání potrubí ručně sypaninou bez prohození, uloženou do 3 m</t>
  </si>
  <si>
    <t>-2122580656</t>
  </si>
  <si>
    <t>vnitřní potrubí</t>
  </si>
  <si>
    <t>vnější potrubí</t>
  </si>
  <si>
    <t>20*0,8*0,3</t>
  </si>
  <si>
    <t>58331351</t>
  </si>
  <si>
    <t>kamenivo těžené drobné frakce 0/4</t>
  </si>
  <si>
    <t>-867268207</t>
  </si>
  <si>
    <t>5,106*2 'Přepočtené koeficientem množství</t>
  </si>
  <si>
    <t>Svislé a kompletní konstrukce</t>
  </si>
  <si>
    <t>317142422.XLA</t>
  </si>
  <si>
    <t>Překlad nenosný pórobetonový Ytong NEP 100-1250 dl přes 100 do 1250 mm</t>
  </si>
  <si>
    <t>-97628011</t>
  </si>
  <si>
    <t>319202114</t>
  </si>
  <si>
    <t>Dodatečná izolace zdiva tl přes 450 do 600 mm nízkotlakou injektáží silikonovou mikroemulzí</t>
  </si>
  <si>
    <t>754459644</t>
  </si>
  <si>
    <t>Poznámka k položce:_x000d_
Provedení v 1.PP pro utěsnění komínového zdiva</t>
  </si>
  <si>
    <t>2,8*13</t>
  </si>
  <si>
    <t>340271025.XLA</t>
  </si>
  <si>
    <t>Zazdívka otvorů v příčkách nebo stěnách pl přes 1 do 4 m2 tvárnicemi YTONG tl 100 mm</t>
  </si>
  <si>
    <t>-1241436928</t>
  </si>
  <si>
    <t>0,7*2,02</t>
  </si>
  <si>
    <t>0,96*2,85-0,8*2,02</t>
  </si>
  <si>
    <t>342272225.XLA</t>
  </si>
  <si>
    <t>Příčka z tvárnic Ytong Klasik 100 na tenkovrstvou maltu tl 100 mm</t>
  </si>
  <si>
    <t>-95207213</t>
  </si>
  <si>
    <t>1,56*2,85</t>
  </si>
  <si>
    <t>Vodorovné konstrukce</t>
  </si>
  <si>
    <t>451573111</t>
  </si>
  <si>
    <t>Lože pod potrubí otevřený výkop ze štěrkopísku</t>
  </si>
  <si>
    <t>713115652</t>
  </si>
  <si>
    <t>1,7*0,3*0,1</t>
  </si>
  <si>
    <t>9*0,8*0,1</t>
  </si>
  <si>
    <t>Komunikace pozemní</t>
  </si>
  <si>
    <t>566201111</t>
  </si>
  <si>
    <t>Úprava krytu z kameniva drceného pro nový kryt s doplněním kameniva drceného do 0,04 m3/m2</t>
  </si>
  <si>
    <t>-850673407</t>
  </si>
  <si>
    <t>20*1</t>
  </si>
  <si>
    <t>596211112</t>
  </si>
  <si>
    <t>Kladení zámkové dlažby komunikací pro pěší ručně tl 60 mm skupiny A pl přes 100 do 300 m2</t>
  </si>
  <si>
    <t>1528218969</t>
  </si>
  <si>
    <t>59245016</t>
  </si>
  <si>
    <t>dlažba tvar čtverec betonová 100x100x60mm přírodní</t>
  </si>
  <si>
    <t>-598961543</t>
  </si>
  <si>
    <t>Poznámka k položce:_x000d_
ztratné 10%</t>
  </si>
  <si>
    <t>89,76*0,1 'Přepočtené koeficientem množství</t>
  </si>
  <si>
    <t>611131121</t>
  </si>
  <si>
    <t>Penetrační disperzní nátěr vnitřních stropů nanášený ručně</t>
  </si>
  <si>
    <t>561481753</t>
  </si>
  <si>
    <t>1.PP</t>
  </si>
  <si>
    <t>"002" 3,51*6,45+1,65*1,2</t>
  </si>
  <si>
    <t>"003" 1,65*1,2+3,7*3</t>
  </si>
  <si>
    <t>611131151</t>
  </si>
  <si>
    <t>Sanační postřik vnitřních stropů nanášený celoplošně ručně</t>
  </si>
  <si>
    <t>2116926867</t>
  </si>
  <si>
    <t>611142012</t>
  </si>
  <si>
    <t>Pletivo rabicové vnitřních stropů provizorně přichycené</t>
  </si>
  <si>
    <t>1131994666</t>
  </si>
  <si>
    <t>611315121</t>
  </si>
  <si>
    <t>Vápenná štuková omítka rýh ve stropech š do 150 mm</t>
  </si>
  <si>
    <t>1595791557</t>
  </si>
  <si>
    <t>300*0,05</t>
  </si>
  <si>
    <t>611324113</t>
  </si>
  <si>
    <t>Sanační omítka podkladní vnitřních kleneb nebo skořepin nanášená ručně</t>
  </si>
  <si>
    <t>1013011061</t>
  </si>
  <si>
    <t>611324191</t>
  </si>
  <si>
    <t>Příplatek k sanační podkladní omítce vnitřních stropů za každých dalších 5 mm tloušťky přes 10 mm ručně</t>
  </si>
  <si>
    <t>-1398956641</t>
  </si>
  <si>
    <t>Poznámka k položce:_x000d_
příplatek za dalších 30 mm</t>
  </si>
  <si>
    <t>37,7*6 'Přepočtené koeficientem množství</t>
  </si>
  <si>
    <t>611325121</t>
  </si>
  <si>
    <t>Vápenocementová štuková omítka rýh ve stropech š do 150 mm</t>
  </si>
  <si>
    <t>-1483973967</t>
  </si>
  <si>
    <t>2,3*0,15*5</t>
  </si>
  <si>
    <t>1,2*0,15*8</t>
  </si>
  <si>
    <t>0,6*0,15*2</t>
  </si>
  <si>
    <t>0,75*0,15*12</t>
  </si>
  <si>
    <t>0,8*0,15*2</t>
  </si>
  <si>
    <t>611325133</t>
  </si>
  <si>
    <t>Omítka sanační jádrová vnitřních kleneb nebo skořepin nanášená ručně</t>
  </si>
  <si>
    <t>1033734287</t>
  </si>
  <si>
    <t>611328133</t>
  </si>
  <si>
    <t>Potažení vnitřních kleneb nebo skořepin sanačním štukem tloušťky do 3 mm</t>
  </si>
  <si>
    <t>30555496</t>
  </si>
  <si>
    <t>612131121</t>
  </si>
  <si>
    <t>Penetrační disperzní nátěr vnitřních stěn nanášený ručně</t>
  </si>
  <si>
    <t>-1347188830</t>
  </si>
  <si>
    <t>"0.02" (6,45+2,8)*2*1,175+1,656*1,175*2</t>
  </si>
  <si>
    <t>"0.03" (3,7+3)*2*2,07</t>
  </si>
  <si>
    <t>612131151</t>
  </si>
  <si>
    <t>Sanační postřik vnitřních stěn nanášený celoplošně ručně</t>
  </si>
  <si>
    <t>1441898221</t>
  </si>
  <si>
    <t>612142001</t>
  </si>
  <si>
    <t>Potažení vnitřních stěn sklovláknitým pletivem vtlačeným do tenkovrstvé hmoty</t>
  </si>
  <si>
    <t>809509392</t>
  </si>
  <si>
    <t>1,56*0,85*2</t>
  </si>
  <si>
    <t>0,96*0,85*2</t>
  </si>
  <si>
    <t>(1,2*1,175-0,8*1,175)*2</t>
  </si>
  <si>
    <t>612142012</t>
  </si>
  <si>
    <t>Pletivo rabicové vnitřních stěn provizorně přichycené</t>
  </si>
  <si>
    <t>1592622472</t>
  </si>
  <si>
    <t>612315121</t>
  </si>
  <si>
    <t>Vápenná štuková omítka rýh ve stěnách š do 150 mm</t>
  </si>
  <si>
    <t>1268282437</t>
  </si>
  <si>
    <t>0,3*0,7</t>
  </si>
  <si>
    <t>0,11*5,5</t>
  </si>
  <si>
    <t>0,1*5,5</t>
  </si>
  <si>
    <t>614*0,05</t>
  </si>
  <si>
    <t>612321131</t>
  </si>
  <si>
    <t>Potažení vnitřních stěn vápenocementovým štukem tloušťky do 3 mm</t>
  </si>
  <si>
    <t>-235752511</t>
  </si>
  <si>
    <t>612324111</t>
  </si>
  <si>
    <t>Sanační omítka podkladní vnitřních stěn nanášená ručně</t>
  </si>
  <si>
    <t>136024319</t>
  </si>
  <si>
    <t>612324191</t>
  </si>
  <si>
    <t>Příplatek k sanační podkladní omítce vnitřních stěn za každých dalších 5 mm tloušťky přes 10 mm ručně</t>
  </si>
  <si>
    <t>830514551</t>
  </si>
  <si>
    <t>53,367*6 'Přepočtené koeficientem množství</t>
  </si>
  <si>
    <t>612325131</t>
  </si>
  <si>
    <t>Omítka sanační jádrová vnitřních stěn nanášená ručně</t>
  </si>
  <si>
    <t>-1977067661</t>
  </si>
  <si>
    <t>612328131</t>
  </si>
  <si>
    <t>Potažení vnitřních stěn sanačním štukem tloušťky do 3 mm</t>
  </si>
  <si>
    <t>-1595252401</t>
  </si>
  <si>
    <t>619995001</t>
  </si>
  <si>
    <t>Začištění omítek kolem oken, dveří, podlah nebo obkladů</t>
  </si>
  <si>
    <t>-1197271420</t>
  </si>
  <si>
    <t>začištění kolem dveří</t>
  </si>
  <si>
    <t>(2,02*2+0,9)*1</t>
  </si>
  <si>
    <t>(2,02*2+0,8)*3</t>
  </si>
  <si>
    <t>(2,02+0,7)*2</t>
  </si>
  <si>
    <t>(2,02*2+0,8)*1</t>
  </si>
  <si>
    <t>půda</t>
  </si>
  <si>
    <t>začištění kolem oken</t>
  </si>
  <si>
    <t>622135002</t>
  </si>
  <si>
    <t>Vyrovnání podkladu vnějších stěn maltou cementovou tl do 10 mm</t>
  </si>
  <si>
    <t>929817251</t>
  </si>
  <si>
    <t>11,08*0,6</t>
  </si>
  <si>
    <t>9,78*0,6</t>
  </si>
  <si>
    <t>631311131</t>
  </si>
  <si>
    <t>Doplnění dosavadních mazanin betonem prostým plochy do 1 m2 tloušťky přes 80 mm</t>
  </si>
  <si>
    <t>693450532</t>
  </si>
  <si>
    <t>1,7*0,3*0,05</t>
  </si>
  <si>
    <t>642944121</t>
  </si>
  <si>
    <t>Osazování ocelových zárubní dodatečné pl do 2,5 m2</t>
  </si>
  <si>
    <t>-2099094467</t>
  </si>
  <si>
    <t>"T03" 1</t>
  </si>
  <si>
    <t>55331437</t>
  </si>
  <si>
    <t>zárubeň jednokřídlá ocelová pro dodatečnou montáž tl stěny 110-150mm rozměru 800/1970, 2100mm</t>
  </si>
  <si>
    <t>-9194798</t>
  </si>
  <si>
    <t>Trubní vedení</t>
  </si>
  <si>
    <t>871275211</t>
  </si>
  <si>
    <t>Kanalizační potrubí z tvrdého PVC jednovrstvé tuhost třídy SN4 DN 125</t>
  </si>
  <si>
    <t>426765442</t>
  </si>
  <si>
    <t>20*1,2</t>
  </si>
  <si>
    <t>877265271</t>
  </si>
  <si>
    <t>Montáž lapače střešních splavenin z tvrdého PVC-systém KG DN 110</t>
  </si>
  <si>
    <t>1844524079</t>
  </si>
  <si>
    <t>28341110</t>
  </si>
  <si>
    <t>lapače střešních splavenin okapová vpusť s klapkou+inspekční poklop z PP</t>
  </si>
  <si>
    <t>1541757346</t>
  </si>
  <si>
    <t>877275211</t>
  </si>
  <si>
    <t>Montáž tvarovek z tvrdého PVC-systém KG nebo z polypropylenu-systém KG 2000 jednoosé DN 125</t>
  </si>
  <si>
    <t>575548633</t>
  </si>
  <si>
    <t>28611356</t>
  </si>
  <si>
    <t>koleno kanalizační PVC KG 125x45°</t>
  </si>
  <si>
    <t>1999878708</t>
  </si>
  <si>
    <t>877355121</t>
  </si>
  <si>
    <t>Výřez a montáž tvarovek odbočných na potrubí z kanalizačních trub z PVC DN 200</t>
  </si>
  <si>
    <t>-165519924</t>
  </si>
  <si>
    <t>28612222</t>
  </si>
  <si>
    <t>odbočka kanalizační plastová PVC KG DN 200x160/45° SN12/16</t>
  </si>
  <si>
    <t>936236532</t>
  </si>
  <si>
    <t>28611506</t>
  </si>
  <si>
    <t>redukce kanalizační PVC 160/125</t>
  </si>
  <si>
    <t>-712308942</t>
  </si>
  <si>
    <t>892271111</t>
  </si>
  <si>
    <t>Tlaková zkouška vodou potrubí DN 100 nebo 125</t>
  </si>
  <si>
    <t>484931444</t>
  </si>
  <si>
    <t>899722111</t>
  </si>
  <si>
    <t>Krytí potrubí z plastů výstražnou fólií z PVC 20 cm</t>
  </si>
  <si>
    <t>1067242558</t>
  </si>
  <si>
    <t>936001001</t>
  </si>
  <si>
    <t>Montáž prvků městské a zahradní architektury hmotnosti do 0,1 t</t>
  </si>
  <si>
    <t>-1735148068</t>
  </si>
  <si>
    <t>Poznámka k položce:_x000d_
zpětná montáž kovového sloupku u zadního vstupu</t>
  </si>
  <si>
    <t>953942121VL01</t>
  </si>
  <si>
    <t>Vložením ocelové objímky s dolévkou cementové malty mezi ocelovou objímkou a zdivem klenby</t>
  </si>
  <si>
    <t>-1840722548</t>
  </si>
  <si>
    <t>MAT01</t>
  </si>
  <si>
    <t>Roura hladká 250</t>
  </si>
  <si>
    <t>309061390</t>
  </si>
  <si>
    <t>962031133</t>
  </si>
  <si>
    <t>Bourání příček z cihel pálených na MVC tl do 150 mm</t>
  </si>
  <si>
    <t>696216831</t>
  </si>
  <si>
    <t>1,2*1,775-0,9*1,775</t>
  </si>
  <si>
    <t>1,5*2,85+0,76*2,85+1,39*2,85</t>
  </si>
  <si>
    <t>965042221</t>
  </si>
  <si>
    <t>Bourání podkladů pod dlažby nebo mazanin betonových nebo z litého asfaltu tl přes 100 mm pl do 1 m2</t>
  </si>
  <si>
    <t>1188782246</t>
  </si>
  <si>
    <t>1,7*0,3*0,15</t>
  </si>
  <si>
    <t>966001411R00</t>
  </si>
  <si>
    <t>demontáž kovového sloupku u zadního vstupu</t>
  </si>
  <si>
    <t>-116800549</t>
  </si>
  <si>
    <t>968062455</t>
  </si>
  <si>
    <t>Vybourání dřevěných dveřních zárubní pl do 2 m2</t>
  </si>
  <si>
    <t>150666026</t>
  </si>
  <si>
    <t>1.NP-vnitřní</t>
  </si>
  <si>
    <t>0,8*2,02+0,7*2,02*3</t>
  </si>
  <si>
    <t>0,8*2,02</t>
  </si>
  <si>
    <t>968072455</t>
  </si>
  <si>
    <t>Vybourání kovových dveřních zárubní pl do 2 m2</t>
  </si>
  <si>
    <t>-680287604</t>
  </si>
  <si>
    <t>0,9*2,02</t>
  </si>
  <si>
    <t>968082022</t>
  </si>
  <si>
    <t>Vybourání plastových zárubní dveří plochy do 4 m2</t>
  </si>
  <si>
    <t>2142860925</t>
  </si>
  <si>
    <t>1.NP-vnější</t>
  </si>
  <si>
    <t>971033131</t>
  </si>
  <si>
    <t>Vybourání otvorů ve zdivu cihelném D do 60 mm na MVC nebo MV tl do 150 mm</t>
  </si>
  <si>
    <t>-369719740</t>
  </si>
  <si>
    <t>971033141</t>
  </si>
  <si>
    <t>Vybourání otvorů ve zdivu cihelném D do 60 mm na MVC nebo MV tl do 300 mm</t>
  </si>
  <si>
    <t>-112677544</t>
  </si>
  <si>
    <t>973045121</t>
  </si>
  <si>
    <t>Vysekání kapes ve zdivu z betonu pro upevňovací prvky hl do 100 mm</t>
  </si>
  <si>
    <t>-825469386</t>
  </si>
  <si>
    <t>974031121</t>
  </si>
  <si>
    <t>Vysekání rýh ve zdivu cihelném hl do 30 mm š do 30 mm</t>
  </si>
  <si>
    <t>-1056992968</t>
  </si>
  <si>
    <t>voda</t>
  </si>
  <si>
    <t>0,5</t>
  </si>
  <si>
    <t>kanalizace</t>
  </si>
  <si>
    <t>5,13</t>
  </si>
  <si>
    <t>977151113</t>
  </si>
  <si>
    <t>Jádrové vrty diamantovými korunkami do stavebních materiálů D přes 40 do 50 mm</t>
  </si>
  <si>
    <t>1456540269</t>
  </si>
  <si>
    <t>0,25*7</t>
  </si>
  <si>
    <t>977151123</t>
  </si>
  <si>
    <t>Jádrové vrty diamantovými korunkami do stavebních materiálů D přes 130 do 150 mm</t>
  </si>
  <si>
    <t>-1952120284</t>
  </si>
  <si>
    <t>977151213</t>
  </si>
  <si>
    <t>Jádrové vrty dovrchní diamantovými korunkami do stavebních materiálů D přes 40 do 50 mm</t>
  </si>
  <si>
    <t>-57248006</t>
  </si>
  <si>
    <t>1.PP-1.NP</t>
  </si>
  <si>
    <t>0,25</t>
  </si>
  <si>
    <t>0,75*2</t>
  </si>
  <si>
    <t>977151227</t>
  </si>
  <si>
    <t>Jádrové vrty dovrchní diamantovými korunkami do stavebních materiálů D přes 225 do 250 mm</t>
  </si>
  <si>
    <t>-1899151887</t>
  </si>
  <si>
    <t>0,75*3</t>
  </si>
  <si>
    <t>0,25*3</t>
  </si>
  <si>
    <t>977312113</t>
  </si>
  <si>
    <t>Řezání stávajících betonových mazanin vyztužených hl do 150 mm</t>
  </si>
  <si>
    <t>1925558745</t>
  </si>
  <si>
    <t>1,7*2</t>
  </si>
  <si>
    <t>978011191</t>
  </si>
  <si>
    <t>Otlučení (osekání) vnitřní vápenné nebo vápenocementové omítky stropů v rozsahu přes 50 do 100 %</t>
  </si>
  <si>
    <t>1367404970</t>
  </si>
  <si>
    <t>978013191</t>
  </si>
  <si>
    <t>Otlučení (osekání) vnitřní vápenné nebo vápenocementové omítky stěn v rozsahu přes 50 do 100 %</t>
  </si>
  <si>
    <t>-1331529052</t>
  </si>
  <si>
    <t>979051121</t>
  </si>
  <si>
    <t>Očištění zámkových dlaždic se spárováním z kameniva těženého při překopech inženýrských sítí</t>
  </si>
  <si>
    <t>296491189</t>
  </si>
  <si>
    <t>9*1</t>
  </si>
  <si>
    <t>Vyčištění štěrkového kanálku v 1.PP, kontrola spádu pro případný odtok vnikající vody a napojení do šachty vč. kontrolovaného odčerpávání</t>
  </si>
  <si>
    <t>1988076166</t>
  </si>
  <si>
    <t>33,827*29 'Přepočtené koeficientem množství</t>
  </si>
  <si>
    <t>316921487</t>
  </si>
  <si>
    <t>997013812</t>
  </si>
  <si>
    <t>Poplatek za uložení na skládce (skládkovné) stavebního odpadu na bázi sádry kód odpadu 17 08 02</t>
  </si>
  <si>
    <t>1622506273</t>
  </si>
  <si>
    <t>0,162</t>
  </si>
  <si>
    <t>-207597312</t>
  </si>
  <si>
    <t>0,113</t>
  </si>
  <si>
    <t>997013861</t>
  </si>
  <si>
    <t>Poplatek za uložení stavebního odpadu na recyklační skládce (skládkovné) z prostého betonu kód odpadu 17 01 01</t>
  </si>
  <si>
    <t>-57544222</t>
  </si>
  <si>
    <t>0,169</t>
  </si>
  <si>
    <t>0,004</t>
  </si>
  <si>
    <t>0,008</t>
  </si>
  <si>
    <t>0,018</t>
  </si>
  <si>
    <t>0,33</t>
  </si>
  <si>
    <t>892557650</t>
  </si>
  <si>
    <t>2,854</t>
  </si>
  <si>
    <t>0,002</t>
  </si>
  <si>
    <t>0,011</t>
  </si>
  <si>
    <t>1,885</t>
  </si>
  <si>
    <t>2,455</t>
  </si>
  <si>
    <t>0,042</t>
  </si>
  <si>
    <t>0,53</t>
  </si>
  <si>
    <t>1,498</t>
  </si>
  <si>
    <t>1173914356</t>
  </si>
  <si>
    <t>0,787</t>
  </si>
  <si>
    <t>0,082</t>
  </si>
  <si>
    <t>997013873</t>
  </si>
  <si>
    <t>Poplatek za uložení stavebního odpadu na recyklační skládce (skládkovné) zeminy a kamení zatříděného do Katalogu odpadů pod kódem 17 05 04</t>
  </si>
  <si>
    <t>734515524</t>
  </si>
  <si>
    <t>711</t>
  </si>
  <si>
    <t>Izolace proti vodě, vlhkosti a plynům</t>
  </si>
  <si>
    <t>711111001</t>
  </si>
  <si>
    <t>Provedení izolace proti zemní vlhkosti vodorovné za studena nátěrem penetračním</t>
  </si>
  <si>
    <t>1615840891</t>
  </si>
  <si>
    <t>1,7*0,5</t>
  </si>
  <si>
    <t>11163150</t>
  </si>
  <si>
    <t>lak penetrační asfaltový</t>
  </si>
  <si>
    <t>-1517783170</t>
  </si>
  <si>
    <t>30*0,0003 'Přepočtené koeficientem množství</t>
  </si>
  <si>
    <t>711141559</t>
  </si>
  <si>
    <t>Provedení izolace proti zemní vlhkosti pásy přitavením vodorovné NAIP</t>
  </si>
  <si>
    <t>1474468490</t>
  </si>
  <si>
    <t>62832001</t>
  </si>
  <si>
    <t>pás asfaltový natavitelný oxidovaný tl 3,5mm typu V60 S35 s vložkou ze skleněné rohože, s jemnozrnným minerálním posypem</t>
  </si>
  <si>
    <t>-587050206</t>
  </si>
  <si>
    <t>0,85*1,1655 'Přepočtené koeficientem množství</t>
  </si>
  <si>
    <t>711161112</t>
  </si>
  <si>
    <t>Izolace proti zemní vlhkosti nopovou fólií vodorovná, výška nopu 8,0 mm, tl do 0,6 mm</t>
  </si>
  <si>
    <t>-1495522399</t>
  </si>
  <si>
    <t>11,08*0,8</t>
  </si>
  <si>
    <t>9,78*0,8</t>
  </si>
  <si>
    <t>711161383</t>
  </si>
  <si>
    <t>Izolace proti zemní vlhkosti nopovou fólií ukončení horní lištou</t>
  </si>
  <si>
    <t>608058675</t>
  </si>
  <si>
    <t>11,08</t>
  </si>
  <si>
    <t>9,78</t>
  </si>
  <si>
    <t>711192202</t>
  </si>
  <si>
    <t>Provedení izolace proti zemní vlhkosti hydroizolační stěrkou svislé na zdivu, 2 vrstvy</t>
  </si>
  <si>
    <t>-905215358</t>
  </si>
  <si>
    <t>24551031</t>
  </si>
  <si>
    <t>stěrka hydroizolační dvousložková cemento-polymerová proti zemní vlhkosti</t>
  </si>
  <si>
    <t>kg</t>
  </si>
  <si>
    <t>533384662</t>
  </si>
  <si>
    <t>Poznámka k položce:_x000d_
celková tl. 4 mm + 10 %</t>
  </si>
  <si>
    <t>12,516*1,5*4</t>
  </si>
  <si>
    <t>75,096*1,1 'Přepočtené koeficientem množství</t>
  </si>
  <si>
    <t>998711101</t>
  </si>
  <si>
    <t>Přesun hmot tonážní pro izolace proti vodě, vlhkosti a plynům v objektech v do 6 m</t>
  </si>
  <si>
    <t>1981274526</t>
  </si>
  <si>
    <t>721</t>
  </si>
  <si>
    <t>Zdravotechnika - vnitřní kanalizace</t>
  </si>
  <si>
    <t>721171808</t>
  </si>
  <si>
    <t>Demontáž potrubí z PVC D přes 75 do 114</t>
  </si>
  <si>
    <t>819920157</t>
  </si>
  <si>
    <t>721171905R00</t>
  </si>
  <si>
    <t>Potrubí z PP vsazení záslepky do hrdla DN 110</t>
  </si>
  <si>
    <t>1804730039</t>
  </si>
  <si>
    <t>721171907</t>
  </si>
  <si>
    <t>Potrubí z PP vsazení odbočky do hrdla DN 160</t>
  </si>
  <si>
    <t>-1558110165</t>
  </si>
  <si>
    <t>721173402</t>
  </si>
  <si>
    <t>Potrubí kanalizační z PVC SN 4 svodné DN 125</t>
  </si>
  <si>
    <t>1578046388</t>
  </si>
  <si>
    <t>721174025</t>
  </si>
  <si>
    <t>Potrubí kanalizační z PP odpadní DN 110</t>
  </si>
  <si>
    <t>-1882447430</t>
  </si>
  <si>
    <t>721174045</t>
  </si>
  <si>
    <t>Potrubí kanalizační z PP připojovací DN 110</t>
  </si>
  <si>
    <t>1170235039</t>
  </si>
  <si>
    <t>721290111</t>
  </si>
  <si>
    <t>Zkouška těsnosti potrubí kanalizace vodou DN do 125</t>
  </si>
  <si>
    <t>455020488</t>
  </si>
  <si>
    <t>721290821</t>
  </si>
  <si>
    <t>Přemístění vnitrostaveništní demontovaných hmot vnitřní kanalizace v objektech v do 6 m</t>
  </si>
  <si>
    <t>-1747280009</t>
  </si>
  <si>
    <t>998721101</t>
  </si>
  <si>
    <t>Přesun hmot tonážní pro vnitřní kanalizace v objektech v do 6 m</t>
  </si>
  <si>
    <t>-1644468016</t>
  </si>
  <si>
    <t>722</t>
  </si>
  <si>
    <t>Zdravotechnika - vnitřní vodovod</t>
  </si>
  <si>
    <t>722170801</t>
  </si>
  <si>
    <t>Demontáž rozvodů vody z plastů D do 25</t>
  </si>
  <si>
    <t>-355630221</t>
  </si>
  <si>
    <t>722171912</t>
  </si>
  <si>
    <t>Potrubí plastové odříznutí trubky D přes 16 do 20 mm</t>
  </si>
  <si>
    <t>-1918502321</t>
  </si>
  <si>
    <t>722171932</t>
  </si>
  <si>
    <t>Potrubí plastové výměna trub nebo tvarovek D přes 16 do 20 mm</t>
  </si>
  <si>
    <t>-106746215</t>
  </si>
  <si>
    <t>28654228</t>
  </si>
  <si>
    <t>záslepka PPR D 20mm</t>
  </si>
  <si>
    <t>-2009256987</t>
  </si>
  <si>
    <t>28654102</t>
  </si>
  <si>
    <t>T-kus redukovaný PPR D 25x20x25mm</t>
  </si>
  <si>
    <t>-54025236</t>
  </si>
  <si>
    <t>722174002</t>
  </si>
  <si>
    <t>Potrubí vodovodní plastové PPR svar polyfúze PN 16 D 20x2,8 mm</t>
  </si>
  <si>
    <t>304236675</t>
  </si>
  <si>
    <t>(0,287+0,1+1)*1,2</t>
  </si>
  <si>
    <t>722181221</t>
  </si>
  <si>
    <t>Ochrana vodovodního potrubí přilepenými termoizolačními trubicemi z PE tl přes 6 do 9 mm DN do 22 mm</t>
  </si>
  <si>
    <t>-588006417</t>
  </si>
  <si>
    <t>722190901</t>
  </si>
  <si>
    <t>Uzavření nebo otevření vodovodního potrubí při opravách</t>
  </si>
  <si>
    <t>638293628</t>
  </si>
  <si>
    <t>722290234</t>
  </si>
  <si>
    <t>Proplach a dezinfekce vodovodního potrubí DN do 80</t>
  </si>
  <si>
    <t>-1050400380</t>
  </si>
  <si>
    <t>722290821</t>
  </si>
  <si>
    <t>Přemístění vnitrostaveništní demontovaných hmot pro vnitřní vodovod v objektech v do 6 m</t>
  </si>
  <si>
    <t>2021387709</t>
  </si>
  <si>
    <t>998722101</t>
  </si>
  <si>
    <t>Přesun hmot tonážní pro vnitřní vodovod v objektech v do 6 m</t>
  </si>
  <si>
    <t>1966110789</t>
  </si>
  <si>
    <t>723</t>
  </si>
  <si>
    <t>Zdravotechnika - vnitřní plynovod</t>
  </si>
  <si>
    <t>723120804R01</t>
  </si>
  <si>
    <t>Demontáž plynového kotle, úprava potrubí a zpětná montáž</t>
  </si>
  <si>
    <t>hod</t>
  </si>
  <si>
    <t>1248261432</t>
  </si>
  <si>
    <t>998723202</t>
  </si>
  <si>
    <t>Přesun hmot procentní pro vnitřní plynovod v objektech v přes 6 do 12 m</t>
  </si>
  <si>
    <t>-941946082</t>
  </si>
  <si>
    <t>725</t>
  </si>
  <si>
    <t>Zdravotechnika - zařizovací předměty</t>
  </si>
  <si>
    <t>725110814</t>
  </si>
  <si>
    <t>Demontáž klozetu Kombi</t>
  </si>
  <si>
    <t>soubor</t>
  </si>
  <si>
    <t>-474459324</t>
  </si>
  <si>
    <t>725110814VL01</t>
  </si>
  <si>
    <t>Demontáž klozetu Kombi - k opětovnému použití</t>
  </si>
  <si>
    <t>-1559707212</t>
  </si>
  <si>
    <t>725112022</t>
  </si>
  <si>
    <t>Klozet keramický závěsný na nosné stěny s hlubokým splachováním odpad vodorovný</t>
  </si>
  <si>
    <t>1588479224</t>
  </si>
  <si>
    <t>725122817LV01</t>
  </si>
  <si>
    <t>Demontáž pisoárových stání bez nádrže a jedním záchodkem - k opětovnému použití</t>
  </si>
  <si>
    <t>42179244</t>
  </si>
  <si>
    <t>725129101</t>
  </si>
  <si>
    <t>Montáž pisoáru keramického</t>
  </si>
  <si>
    <t>1592811916</t>
  </si>
  <si>
    <t>725210821VL01</t>
  </si>
  <si>
    <t>Demontáž umyvadel bez výtokových armatur - k opětovnému použití</t>
  </si>
  <si>
    <t>782872553</t>
  </si>
  <si>
    <t>725219102</t>
  </si>
  <si>
    <t>Montáž umyvadla připevněného na šrouby do zdiva</t>
  </si>
  <si>
    <t>1747587672</t>
  </si>
  <si>
    <t>725310821VL01</t>
  </si>
  <si>
    <t>Demontáž dřez jednoduchý na ocelové konzole bez výtokových armatur - k opětovnému použití</t>
  </si>
  <si>
    <t>1997539568</t>
  </si>
  <si>
    <t>725319111</t>
  </si>
  <si>
    <t>Montáž dřezu ostatních typů</t>
  </si>
  <si>
    <t>710078098</t>
  </si>
  <si>
    <t>725810811</t>
  </si>
  <si>
    <t>Demontáž ventilů výtokových nástěnných</t>
  </si>
  <si>
    <t>-1745423832</t>
  </si>
  <si>
    <t>725811301</t>
  </si>
  <si>
    <t>Ventil tlačný samouzavírací s omezenou dobou výtoku 6 l/min G 1/2"</t>
  </si>
  <si>
    <t>1893905227</t>
  </si>
  <si>
    <t>725813111</t>
  </si>
  <si>
    <t>Ventil rohový bez připojovací trubičky nebo flexi hadičky G 1/2"</t>
  </si>
  <si>
    <t>-1197179161</t>
  </si>
  <si>
    <t>725820802VL01</t>
  </si>
  <si>
    <t>Demontáž baterie stojánkové do jednoho otvoru - k opětovnému použití</t>
  </si>
  <si>
    <t>295051490</t>
  </si>
  <si>
    <t>725829111</t>
  </si>
  <si>
    <t>Montáž baterie stojánkové dřezové G 1/2"</t>
  </si>
  <si>
    <t>1419783137</t>
  </si>
  <si>
    <t>725829131</t>
  </si>
  <si>
    <t>Montáž baterie umyvadlové stojánkové G 1/2" ostatní typ</t>
  </si>
  <si>
    <t>-87100110</t>
  </si>
  <si>
    <t>725860811</t>
  </si>
  <si>
    <t>Demontáž uzávěrů zápachu jednoduchých</t>
  </si>
  <si>
    <t>726399548</t>
  </si>
  <si>
    <t>725861101</t>
  </si>
  <si>
    <t>Zápachová uzávěrka pro umyvadla DN 32</t>
  </si>
  <si>
    <t>-1896354603</t>
  </si>
  <si>
    <t>725862103</t>
  </si>
  <si>
    <t>Zápachová uzávěrka pro dřezy DN 40/50</t>
  </si>
  <si>
    <t>1489649404</t>
  </si>
  <si>
    <t>998725202</t>
  </si>
  <si>
    <t>Přesun hmot procentní pro zařizovací předměty v objektech v přes 6 do 12 m</t>
  </si>
  <si>
    <t>-194022366</t>
  </si>
  <si>
    <t>726</t>
  </si>
  <si>
    <t>Zdravotechnika - předstěnové instalace</t>
  </si>
  <si>
    <t>726111031</t>
  </si>
  <si>
    <t>Instalační předstěna pro klozet s ovládáním zepředu v 1080 mm závěsný do masivní zděné kce</t>
  </si>
  <si>
    <t>1055854607</t>
  </si>
  <si>
    <t>998726111</t>
  </si>
  <si>
    <t>Přesun hmot tonážní pro instalační prefabrikáty v objektech v do 6 m</t>
  </si>
  <si>
    <t>-1729092394</t>
  </si>
  <si>
    <t>742</t>
  </si>
  <si>
    <t>Elektroinstalace - slaboproud</t>
  </si>
  <si>
    <t>742124003</t>
  </si>
  <si>
    <t>Montáž kabelů datových FTP, UTP, STP pro vnitřní rozvody pevně</t>
  </si>
  <si>
    <t>-1153568216</t>
  </si>
  <si>
    <t>34121263</t>
  </si>
  <si>
    <t>kabel datový jádro Cu plné plášť PVC (U/UTP) kategorie 6</t>
  </si>
  <si>
    <t>-1948222084</t>
  </si>
  <si>
    <t>250*1,2 'Přepočtené koeficientem množství</t>
  </si>
  <si>
    <t>742124005</t>
  </si>
  <si>
    <t>Montáž kabelů datových FTP, UTP, STP ukončení kabelu konektorem</t>
  </si>
  <si>
    <t>-372990421</t>
  </si>
  <si>
    <t>6*2</t>
  </si>
  <si>
    <t>37459025</t>
  </si>
  <si>
    <t>konektor na drát/lanko s vložkou RJ45 FTP Cat6 stíněný</t>
  </si>
  <si>
    <t>-1079246548</t>
  </si>
  <si>
    <t>742330001</t>
  </si>
  <si>
    <t>Montáž rozvaděče nástěnného</t>
  </si>
  <si>
    <t>1479314989</t>
  </si>
  <si>
    <t>35712001</t>
  </si>
  <si>
    <t>rozvaděč nástěnný jednodílný 19" celoskleněné dveře 6U/400mm</t>
  </si>
  <si>
    <t>2145716234</t>
  </si>
  <si>
    <t>742330033</t>
  </si>
  <si>
    <t>Montáž patch panelu 12 portů</t>
  </si>
  <si>
    <t>1698365777</t>
  </si>
  <si>
    <t>37451103</t>
  </si>
  <si>
    <t>patch panel Cat5E 1U 12 portů RJ45 19" UTP</t>
  </si>
  <si>
    <t>467904873</t>
  </si>
  <si>
    <t>742330045</t>
  </si>
  <si>
    <t>Montáž datové zásuvky 1 až 6 pozic přisazené na omítku</t>
  </si>
  <si>
    <t>-735876873</t>
  </si>
  <si>
    <t>37451190</t>
  </si>
  <si>
    <t>krabička nástěnná zásuvková pro keystone moduly plast bílá 2 porty (neosazený)</t>
  </si>
  <si>
    <t>2137048825</t>
  </si>
  <si>
    <t>34539100</t>
  </si>
  <si>
    <t>rámeček datové zásuvky pro 2 moduly 22,5x45mm</t>
  </si>
  <si>
    <t>-615776027</t>
  </si>
  <si>
    <t>998742102</t>
  </si>
  <si>
    <t>Přesun hmot tonážní pro slaboproud v objektech v do 12 m</t>
  </si>
  <si>
    <t>-2014674938</t>
  </si>
  <si>
    <t>Hodinnová zúčtovací sazba - přepojení kebláže ze stávajícího "racku"</t>
  </si>
  <si>
    <t>1587447099</t>
  </si>
  <si>
    <t xml:space="preserve">Poznámka k položce:_x000d_
Důležité upozornění, že při rekonstrukci nesmí být poškozeny žádné stávající kabely, které vedou ze střechy do budovy a v budově bez předchozí domluvy se správcem budovy tj. s MČ Praha-Kolovraty._x000d_
_x000d_
A musí být zachován hlavně kabel RJ45, který vede ze střechy dolů do knihovny do stávající plastové budky na zdi. Je  nutné přetáhnout tento kabel do nového racku, tento kabel vede kolem kuchyňky._x000d_
</t>
  </si>
  <si>
    <t>Hodinnová zúčtovací sazba - zabezpečení budovy vč. knihovny</t>
  </si>
  <si>
    <t>-1019828703</t>
  </si>
  <si>
    <t xml:space="preserve">Poznámka k položce:_x000d_
po dobu stavby bude zabezpečovací zařízení mimo provoz a musí být pak zprovozněno vše dle dohody - kontakt  (pan Dalecký, tel. 777 945 671)</t>
  </si>
  <si>
    <t>762112110</t>
  </si>
  <si>
    <t>Montáž tesařských stěn na sraz z hraněného řeziva průřezové pl do 120 cm2</t>
  </si>
  <si>
    <t>-417055986</t>
  </si>
  <si>
    <t>1,25*2</t>
  </si>
  <si>
    <t>2,7*3</t>
  </si>
  <si>
    <t>2,02*2</t>
  </si>
  <si>
    <t>0,7*2</t>
  </si>
  <si>
    <t>1,97*2+0,6*2</t>
  </si>
  <si>
    <t>60512125</t>
  </si>
  <si>
    <t>hranol stavební řezivo průřezu do 120cm2 do dl 6m</t>
  </si>
  <si>
    <t>-1929400937</t>
  </si>
  <si>
    <t>21,18*0,04*0,06</t>
  </si>
  <si>
    <t>762195000</t>
  </si>
  <si>
    <t>Spojovací prostředky pro montáž stěn, příček, bednění stěn</t>
  </si>
  <si>
    <t>2036544411</t>
  </si>
  <si>
    <t>998762202</t>
  </si>
  <si>
    <t>Přesun hmot procentní pro kce tesařské v objektech v přes 6 do 12 m</t>
  </si>
  <si>
    <t>-1736616237</t>
  </si>
  <si>
    <t>763</t>
  </si>
  <si>
    <t>Konstrukce suché výstavby</t>
  </si>
  <si>
    <t>763121714</t>
  </si>
  <si>
    <t>SDK stěna předsazená základní penetrační nátěr</t>
  </si>
  <si>
    <t>1266637641</t>
  </si>
  <si>
    <t>1*2,85</t>
  </si>
  <si>
    <t>0,9*2,85</t>
  </si>
  <si>
    <t>1,095*2,7</t>
  </si>
  <si>
    <t>763121715</t>
  </si>
  <si>
    <t>SDK stěna předsazená úprava styku stěny a podhledu separační páskou a akrylátem</t>
  </si>
  <si>
    <t>1581839488</t>
  </si>
  <si>
    <t>2,85*4</t>
  </si>
  <si>
    <t>763121751</t>
  </si>
  <si>
    <t>Příplatek k SDK stěně předsazené za plochu do 6 m2 jednotlivě</t>
  </si>
  <si>
    <t>61463456</t>
  </si>
  <si>
    <t>164</t>
  </si>
  <si>
    <t>763122411.KNF</t>
  </si>
  <si>
    <t>SDK stěna šachtová W628/W629/W630 tl 75 mm profil CW+UW 50 desky 2x RED PIANO (DF) 12,5 bez TI EI 30</t>
  </si>
  <si>
    <t>-405953418</t>
  </si>
  <si>
    <t>165</t>
  </si>
  <si>
    <t>763131411</t>
  </si>
  <si>
    <t>SDK podhled desky 1xA 12,5 bez izolace dvouvrstvá spodní kce profil CD+UD</t>
  </si>
  <si>
    <t>1394694687</t>
  </si>
  <si>
    <t>"106" 4,31*8</t>
  </si>
  <si>
    <t>"104" 2,3*1,5</t>
  </si>
  <si>
    <t>"109" 1,23*1+0,9*1,23</t>
  </si>
  <si>
    <t>"110" 3+1,43+1,43</t>
  </si>
  <si>
    <t>"111"2,02+1,33</t>
  </si>
  <si>
    <t>"112" 2,9*1,1+2,9*0,4</t>
  </si>
  <si>
    <t>"206" 6,49*1,7+6,49*0,4</t>
  </si>
  <si>
    <t>"207" 3,86</t>
  </si>
  <si>
    <t>166</t>
  </si>
  <si>
    <t>763131714</t>
  </si>
  <si>
    <t>SDK podhled základní penetrační nátěr</t>
  </si>
  <si>
    <t>516530685</t>
  </si>
  <si>
    <t>167</t>
  </si>
  <si>
    <t>763131721</t>
  </si>
  <si>
    <t>SDK podhled skoková změna v do 0,5 m</t>
  </si>
  <si>
    <t>-1186786528</t>
  </si>
  <si>
    <t>6,485</t>
  </si>
  <si>
    <t>2,9</t>
  </si>
  <si>
    <t>168</t>
  </si>
  <si>
    <t>763131761</t>
  </si>
  <si>
    <t>Příplatek k SDK podhledu za plochu do 3 m2 jednotlivě</t>
  </si>
  <si>
    <t>-1480040966</t>
  </si>
  <si>
    <t>"110" 1,42</t>
  </si>
  <si>
    <t>"111"2,02+1,53</t>
  </si>
  <si>
    <t>"207" 2,23</t>
  </si>
  <si>
    <t>169</t>
  </si>
  <si>
    <t>763132952</t>
  </si>
  <si>
    <t>Vyspravení SDK podhledu, podkroví pl přes 0,25 do 0,5 m2 deska 1xDF 12,5</t>
  </si>
  <si>
    <t>-1443978390</t>
  </si>
  <si>
    <t>Poznámka k položce:_x000d_
vyspravení kolem střešních oken</t>
  </si>
  <si>
    <t>170</t>
  </si>
  <si>
    <t>763132972</t>
  </si>
  <si>
    <t>Vyspravení SDK podhledu, podkroví pl přes 0,5 do 1 m2 deska 1xDF 12,5</t>
  </si>
  <si>
    <t>-310547419</t>
  </si>
  <si>
    <t>171</t>
  </si>
  <si>
    <t>763132986</t>
  </si>
  <si>
    <t>Vyspravení SDK podhledu, podkroví pl přes 1 do 1,5 m2 deska 1xDF 12,5</t>
  </si>
  <si>
    <t>1313439421</t>
  </si>
  <si>
    <t>Poznámka k položce:_x000d_
oprava podhledu kolem trojúhelníkového okna</t>
  </si>
  <si>
    <t>172</t>
  </si>
  <si>
    <t>998763302</t>
  </si>
  <si>
    <t>Přesun hmot tonážní pro sádrokartonové konstrukce v objektech v přes 6 do 12 m</t>
  </si>
  <si>
    <t>-1525158643</t>
  </si>
  <si>
    <t>173</t>
  </si>
  <si>
    <t>766412212</t>
  </si>
  <si>
    <t>Montáž obložení stěn pl přes 5 m2 palubkami z měkkého dřeva š přes 60 do 80 mm</t>
  </si>
  <si>
    <t>-1446026327</t>
  </si>
  <si>
    <t>1,25*2,7</t>
  </si>
  <si>
    <t>174</t>
  </si>
  <si>
    <t>61191120</t>
  </si>
  <si>
    <t>palubky obkladové smrk profil klasický 12,5x96mm jakost A/B</t>
  </si>
  <si>
    <t>-403261485</t>
  </si>
  <si>
    <t>3,375*1,1 'Přepočtené koeficientem množství</t>
  </si>
  <si>
    <t>175</t>
  </si>
  <si>
    <t>766660001</t>
  </si>
  <si>
    <t>Montáž dveřních křídel otvíravých jednokřídlových š do 0,8 m do ocelové zárubně</t>
  </si>
  <si>
    <t>159483220</t>
  </si>
  <si>
    <t>176</t>
  </si>
  <si>
    <t>61161014</t>
  </si>
  <si>
    <t>dveře jednokřídlé dřevotřískové povrch lakovaný plné 800x1970-2100mm</t>
  </si>
  <si>
    <t>-595507299</t>
  </si>
  <si>
    <t>177</t>
  </si>
  <si>
    <t>766660171</t>
  </si>
  <si>
    <t>Montáž dveřních křídel otvíravých jednokřídlových š do 0,8 m do obložkové zárubně</t>
  </si>
  <si>
    <t>-1488171098</t>
  </si>
  <si>
    <t>178</t>
  </si>
  <si>
    <t>61161013</t>
  </si>
  <si>
    <t>dveře jednokřídlé dřevotřískové povrch lakovaný plné 700x1970-2100mm</t>
  </si>
  <si>
    <t>-420382606</t>
  </si>
  <si>
    <t>179</t>
  </si>
  <si>
    <t>61161012</t>
  </si>
  <si>
    <t>dveře jednokřídlé dřevotřískové povrch lakovaný plné 600x1970-2100mm</t>
  </si>
  <si>
    <t>1979303396</t>
  </si>
  <si>
    <t>180</t>
  </si>
  <si>
    <t>766660726</t>
  </si>
  <si>
    <t>Montáž dveřního interiérového kování - pákové zástrče</t>
  </si>
  <si>
    <t>795581066</t>
  </si>
  <si>
    <t>181</t>
  </si>
  <si>
    <t>54916340</t>
  </si>
  <si>
    <t>kování dveřní zástrč dveřová lakovaná 140/100mm</t>
  </si>
  <si>
    <t>100 kus</t>
  </si>
  <si>
    <t>-1317168538</t>
  </si>
  <si>
    <t>182</t>
  </si>
  <si>
    <t>766660728</t>
  </si>
  <si>
    <t>Montáž dveřního interiérového kování - zámku</t>
  </si>
  <si>
    <t>-1941842185</t>
  </si>
  <si>
    <t>183</t>
  </si>
  <si>
    <t>54924002</t>
  </si>
  <si>
    <t>zámek zadlabací 190/140 /20 L s obyčejným klíčem</t>
  </si>
  <si>
    <t>1200357115</t>
  </si>
  <si>
    <t>184</t>
  </si>
  <si>
    <t>766660729</t>
  </si>
  <si>
    <t>Montáž dveřního interiérového kování - štítku s klikou</t>
  </si>
  <si>
    <t>84570367</t>
  </si>
  <si>
    <t>185</t>
  </si>
  <si>
    <t>54914620</t>
  </si>
  <si>
    <t>kování dveřní vrchní klika včetně rozet a montážního materiálu R PZ nerez PK</t>
  </si>
  <si>
    <t>250230428</t>
  </si>
  <si>
    <t>186</t>
  </si>
  <si>
    <t>766682112R01</t>
  </si>
  <si>
    <t>Montáž zárubní obložkových pro dveře jednokřídlové tl stěny do 350 mm</t>
  </si>
  <si>
    <t>1693642110</t>
  </si>
  <si>
    <t>187</t>
  </si>
  <si>
    <t>61182308R01</t>
  </si>
  <si>
    <t>zárubeň jednokřídlá obložková s laminátovým povrchem rozměru 600-1100/1970, 2100mm</t>
  </si>
  <si>
    <t>189782451</t>
  </si>
  <si>
    <t>188</t>
  </si>
  <si>
    <t>998766102</t>
  </si>
  <si>
    <t>Přesun hmot tonážní pro kce truhlářské v objektech v přes 6 do 12 m</t>
  </si>
  <si>
    <t>1882788208</t>
  </si>
  <si>
    <t>189</t>
  </si>
  <si>
    <t>998766181</t>
  </si>
  <si>
    <t>Příplatek k přesunu hmot tonážní 766 prováděný bez použití mechanizace</t>
  </si>
  <si>
    <t>-1441944124</t>
  </si>
  <si>
    <t>190</t>
  </si>
  <si>
    <t>998766192</t>
  </si>
  <si>
    <t>Příplatek k přesunu hmot tonážní 766 za zvětšený přesun do 100 m</t>
  </si>
  <si>
    <t>-1501545655</t>
  </si>
  <si>
    <t>191</t>
  </si>
  <si>
    <t>Kuchyňská linka - demontáž stávající kuchyňské linky, úprava a zpětná montáž</t>
  </si>
  <si>
    <t>-2137474326</t>
  </si>
  <si>
    <t>192</t>
  </si>
  <si>
    <t>767531121</t>
  </si>
  <si>
    <t>Osazení zapuštěného rámu z L profilů k čisticím rohožím</t>
  </si>
  <si>
    <t>-461771642</t>
  </si>
  <si>
    <t>(1,8+1)*2</t>
  </si>
  <si>
    <t>(1+1)*2</t>
  </si>
  <si>
    <t>193</t>
  </si>
  <si>
    <t>69752160</t>
  </si>
  <si>
    <t>rám pro zapuštění profil L-30/30 25/25 20/30 15/30-Al</t>
  </si>
  <si>
    <t>-2116377968</t>
  </si>
  <si>
    <t>19,2*1,1 'Přepočtené koeficientem množství</t>
  </si>
  <si>
    <t>194</t>
  </si>
  <si>
    <t>767531214</t>
  </si>
  <si>
    <t>Montáž vstupních kovových nebo plastových rohoží čisticích zón plochy přes 1,5 do 2 m2</t>
  </si>
  <si>
    <t>796858272</t>
  </si>
  <si>
    <t>195</t>
  </si>
  <si>
    <t>69752070</t>
  </si>
  <si>
    <t>rohož vstupní provedení umělohmotné profily se silon. Kartáčky</t>
  </si>
  <si>
    <t>-1074764859</t>
  </si>
  <si>
    <t>1,1*1,8</t>
  </si>
  <si>
    <t>1*1</t>
  </si>
  <si>
    <t>2,98*1,1 'Přepočtené koeficientem množství</t>
  </si>
  <si>
    <t>196</t>
  </si>
  <si>
    <t>69752110</t>
  </si>
  <si>
    <t>rohož textilní provedení PA, hustý povrch, jemné dočištění</t>
  </si>
  <si>
    <t>839208534</t>
  </si>
  <si>
    <t>197</t>
  </si>
  <si>
    <t>767531811</t>
  </si>
  <si>
    <t>Demontáž vstupních kovových nebo plastových čisticích rohoží</t>
  </si>
  <si>
    <t>195663311</t>
  </si>
  <si>
    <t>198</t>
  </si>
  <si>
    <t>767531821</t>
  </si>
  <si>
    <t>Demontáž rámů k čisticím rohožím</t>
  </si>
  <si>
    <t>-586499191</t>
  </si>
  <si>
    <t>199</t>
  </si>
  <si>
    <t>767590124R00</t>
  </si>
  <si>
    <t>Montáž podlahového roštu šroubovaného s dodávkou rámové konstrukce (podstavce)</t>
  </si>
  <si>
    <t>1493895292</t>
  </si>
  <si>
    <t>1,5*1,5</t>
  </si>
  <si>
    <t>0,7*1</t>
  </si>
  <si>
    <t>200</t>
  </si>
  <si>
    <t>55347006</t>
  </si>
  <si>
    <t>rošt podlahový lisovaný žárově zinkovaný velikost 30/2mm 1000x1000mm</t>
  </si>
  <si>
    <t>305619300</t>
  </si>
  <si>
    <t>201</t>
  </si>
  <si>
    <t>998767102</t>
  </si>
  <si>
    <t>Přesun hmot tonážní pro zámečnické konstrukce v objektech v přes 6 do 12 m</t>
  </si>
  <si>
    <t>284186165</t>
  </si>
  <si>
    <t>771</t>
  </si>
  <si>
    <t>Podlahy z dlaždic</t>
  </si>
  <si>
    <t>202</t>
  </si>
  <si>
    <t>771111011</t>
  </si>
  <si>
    <t>Vysátí podkladu před pokládkou dlažby</t>
  </si>
  <si>
    <t>2091808149</t>
  </si>
  <si>
    <t>203</t>
  </si>
  <si>
    <t>771121011</t>
  </si>
  <si>
    <t>Nátěr penetrační na podlahu</t>
  </si>
  <si>
    <t>-29711522</t>
  </si>
  <si>
    <t>204</t>
  </si>
  <si>
    <t>771151014</t>
  </si>
  <si>
    <t>Samonivelační stěrka podlah pevnosti 20 MPa tl přes 8 do 10 mm</t>
  </si>
  <si>
    <t>1836946758</t>
  </si>
  <si>
    <t>205</t>
  </si>
  <si>
    <t>771161021</t>
  </si>
  <si>
    <t>Montáž profilu ukončujícího pro plynulý přechod (dlažby s kobercem apod.)</t>
  </si>
  <si>
    <t>-1092657281</t>
  </si>
  <si>
    <t>0,7+0,7+0,7</t>
  </si>
  <si>
    <t>206</t>
  </si>
  <si>
    <t>59054100</t>
  </si>
  <si>
    <t>profil přechodový Al s pohyblivým ramenem 8x20mm</t>
  </si>
  <si>
    <t>-543119552</t>
  </si>
  <si>
    <t>2,1*1,1 'Přepočtené koeficientem množství</t>
  </si>
  <si>
    <t>207</t>
  </si>
  <si>
    <t>771573810</t>
  </si>
  <si>
    <t>Demontáž podlah z dlaždic keramických lepených</t>
  </si>
  <si>
    <t>1724565514</t>
  </si>
  <si>
    <t>208</t>
  </si>
  <si>
    <t>771574154</t>
  </si>
  <si>
    <t>Montáž podlah keramických velkoformátových hladkých lepených flexibilním lepidlem přes 4 do 6 ks/m2</t>
  </si>
  <si>
    <t>1342615334</t>
  </si>
  <si>
    <t>WC 1.NP</t>
  </si>
  <si>
    <t>"104" 3,45</t>
  </si>
  <si>
    <t>"109" 1,25+1,125</t>
  </si>
  <si>
    <t>"110" 3+1,42+1,42</t>
  </si>
  <si>
    <t>"111" 2,02+1,33</t>
  </si>
  <si>
    <t>209</t>
  </si>
  <si>
    <t>59761007</t>
  </si>
  <si>
    <t>dlažba velkoformátová keramická slinutá hladká do interiéru i exteriéru přes 4 do 6ks/m2</t>
  </si>
  <si>
    <t>-984205854</t>
  </si>
  <si>
    <t>15,015*1,15 'Přepočtené koeficientem množství</t>
  </si>
  <si>
    <t>210</t>
  </si>
  <si>
    <t>771592011</t>
  </si>
  <si>
    <t>Čištění vnitřních ploch podlah nebo schodišť po položení dlažby chemickými prostředky</t>
  </si>
  <si>
    <t>1400362302</t>
  </si>
  <si>
    <t>211</t>
  </si>
  <si>
    <t>998771101</t>
  </si>
  <si>
    <t>Přesun hmot tonážní pro podlahy z dlaždic v objektech v do 6 m</t>
  </si>
  <si>
    <t>-2005734765</t>
  </si>
  <si>
    <t>781</t>
  </si>
  <si>
    <t>Dokončovací práce - obklady</t>
  </si>
  <si>
    <t>212</t>
  </si>
  <si>
    <t>781111011</t>
  </si>
  <si>
    <t>Ometení (oprášení) stěny při přípravě podkladu</t>
  </si>
  <si>
    <t>2077809255</t>
  </si>
  <si>
    <t>213</t>
  </si>
  <si>
    <t>781121011</t>
  </si>
  <si>
    <t>Nátěr penetrační na stěnu</t>
  </si>
  <si>
    <t>579011326</t>
  </si>
  <si>
    <t>214</t>
  </si>
  <si>
    <t>781151031</t>
  </si>
  <si>
    <t>Celoplošné vyrovnání podkladu stěrkou tl 3 mm</t>
  </si>
  <si>
    <t>167057291</t>
  </si>
  <si>
    <t>215</t>
  </si>
  <si>
    <t>781473810</t>
  </si>
  <si>
    <t>Demontáž obkladů z obkladaček keramických lepených</t>
  </si>
  <si>
    <t>1497208841</t>
  </si>
  <si>
    <t>"104" 5,55*2</t>
  </si>
  <si>
    <t>"110" 15,35*2</t>
  </si>
  <si>
    <t>"111" 13,23*2</t>
  </si>
  <si>
    <t>"odpočet dveře" (0,8*2*3+0,7*2*6)*-1</t>
  </si>
  <si>
    <t>216</t>
  </si>
  <si>
    <t>781474154</t>
  </si>
  <si>
    <t>Montáž obkladů vnitřních keramických velkoformátových hladkých přes 4 do 6 ks/m2 lepených flexibilním lepidlem</t>
  </si>
  <si>
    <t>1673925866</t>
  </si>
  <si>
    <t>"104" 7,6*2-0,8*2</t>
  </si>
  <si>
    <t>"109" 4,5*2,1-0,7*2-0,6*2+4,3*2,1-0,6*2</t>
  </si>
  <si>
    <t>"110" 7,2*2,1-0,7*2-0,6*2+4,9*2,1*0,6*2-0,7*2+4,9*2,1-0,7*2</t>
  </si>
  <si>
    <t>"111" 6,2*2,1-0,7*2+4,7*2,1-0,7*2*2</t>
  </si>
  <si>
    <t>1,095*2,1</t>
  </si>
  <si>
    <t>217</t>
  </si>
  <si>
    <t>59761001</t>
  </si>
  <si>
    <t>obklad velkoformátový keramický hladký přes 4 do 6ks/m2</t>
  </si>
  <si>
    <t>-801864189</t>
  </si>
  <si>
    <t>81,628*1,15 'Přepočtené koeficientem množství</t>
  </si>
  <si>
    <t>218</t>
  </si>
  <si>
    <t>781494111</t>
  </si>
  <si>
    <t>Plastové profily rohové lepené flexibilním lepidlem</t>
  </si>
  <si>
    <t>1979726175</t>
  </si>
  <si>
    <t>2*6</t>
  </si>
  <si>
    <t>219</t>
  </si>
  <si>
    <t>781494511</t>
  </si>
  <si>
    <t>Plastové profily ukončovací lepené flexibilním lepidlem</t>
  </si>
  <si>
    <t>-1223747406</t>
  </si>
  <si>
    <t>"104" 7,6</t>
  </si>
  <si>
    <t>"109" 4,5+4,3</t>
  </si>
  <si>
    <t>"110" 7,2+4,9+4,9</t>
  </si>
  <si>
    <t>"111" 6,2+4,7</t>
  </si>
  <si>
    <t>220</t>
  </si>
  <si>
    <t>781495141</t>
  </si>
  <si>
    <t>Průnik obkladem kruhový do DN 30</t>
  </si>
  <si>
    <t>-1466159141</t>
  </si>
  <si>
    <t>221</t>
  </si>
  <si>
    <t>781495211</t>
  </si>
  <si>
    <t>Čištění vnitřních ploch stěn po provedení obkladu chemickými prostředky</t>
  </si>
  <si>
    <t>2038731275</t>
  </si>
  <si>
    <t>222</t>
  </si>
  <si>
    <t>998781101</t>
  </si>
  <si>
    <t>Přesun hmot tonážní pro obklady keramické v objektech v do 6 m</t>
  </si>
  <si>
    <t>1205639899</t>
  </si>
  <si>
    <t>783</t>
  </si>
  <si>
    <t>Dokončovací práce - nátěry</t>
  </si>
  <si>
    <t>223</t>
  </si>
  <si>
    <t>783009301</t>
  </si>
  <si>
    <t>Písmomalířské práce v písmen nebo číslic do 750 mm</t>
  </si>
  <si>
    <t>-81602689</t>
  </si>
  <si>
    <t>Poznámka k položce:_x000d_
nápis "KNIHOVNA"</t>
  </si>
  <si>
    <t>224</t>
  </si>
  <si>
    <t>R0018</t>
  </si>
  <si>
    <t>Výroba šablony pro nápis "knihona"</t>
  </si>
  <si>
    <t>-1286210528</t>
  </si>
  <si>
    <t>225</t>
  </si>
  <si>
    <t>783101201</t>
  </si>
  <si>
    <t>Hrubé obroušení podkladu truhlářských konstrukcí před provedením nátěru</t>
  </si>
  <si>
    <t>-120263198</t>
  </si>
  <si>
    <t>226</t>
  </si>
  <si>
    <t>783101203</t>
  </si>
  <si>
    <t>Jemné obroušení podkladu truhlářských konstrukcí před provedením nátěru</t>
  </si>
  <si>
    <t>-343474751</t>
  </si>
  <si>
    <t>227</t>
  </si>
  <si>
    <t>783101403</t>
  </si>
  <si>
    <t>Oprášení podkladu truhlářských konstrukcí před provedením nátěru</t>
  </si>
  <si>
    <t>2055526865</t>
  </si>
  <si>
    <t>228</t>
  </si>
  <si>
    <t>783114101</t>
  </si>
  <si>
    <t>Základní jednonásobný syntetický nátěr truhlářských konstrukcí</t>
  </si>
  <si>
    <t>127906412</t>
  </si>
  <si>
    <t>229</t>
  </si>
  <si>
    <t>783118211</t>
  </si>
  <si>
    <t>Lakovací dvojnásobný syntetický nátěr truhlářských konstrukcí s mezibroušením</t>
  </si>
  <si>
    <t>-56364244</t>
  </si>
  <si>
    <t>230</t>
  </si>
  <si>
    <t>783301311</t>
  </si>
  <si>
    <t>Odmaštění zámečnických konstrukcí vodou ředitelným odmašťovačem</t>
  </si>
  <si>
    <t>198152836</t>
  </si>
  <si>
    <t>((2*2,02+0,9)*(0,15+2*0,04))*1</t>
  </si>
  <si>
    <t>((2*2,02+0,8)*(0,15+2*0,04))*4</t>
  </si>
  <si>
    <t>((2*2,02+0,7)*(0,15+2*0,04))*2</t>
  </si>
  <si>
    <t>231</t>
  </si>
  <si>
    <t>783315101</t>
  </si>
  <si>
    <t>Mezinátěr jednonásobný syntetický standardní zámečnických konstrukcí</t>
  </si>
  <si>
    <t>-1349136913</t>
  </si>
  <si>
    <t>232</t>
  </si>
  <si>
    <t>783317101</t>
  </si>
  <si>
    <t>Krycí jednonásobný syntetický standardní nátěr zámečnických konstrukcí</t>
  </si>
  <si>
    <t>2096956830</t>
  </si>
  <si>
    <t>784</t>
  </si>
  <si>
    <t>Dokončovací práce - malby a tapety</t>
  </si>
  <si>
    <t>233</t>
  </si>
  <si>
    <t>784161211</t>
  </si>
  <si>
    <t>Lokální vyrovnání podkladu sádrovou stěrkou pl přes 0,1 do 0,25 m2 v místnostech v do 3,80 m</t>
  </si>
  <si>
    <t>545253806</t>
  </si>
  <si>
    <t>234</t>
  </si>
  <si>
    <t>784181101</t>
  </si>
  <si>
    <t>Základní akrylátová jednonásobná bezbarvá penetrace podkladu v místnostech v do 3,80 m</t>
  </si>
  <si>
    <t>-610747116</t>
  </si>
  <si>
    <t>strop</t>
  </si>
  <si>
    <t>26,2</t>
  </si>
  <si>
    <t>7,81</t>
  </si>
  <si>
    <t>1,33</t>
  </si>
  <si>
    <t>2,02</t>
  </si>
  <si>
    <t>1,42</t>
  </si>
  <si>
    <t>1,25</t>
  </si>
  <si>
    <t>1,12</t>
  </si>
  <si>
    <t>3,45</t>
  </si>
  <si>
    <t>90,15</t>
  </si>
  <si>
    <t>stěny</t>
  </si>
  <si>
    <t>20,51*2,85</t>
  </si>
  <si>
    <t>13,*2,85</t>
  </si>
  <si>
    <t>4,7*0,75</t>
  </si>
  <si>
    <t>6,2*0,75</t>
  </si>
  <si>
    <t>4,9*0,75</t>
  </si>
  <si>
    <t>7,2*0,75</t>
  </si>
  <si>
    <t>7,6*2,85</t>
  </si>
  <si>
    <t>4,3*0,75</t>
  </si>
  <si>
    <t>4,5*0,75</t>
  </si>
  <si>
    <t>43,1*2,85</t>
  </si>
  <si>
    <t>25,51</t>
  </si>
  <si>
    <t>5,8</t>
  </si>
  <si>
    <t>1,5</t>
  </si>
  <si>
    <t>1,86</t>
  </si>
  <si>
    <t>1,6</t>
  </si>
  <si>
    <t>1,8</t>
  </si>
  <si>
    <t>22,91</t>
  </si>
  <si>
    <t>12,65*1,5</t>
  </si>
  <si>
    <t>24*3,5</t>
  </si>
  <si>
    <t>12,7*2,7</t>
  </si>
  <si>
    <t>12,37*2,7</t>
  </si>
  <si>
    <t>5*0,7</t>
  </si>
  <si>
    <t>5,95*0,7</t>
  </si>
  <si>
    <t>5,28*0,7</t>
  </si>
  <si>
    <t>5,77*0,7</t>
  </si>
  <si>
    <t>20*2,7</t>
  </si>
  <si>
    <t>12,65*2,7</t>
  </si>
  <si>
    <t>235</t>
  </si>
  <si>
    <t>784181131</t>
  </si>
  <si>
    <t>Fungicidní jednonásobná bezbarvá penetrace podkladu v místnostech v do 3,80 m</t>
  </si>
  <si>
    <t>928898244</t>
  </si>
  <si>
    <t>1.PP - strop</t>
  </si>
  <si>
    <t>1.PP - stěny</t>
  </si>
  <si>
    <t>236</t>
  </si>
  <si>
    <t>784221001</t>
  </si>
  <si>
    <t>Jednonásobné bílé malby ze směsí za sucha dobře otěruvzdorných v místnostech do 3,80 m</t>
  </si>
  <si>
    <t>885348673</t>
  </si>
  <si>
    <t>237</t>
  </si>
  <si>
    <t>784221101</t>
  </si>
  <si>
    <t>Dvojnásobné bílé malby ze směsí za sucha dobře otěruvzdorných v místnostech do 3,80 m</t>
  </si>
  <si>
    <t>1575497510</t>
  </si>
  <si>
    <t>238</t>
  </si>
  <si>
    <t>784321031</t>
  </si>
  <si>
    <t>Dvojnásobné silikátové bílé malby v místnosti v do 3,80 m</t>
  </si>
  <si>
    <t>883344301</t>
  </si>
  <si>
    <t>Poznámka k položce:_x000d_
výmalba stěn a stropů v 1.PP s minimálním difúzním odporem</t>
  </si>
  <si>
    <t>02 - Elektroinstalace - uznatelné náklady</t>
  </si>
  <si>
    <t>Martin Hložek</t>
  </si>
  <si>
    <t xml:space="preserve">    741 - Elektroinstalace</t>
  </si>
  <si>
    <t>741</t>
  </si>
  <si>
    <t>Elektroinstalace</t>
  </si>
  <si>
    <t>D.1.4.2 - Elektroinstalace - viz samostatný soupis prací</t>
  </si>
  <si>
    <t>280289262</t>
  </si>
  <si>
    <t>D.1.4.2.R.a - SLP + žaluzie - viz samostatný soupis prací</t>
  </si>
  <si>
    <t>-1432089546</t>
  </si>
  <si>
    <t>D.1.4.2.R.b - Bleskosvod - viz samostatný soupis prací</t>
  </si>
  <si>
    <t>-957917507</t>
  </si>
  <si>
    <t>03 - Vzduchotechnika - uznatelne náklady</t>
  </si>
  <si>
    <t xml:space="preserve">    751 - Vzduchotechnika</t>
  </si>
  <si>
    <t>751</t>
  </si>
  <si>
    <t>Vzduchotechnika</t>
  </si>
  <si>
    <t>Rekuperační jednotka - specifikace viz PD</t>
  </si>
  <si>
    <t>-1637954357</t>
  </si>
  <si>
    <t xml:space="preserve">Poznámka k položce:_x000d_
- filtr čerstvého vzduchu F7, filtr odpadnío vzduchu M5_x000d_
- deskový rekuperátor, levé provedení_x000d_
- rozvaděč silnoproudu a MaR, čidla, kabeláž - komplet_x000d_
        ventilátor přívod(m3/h) = 1000 elektro 230V 312 W_x000d_
        ventilátor odvod(m3/h) = 1000 elektro 230V 260 W_x000d_
        účinnost rekuperace (%) = 89_x000d_
        výkon ohřívače (kW) = 4,0 elektro 230V</t>
  </si>
  <si>
    <t>Vyústka nastavitelná VNM, M = manžety pro polohování vyústky v podhledu a stěně ke každé vyústce, dvouřadá 325 x 225 mm reg. R1</t>
  </si>
  <si>
    <t>-154827927</t>
  </si>
  <si>
    <t>Vyústka nastavitelná VNM, M = manžety pro polohování vyústky v podhledu a stěně ke každé vyústce, jednořadá 825 x 425 mm</t>
  </si>
  <si>
    <t>1605217347</t>
  </si>
  <si>
    <t>Tlumiče hluku kruhové MAA 250 / 900 mm</t>
  </si>
  <si>
    <t>133347307</t>
  </si>
  <si>
    <t>Protidešťové žaluzie atyp. podložené sítem (2cm), 400 x 315 mm do zdi s protirámem</t>
  </si>
  <si>
    <t>-614759729</t>
  </si>
  <si>
    <t>Potrubí čtyřhranné sk.I. ocelové pozinkované - přechod D250 - 400 x 315 / 700</t>
  </si>
  <si>
    <t>1213366727</t>
  </si>
  <si>
    <t>Potrubí čtyřhranné sk.I. ocelové pozinkované - přechod D250 - 825 x 425 / 300</t>
  </si>
  <si>
    <t>-256704896</t>
  </si>
  <si>
    <t>Potrubí čtyřhranné sk.I. ocelové pozinkované - nástavec vyústky 825 x 425 / 250+</t>
  </si>
  <si>
    <t>527479626</t>
  </si>
  <si>
    <t>Potrubí čtyřhranné sk.I. ocelové pozinkované - nástavec vyústky 325 x 225 / 250+</t>
  </si>
  <si>
    <t>-398572448</t>
  </si>
  <si>
    <t>Potrubí čtyřhranné sk.I. ocelové pozinkované - přechod D125 - 325 x 225 / 150</t>
  </si>
  <si>
    <t>-814588571</t>
  </si>
  <si>
    <t>Potrubí kruhové Spiro - ocelové pozinkované - D 125 mm</t>
  </si>
  <si>
    <t>bm</t>
  </si>
  <si>
    <t>-1510322889</t>
  </si>
  <si>
    <t>Potrubí kruhové Spiro - ocelové pozinkované - D 160 mm</t>
  </si>
  <si>
    <t>-1029709938</t>
  </si>
  <si>
    <t>Potrubí kruhové Spiro - ocelové pozinkované - D 250 mm</t>
  </si>
  <si>
    <t>-1863079314</t>
  </si>
  <si>
    <t>Tvarovky kruhového potrubí - Odbočka jednostranná OBJ 45° 160 / 125</t>
  </si>
  <si>
    <t>394070924</t>
  </si>
  <si>
    <t>R0015</t>
  </si>
  <si>
    <t>Tvarovky kruhového potrubí - Odbočka jednostranná OBJ 90° 250 / 160</t>
  </si>
  <si>
    <t>-1813118616</t>
  </si>
  <si>
    <t>R0016</t>
  </si>
  <si>
    <t>Tvarovky kruhového potrubí - Odbočka oboustranná OBD 90° 250 / 160</t>
  </si>
  <si>
    <t>-1500529368</t>
  </si>
  <si>
    <t>R0017</t>
  </si>
  <si>
    <t>Tvarovky kruhového potrubí - Přechod osový PRO 160 / 125</t>
  </si>
  <si>
    <t>533758784</t>
  </si>
  <si>
    <t>Tvarovky kruhového potrubí - Přechod osový PRO 250 / 160</t>
  </si>
  <si>
    <t>263592854</t>
  </si>
  <si>
    <t>R0019</t>
  </si>
  <si>
    <t>Tvarovky kruhového potrubí - Oblouk segmentový OS 30° 250</t>
  </si>
  <si>
    <t>509044315</t>
  </si>
  <si>
    <t>R0020</t>
  </si>
  <si>
    <t>Tvarovky kruhového potrubí - Oblouk segmentový OS 45° 125</t>
  </si>
  <si>
    <t>600440420</t>
  </si>
  <si>
    <t>R0021</t>
  </si>
  <si>
    <t>Tvarovky kruhového potrubí - Oblouk segmentový OS 90° 125</t>
  </si>
  <si>
    <t>-632384381</t>
  </si>
  <si>
    <t>R0022</t>
  </si>
  <si>
    <t>Tvarovky kruhového potrubí - Oblouk segmentový OS 90° 250</t>
  </si>
  <si>
    <t>-432156560</t>
  </si>
  <si>
    <t>R0023</t>
  </si>
  <si>
    <t>Tepelné izolace deskami Mirelon tl. 25 mm + omyvatelná fólie - předchod na sání čerstvého vzduchu</t>
  </si>
  <si>
    <t>-447510413</t>
  </si>
  <si>
    <t>R0024</t>
  </si>
  <si>
    <t>Návleková izolace Termosleev tl. 25 mm, D 254 mm</t>
  </si>
  <si>
    <t>-1718736900</t>
  </si>
  <si>
    <t>R0025</t>
  </si>
  <si>
    <t>Pomocné konstrukce z profilového materiálu</t>
  </si>
  <si>
    <t>1936498422</t>
  </si>
  <si>
    <t>R0026</t>
  </si>
  <si>
    <t>Multisplit LG - venkovní jednotka MU4R25 U21 (pro R32)</t>
  </si>
  <si>
    <t>657143504</t>
  </si>
  <si>
    <t>Poznámka k položce:_x000d_
výkon chlazení Qchl= 8,50 kW P = 2,80 kW / 230 V_x000d_
výkon topení Qut= 9,10 kW P = 2,90 kW / 230 V_x000d_
rozměry ŠxVxH 950 x 834 x 330 mm hmotnost = 47 kg_x000d_
Akustický tlak 50 dB(A)_x000d_
příslušenství: potrubní propojení, kabeláž, ovládání</t>
  </si>
  <si>
    <t>R0027</t>
  </si>
  <si>
    <t>multisplit LG - vnitřní nástěnná jednotka De Luxe DC12RH.NSJ (pro R32)</t>
  </si>
  <si>
    <t>369142228</t>
  </si>
  <si>
    <t>Poznámka k položce:_x000d_
výkon chlazení Qchl= 3,5 kW hmotnost = 9 kg_x000d_
výkon topení Qut= 3,8 kW akust.tlak 40/35/27 dB(A)_x000d_
provozní proud 0,2 A s UV lampou a nanofiltrem_x000d_
rozměry ŠxVxH 837 x 308 x 189 mm potrubní propojení 9,52mm+6,35mm (3/8"+1/4")_x000d_
příslušenství: IR ovladač</t>
  </si>
  <si>
    <t>R0028</t>
  </si>
  <si>
    <t>Trubka měděná pro chladivo G 1/4" D 6,35</t>
  </si>
  <si>
    <t>-1189020976</t>
  </si>
  <si>
    <t>R0029</t>
  </si>
  <si>
    <t>Trubka měděná pro chladivo G 3/8" D 9,52</t>
  </si>
  <si>
    <t>1826922963</t>
  </si>
  <si>
    <t>R0030</t>
  </si>
  <si>
    <t>Tepelná izolace Armaflex pro trubku G 1/4" D 6,35 tl. 10 mm</t>
  </si>
  <si>
    <t>1160900461</t>
  </si>
  <si>
    <t>R0031</t>
  </si>
  <si>
    <t>Tepelná izolace Armaflex pro trubku G 3/8" D 9,52 tl. 11 mm</t>
  </si>
  <si>
    <t>1894327764</t>
  </si>
  <si>
    <t>R0032</t>
  </si>
  <si>
    <t>oplechování hliníkovým plechem</t>
  </si>
  <si>
    <t>-559576260</t>
  </si>
  <si>
    <t>R0033</t>
  </si>
  <si>
    <t>profilový materiál</t>
  </si>
  <si>
    <t>-2050278182</t>
  </si>
  <si>
    <t>R0034</t>
  </si>
  <si>
    <t>zhotovení prostupů a zazdění potrubí (po prov zkoušek a izolací)</t>
  </si>
  <si>
    <t>1886814613</t>
  </si>
  <si>
    <t>R0035</t>
  </si>
  <si>
    <t>odvodnění kondenzátu splitových do kanalizace</t>
  </si>
  <si>
    <t>-1422494331</t>
  </si>
  <si>
    <t>R0036</t>
  </si>
  <si>
    <t>připojení k elektroinstalaci</t>
  </si>
  <si>
    <t>-114904524</t>
  </si>
  <si>
    <t>R0037</t>
  </si>
  <si>
    <t>Utěsnění prostupů obalením VZT pro zamezení chvění</t>
  </si>
  <si>
    <t>1914095073</t>
  </si>
  <si>
    <t>R0038</t>
  </si>
  <si>
    <t>Provedení odzkoušení a zaregulování vč. protokolu a měření hluku</t>
  </si>
  <si>
    <t>1259263742</t>
  </si>
  <si>
    <t>R0039</t>
  </si>
  <si>
    <t>Demontáž stávajícího vedení VZT vč. VZT jednotky v podkroví</t>
  </si>
  <si>
    <t>676844437</t>
  </si>
  <si>
    <t>Poznámka k položce:_x000d_
v ceně zahrnout příplatek za složitou manipulace s původní VZT po točitém schodišti</t>
  </si>
  <si>
    <t>R0040</t>
  </si>
  <si>
    <t>Aktivní kontrolní systém cirkulace, teploty a RH vzduchu a odvětrání do 1.PP</t>
  </si>
  <si>
    <t>-589734823</t>
  </si>
  <si>
    <t>04 - Fotovoltaika - uznatelne náklady</t>
  </si>
  <si>
    <t xml:space="preserve">    741 - Elektroinstalace - silnoproud</t>
  </si>
  <si>
    <t>Elektroinstalace - silnoproud</t>
  </si>
  <si>
    <t>Fotovoltaický polykrystalický panel, jmenovitý výkon 400 Wp, dle kapitoly B3 Technické zprávy</t>
  </si>
  <si>
    <t>-1521809215</t>
  </si>
  <si>
    <t>Fotovoltaický střídač, dle schématu a Technické zprávy</t>
  </si>
  <si>
    <t>-997538297</t>
  </si>
  <si>
    <t>Nosná konstrukce panelů, na šikmou střechu pro 30 ks solárních panelů, sklon panelů 45°, rozmístění panelů na střeše viz. PD, všechny komponenty vč. Háků, šroubů, tzv. žabek apod.</t>
  </si>
  <si>
    <t>1366200060</t>
  </si>
  <si>
    <t xml:space="preserve">Baterie s celkovou kapacitou 14,2 kWh, např. 4x3,55 kWh, </t>
  </si>
  <si>
    <t>2048179192</t>
  </si>
  <si>
    <t>BMS pro baterie</t>
  </si>
  <si>
    <t>1018937532</t>
  </si>
  <si>
    <t>Stejnosměrná kabeláž, solární, odolná UV, průřez 1x6 mm2, barva modrá</t>
  </si>
  <si>
    <t>-404364820</t>
  </si>
  <si>
    <t>75*1,25</t>
  </si>
  <si>
    <t>12*1,25</t>
  </si>
  <si>
    <t>Stejnosměrná kabeláž, solární, odolná UV, průřez 1x6 mm2, barva červená</t>
  </si>
  <si>
    <t>-1771426874</t>
  </si>
  <si>
    <t>Stejnosměrný konektor MC-4 samec</t>
  </si>
  <si>
    <t>785696834</t>
  </si>
  <si>
    <t>Stejnosměrný konektor MC-4 samice</t>
  </si>
  <si>
    <t>821735065</t>
  </si>
  <si>
    <t>Chránička kabelová, pro vnější prostředí, odolná UV vč. uchycení</t>
  </si>
  <si>
    <t>855091164</t>
  </si>
  <si>
    <t xml:space="preserve">Rozpojovače stringů, referenční prvek např. TIGO TS4-A-F </t>
  </si>
  <si>
    <t>-528139355</t>
  </si>
  <si>
    <t xml:space="preserve">Vysílače + napájecí zdroj stř. 230V/=12 V, referenční prvek např. TIGO RDD </t>
  </si>
  <si>
    <t>2037477724</t>
  </si>
  <si>
    <t xml:space="preserve">Rozvaděč DC TIGO - jištění AC 1x6A/B/1,  svodič bleskových proudů a přepětí DC 2xT1 </t>
  </si>
  <si>
    <t>1894219341</t>
  </si>
  <si>
    <t xml:space="preserve">Rozvaděč DC - 2xodpojovač stringů 2 pól., jištění - 4xDC pojistková vložka 16A,  2xsvodič bleskových proudů a přepětí DC T1+T2 </t>
  </si>
  <si>
    <t>-1648919786</t>
  </si>
  <si>
    <t>Rozvaděč AC - hlavní jištění AC 1x25A/B/3, AC kombinovaný svodič bleskových proudů a přepětí 4 pól-T1+T2, jištění AC 1x6A/B/1, 3xsvorky 5 pól., 4xprůchodky PG 21, 1 x přepínač otočný 3f-vačkový, 1 x podpětová spoušť 3f</t>
  </si>
  <si>
    <t>1191192394</t>
  </si>
  <si>
    <t>Smart Meter - pokud není součástí vybavení střídače</t>
  </si>
  <si>
    <t>-2114963688</t>
  </si>
  <si>
    <t>CYKY-J 5x6 mm2</t>
  </si>
  <si>
    <t>1046807369</t>
  </si>
  <si>
    <t>CYY 10 mm2</t>
  </si>
  <si>
    <t>-572790270</t>
  </si>
  <si>
    <t>Vodivé pospojování konstrukce</t>
  </si>
  <si>
    <t>-2139125494</t>
  </si>
  <si>
    <t>Ochranné pospojování konstrukcí a měničů FVE</t>
  </si>
  <si>
    <t>-439565684</t>
  </si>
  <si>
    <t>Vypínací STOP tlačítko</t>
  </si>
  <si>
    <t>1941638899</t>
  </si>
  <si>
    <t>kabel CHKE-V-O 2x1,5 mm2 pro STOP tlačítko</t>
  </si>
  <si>
    <t>724030837</t>
  </si>
  <si>
    <t>Datový kabel Cat 5e.</t>
  </si>
  <si>
    <t>1956987950</t>
  </si>
  <si>
    <t>Kabelová trasa, žlab drátený vč. montáže a příslušenství</t>
  </si>
  <si>
    <t>601729710</t>
  </si>
  <si>
    <t>Montáž konstrukce pro FV panely</t>
  </si>
  <si>
    <t>266333660</t>
  </si>
  <si>
    <t>Montáž kabelů</t>
  </si>
  <si>
    <t>1568904245</t>
  </si>
  <si>
    <t>Doprava materiálu na střechu objektu</t>
  </si>
  <si>
    <t>586224926</t>
  </si>
  <si>
    <t>Montáž FVE panelů</t>
  </si>
  <si>
    <t>1696195551</t>
  </si>
  <si>
    <t>Montáž, nastavení a oživení střídačů</t>
  </si>
  <si>
    <t>786652216</t>
  </si>
  <si>
    <t>Funkční zkouška</t>
  </si>
  <si>
    <t>139244117</t>
  </si>
  <si>
    <t>Revize</t>
  </si>
  <si>
    <t>1137597884</t>
  </si>
  <si>
    <t>ostatní montážní a spojovací materiál</t>
  </si>
  <si>
    <t>-453602121</t>
  </si>
  <si>
    <t>05a - VRN - uznatelné náklady</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</si>
  <si>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</si>
  <si>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</si>
  <si>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</si>
  <si>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</si>
  <si>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</si>
  <si>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</si>
  <si>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 xml:space="preserve">    VRN9 - Ostatní náklady</t>
  </si>
  <si>
    <t>VRN</t>
  </si>
  <si>
    <t>Vedlejší rozpočtové náklady</t>
  </si>
  <si>
    <t>VRN1</t>
  </si>
  <si>
    <t>Průzkumné, zeměměřičské a projektové práce</t>
  </si>
  <si>
    <t>013254000</t>
  </si>
  <si>
    <t>Dokumentace skutečného provedení stavby</t>
  </si>
  <si>
    <t>1024</t>
  </si>
  <si>
    <t>1071842248</t>
  </si>
  <si>
    <t>VRN3</t>
  </si>
  <si>
    <t>Zařízení staveniště</t>
  </si>
  <si>
    <t>030001000</t>
  </si>
  <si>
    <t>1540113725</t>
  </si>
  <si>
    <t>VRN4</t>
  </si>
  <si>
    <t>Inženýrská činnost</t>
  </si>
  <si>
    <t>043214000VL01</t>
  </si>
  <si>
    <t>Měření hluku - Protokol o měření hluku</t>
  </si>
  <si>
    <t>-1569068435</t>
  </si>
  <si>
    <t>Poznámka k položce:_x000d_
Protokol o měření hluku prokazující, že ekvivalentní hladina akustického tlaku A z provozu_x000d_
stacionárních zdrojů hluku (výústky rekuperační jednotky, venkovní jednotka chlazení) při souběhu_x000d_
a nastavení na maximální provozní výkon nepřekračuje v chráněném venkovním prostoru staveb_x000d_
hygienické limity hluku v denní době a v noční době.</t>
  </si>
  <si>
    <t>049303000</t>
  </si>
  <si>
    <t>Náklady vzniklé v souvislosti s předáním stavby</t>
  </si>
  <si>
    <t>-1049986334</t>
  </si>
  <si>
    <t>049303000VL01</t>
  </si>
  <si>
    <t>DIO - zábor a povolení z Prahy 22</t>
  </si>
  <si>
    <t>1704657078</t>
  </si>
  <si>
    <t>VRN6</t>
  </si>
  <si>
    <t>Územní vlivy</t>
  </si>
  <si>
    <t>060001000</t>
  </si>
  <si>
    <t>496879711</t>
  </si>
  <si>
    <t>VRN7</t>
  </si>
  <si>
    <t>Provozní vlivy</t>
  </si>
  <si>
    <t>070001000</t>
  </si>
  <si>
    <t>346889534</t>
  </si>
  <si>
    <t>Poznámka k položce:_x000d_
náklady na omezení provozu pronajímaných prostor</t>
  </si>
  <si>
    <t>VRN9</t>
  </si>
  <si>
    <t>Ostatní náklady</t>
  </si>
  <si>
    <t>094103000VL02</t>
  </si>
  <si>
    <t>Provedení energetického managementu (EM) a vyregulování otopných soustav v budově</t>
  </si>
  <si>
    <t>-2113159985</t>
  </si>
  <si>
    <t>094103000VL03</t>
  </si>
  <si>
    <t>Provedení revize a kontrolu kotlů s výměnou ventilů u podlahového topení, zprovozuschopnění</t>
  </si>
  <si>
    <t>-1345656331</t>
  </si>
  <si>
    <t>094103000VL04</t>
  </si>
  <si>
    <t>Podklady k závěrečnému vyhodnocení projektu</t>
  </si>
  <si>
    <t>-2141694732</t>
  </si>
  <si>
    <t>05b - VRN - neuznatelné náklady</t>
  </si>
  <si>
    <t>094103000VL01</t>
  </si>
  <si>
    <t>Náklady na stěhování, montáže a demontáže nábytku, zakrývání nábytku</t>
  </si>
  <si>
    <t xml:space="preserve">Poznámka k položce:_x000d_
Nábytek či vybavení pevně přidělané (dveře, obklady atd., schody, zábradlí  musí být ochráněno nebo musí být odborně  demontováno a uloženo bezpečně na místě , kde neprobíhají úpravy a opět vráceno na své místo bez poškození</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</si>
</sst>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30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22" xfId="0"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38"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167" fontId="23" fillId="2" borderId="22" xfId="0" applyNumberFormat="1" applyFont="1" applyFill="1" applyBorder="1" applyAlignment="1" applyProtection="1">
      <alignment vertical="center"/>
      <protection locked="0"/>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31</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35</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36</v>
      </c>
      <c r="M28" s="46"/>
      <c r="N28" s="46"/>
      <c r="O28" s="46"/>
      <c r="P28" s="46"/>
      <c r="Q28" s="41"/>
      <c r="R28" s="41"/>
      <c r="S28" s="41"/>
      <c r="T28" s="41"/>
      <c r="U28" s="41"/>
      <c r="V28" s="41"/>
      <c r="W28" s="46" t="s">
        <v>37</v>
      </c>
      <c r="X28" s="46"/>
      <c r="Y28" s="46"/>
      <c r="Z28" s="46"/>
      <c r="AA28" s="46"/>
      <c r="AB28" s="46"/>
      <c r="AC28" s="46"/>
      <c r="AD28" s="46"/>
      <c r="AE28" s="46"/>
      <c r="AF28" s="41"/>
      <c r="AG28" s="41"/>
      <c r="AH28" s="41"/>
      <c r="AI28" s="41"/>
      <c r="AJ28" s="41"/>
      <c r="AK28" s="46" t="s">
        <v>38</v>
      </c>
      <c r="AL28" s="46"/>
      <c r="AM28" s="46"/>
      <c r="AN28" s="46"/>
      <c r="AO28" s="46"/>
      <c r="AP28" s="41"/>
      <c r="AQ28" s="41"/>
      <c r="AR28" s="45"/>
      <c r="BE28" s="32"/>
    </row>
    <row r="29" s="3" customFormat="1" ht="14.4" customHeight="1">
      <c r="A29" s="3"/>
      <c r="B29" s="47"/>
      <c r="C29" s="48"/>
      <c r="D29" s="33" t="s">
        <v>39</v>
      </c>
      <c r="E29" s="48"/>
      <c r="F29" s="33" t="s">
        <v>40</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41</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42</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43</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44</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45</v>
      </c>
      <c r="E35" s="55"/>
      <c r="F35" s="55"/>
      <c r="G35" s="55"/>
      <c r="H35" s="55"/>
      <c r="I35" s="55"/>
      <c r="J35" s="55"/>
      <c r="K35" s="55"/>
      <c r="L35" s="55"/>
      <c r="M35" s="55"/>
      <c r="N35" s="55"/>
      <c r="O35" s="55"/>
      <c r="P35" s="55"/>
      <c r="Q35" s="55"/>
      <c r="R35" s="55"/>
      <c r="S35" s="55"/>
      <c r="T35" s="56" t="s">
        <v>46</v>
      </c>
      <c r="U35" s="55"/>
      <c r="V35" s="55"/>
      <c r="W35" s="55"/>
      <c r="X35" s="57" t="s">
        <v>47</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48</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49</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50</v>
      </c>
      <c r="E60" s="43"/>
      <c r="F60" s="43"/>
      <c r="G60" s="43"/>
      <c r="H60" s="43"/>
      <c r="I60" s="43"/>
      <c r="J60" s="43"/>
      <c r="K60" s="43"/>
      <c r="L60" s="43"/>
      <c r="M60" s="43"/>
      <c r="N60" s="43"/>
      <c r="O60" s="43"/>
      <c r="P60" s="43"/>
      <c r="Q60" s="43"/>
      <c r="R60" s="43"/>
      <c r="S60" s="43"/>
      <c r="T60" s="43"/>
      <c r="U60" s="43"/>
      <c r="V60" s="65" t="s">
        <v>51</v>
      </c>
      <c r="W60" s="43"/>
      <c r="X60" s="43"/>
      <c r="Y60" s="43"/>
      <c r="Z60" s="43"/>
      <c r="AA60" s="43"/>
      <c r="AB60" s="43"/>
      <c r="AC60" s="43"/>
      <c r="AD60" s="43"/>
      <c r="AE60" s="43"/>
      <c r="AF60" s="43"/>
      <c r="AG60" s="43"/>
      <c r="AH60" s="65" t="s">
        <v>50</v>
      </c>
      <c r="AI60" s="43"/>
      <c r="AJ60" s="43"/>
      <c r="AK60" s="43"/>
      <c r="AL60" s="43"/>
      <c r="AM60" s="65" t="s">
        <v>51</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52</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53</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50</v>
      </c>
      <c r="E75" s="43"/>
      <c r="F75" s="43"/>
      <c r="G75" s="43"/>
      <c r="H75" s="43"/>
      <c r="I75" s="43"/>
      <c r="J75" s="43"/>
      <c r="K75" s="43"/>
      <c r="L75" s="43"/>
      <c r="M75" s="43"/>
      <c r="N75" s="43"/>
      <c r="O75" s="43"/>
      <c r="P75" s="43"/>
      <c r="Q75" s="43"/>
      <c r="R75" s="43"/>
      <c r="S75" s="43"/>
      <c r="T75" s="43"/>
      <c r="U75" s="43"/>
      <c r="V75" s="65" t="s">
        <v>51</v>
      </c>
      <c r="W75" s="43"/>
      <c r="X75" s="43"/>
      <c r="Y75" s="43"/>
      <c r="Z75" s="43"/>
      <c r="AA75" s="43"/>
      <c r="AB75" s="43"/>
      <c r="AC75" s="43"/>
      <c r="AD75" s="43"/>
      <c r="AE75" s="43"/>
      <c r="AF75" s="43"/>
      <c r="AG75" s="43"/>
      <c r="AH75" s="65" t="s">
        <v>50</v>
      </c>
      <c r="AI75" s="43"/>
      <c r="AJ75" s="43"/>
      <c r="AK75" s="43"/>
      <c r="AL75" s="43"/>
      <c r="AM75" s="65" t="s">
        <v>51</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54</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2025/109</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Stavební úpravy a snížení energetické náročnosti - Knihovna-V2</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p.č. 410, k.ú. Kolovraty</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24. 7. 2025</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3" t="s">
        <v>24</v>
      </c>
      <c r="D89" s="41"/>
      <c r="E89" s="41"/>
      <c r="F89" s="41"/>
      <c r="G89" s="41"/>
      <c r="H89" s="41"/>
      <c r="I89" s="41"/>
      <c r="J89" s="41"/>
      <c r="K89" s="41"/>
      <c r="L89" s="72" t="str">
        <f>IF(E11= "","",E11)</f>
        <v>Městská část Praha-Kolovraty</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KFJ project s.r.o.</v>
      </c>
      <c r="AN89" s="72"/>
      <c r="AO89" s="72"/>
      <c r="AP89" s="72"/>
      <c r="AQ89" s="41"/>
      <c r="AR89" s="45"/>
      <c r="AS89" s="82" t="s">
        <v>55</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KFJ project s.r.o.</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56</v>
      </c>
      <c r="D92" s="95"/>
      <c r="E92" s="95"/>
      <c r="F92" s="95"/>
      <c r="G92" s="95"/>
      <c r="H92" s="96"/>
      <c r="I92" s="97" t="s">
        <v>57</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58</v>
      </c>
      <c r="AH92" s="95"/>
      <c r="AI92" s="95"/>
      <c r="AJ92" s="95"/>
      <c r="AK92" s="95"/>
      <c r="AL92" s="95"/>
      <c r="AM92" s="95"/>
      <c r="AN92" s="97" t="s">
        <v>59</v>
      </c>
      <c r="AO92" s="95"/>
      <c r="AP92" s="99"/>
      <c r="AQ92" s="100" t="s">
        <v>60</v>
      </c>
      <c r="AR92" s="45"/>
      <c r="AS92" s="101" t="s">
        <v>61</v>
      </c>
      <c r="AT92" s="102" t="s">
        <v>62</v>
      </c>
      <c r="AU92" s="102" t="s">
        <v>63</v>
      </c>
      <c r="AV92" s="102" t="s">
        <v>64</v>
      </c>
      <c r="AW92" s="102" t="s">
        <v>65</v>
      </c>
      <c r="AX92" s="102" t="s">
        <v>66</v>
      </c>
      <c r="AY92" s="102" t="s">
        <v>67</v>
      </c>
      <c r="AZ92" s="102" t="s">
        <v>68</v>
      </c>
      <c r="BA92" s="102" t="s">
        <v>69</v>
      </c>
      <c r="BB92" s="102" t="s">
        <v>70</v>
      </c>
      <c r="BC92" s="102" t="s">
        <v>71</v>
      </c>
      <c r="BD92" s="103" t="s">
        <v>72</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73</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ROUND(SUM(AG95:AG101),2)</f>
        <v>0</v>
      </c>
      <c r="AH94" s="110"/>
      <c r="AI94" s="110"/>
      <c r="AJ94" s="110"/>
      <c r="AK94" s="110"/>
      <c r="AL94" s="110"/>
      <c r="AM94" s="110"/>
      <c r="AN94" s="111">
        <f>SUM(AG94,AT94)</f>
        <v>0</v>
      </c>
      <c r="AO94" s="111"/>
      <c r="AP94" s="111"/>
      <c r="AQ94" s="112" t="s">
        <v>1</v>
      </c>
      <c r="AR94" s="113"/>
      <c r="AS94" s="114">
        <f>ROUND(SUM(AS95:AS101),2)</f>
        <v>0</v>
      </c>
      <c r="AT94" s="115">
        <f>ROUND(SUM(AV94:AW94),2)</f>
        <v>0</v>
      </c>
      <c r="AU94" s="116">
        <f>ROUND(SUM(AU95:AU101),5)</f>
        <v>0</v>
      </c>
      <c r="AV94" s="115">
        <f>ROUND(AZ94*L29,2)</f>
        <v>0</v>
      </c>
      <c r="AW94" s="115">
        <f>ROUND(BA94*L30,2)</f>
        <v>0</v>
      </c>
      <c r="AX94" s="115">
        <f>ROUND(BB94*L29,2)</f>
        <v>0</v>
      </c>
      <c r="AY94" s="115">
        <f>ROUND(BC94*L30,2)</f>
        <v>0</v>
      </c>
      <c r="AZ94" s="115">
        <f>ROUND(SUM(AZ95:AZ101),2)</f>
        <v>0</v>
      </c>
      <c r="BA94" s="115">
        <f>ROUND(SUM(BA95:BA101),2)</f>
        <v>0</v>
      </c>
      <c r="BB94" s="115">
        <f>ROUND(SUM(BB95:BB101),2)</f>
        <v>0</v>
      </c>
      <c r="BC94" s="115">
        <f>ROUND(SUM(BC95:BC101),2)</f>
        <v>0</v>
      </c>
      <c r="BD94" s="117">
        <f>ROUND(SUM(BD95:BD101),2)</f>
        <v>0</v>
      </c>
      <c r="BE94" s="6"/>
      <c r="BS94" s="118" t="s">
        <v>74</v>
      </c>
      <c r="BT94" s="118" t="s">
        <v>75</v>
      </c>
      <c r="BU94" s="119" t="s">
        <v>76</v>
      </c>
      <c r="BV94" s="118" t="s">
        <v>77</v>
      </c>
      <c r="BW94" s="118" t="s">
        <v>5</v>
      </c>
      <c r="BX94" s="118" t="s">
        <v>78</v>
      </c>
      <c r="CL94" s="118" t="s">
        <v>1</v>
      </c>
    </row>
    <row r="95" s="7" customFormat="1" ht="24.75" customHeight="1">
      <c r="A95" s="120" t="s">
        <v>79</v>
      </c>
      <c r="B95" s="121"/>
      <c r="C95" s="122"/>
      <c r="D95" s="123" t="s">
        <v>80</v>
      </c>
      <c r="E95" s="123"/>
      <c r="F95" s="123"/>
      <c r="G95" s="123"/>
      <c r="H95" s="123"/>
      <c r="I95" s="124"/>
      <c r="J95" s="123" t="s">
        <v>81</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'01a - Architektonicko sta...'!J30</f>
        <v>0</v>
      </c>
      <c r="AH95" s="124"/>
      <c r="AI95" s="124"/>
      <c r="AJ95" s="124"/>
      <c r="AK95" s="124"/>
      <c r="AL95" s="124"/>
      <c r="AM95" s="124"/>
      <c r="AN95" s="125">
        <f>SUM(AG95,AT95)</f>
        <v>0</v>
      </c>
      <c r="AO95" s="124"/>
      <c r="AP95" s="124"/>
      <c r="AQ95" s="126" t="s">
        <v>82</v>
      </c>
      <c r="AR95" s="127"/>
      <c r="AS95" s="128">
        <v>0</v>
      </c>
      <c r="AT95" s="129">
        <f>ROUND(SUM(AV95:AW95),2)</f>
        <v>0</v>
      </c>
      <c r="AU95" s="130">
        <f>'01a - Architektonicko sta...'!P132</f>
        <v>0</v>
      </c>
      <c r="AV95" s="129">
        <f>'01a - Architektonicko sta...'!J33</f>
        <v>0</v>
      </c>
      <c r="AW95" s="129">
        <f>'01a - Architektonicko sta...'!J34</f>
        <v>0</v>
      </c>
      <c r="AX95" s="129">
        <f>'01a - Architektonicko sta...'!J35</f>
        <v>0</v>
      </c>
      <c r="AY95" s="129">
        <f>'01a - Architektonicko sta...'!J36</f>
        <v>0</v>
      </c>
      <c r="AZ95" s="129">
        <f>'01a - Architektonicko sta...'!F33</f>
        <v>0</v>
      </c>
      <c r="BA95" s="129">
        <f>'01a - Architektonicko sta...'!F34</f>
        <v>0</v>
      </c>
      <c r="BB95" s="129">
        <f>'01a - Architektonicko sta...'!F35</f>
        <v>0</v>
      </c>
      <c r="BC95" s="129">
        <f>'01a - Architektonicko sta...'!F36</f>
        <v>0</v>
      </c>
      <c r="BD95" s="131">
        <f>'01a - Architektonicko sta...'!F37</f>
        <v>0</v>
      </c>
      <c r="BE95" s="7"/>
      <c r="BT95" s="132" t="s">
        <v>83</v>
      </c>
      <c r="BV95" s="132" t="s">
        <v>77</v>
      </c>
      <c r="BW95" s="132" t="s">
        <v>84</v>
      </c>
      <c r="BX95" s="132" t="s">
        <v>5</v>
      </c>
      <c r="CL95" s="132" t="s">
        <v>1</v>
      </c>
      <c r="CM95" s="132" t="s">
        <v>85</v>
      </c>
    </row>
    <row r="96" s="7" customFormat="1" ht="24.75" customHeight="1">
      <c r="A96" s="120" t="s">
        <v>79</v>
      </c>
      <c r="B96" s="121"/>
      <c r="C96" s="122"/>
      <c r="D96" s="123" t="s">
        <v>86</v>
      </c>
      <c r="E96" s="123"/>
      <c r="F96" s="123"/>
      <c r="G96" s="123"/>
      <c r="H96" s="123"/>
      <c r="I96" s="124"/>
      <c r="J96" s="123" t="s">
        <v>87</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'01b - Architektonicko sta...'!J30</f>
        <v>0</v>
      </c>
      <c r="AH96" s="124"/>
      <c r="AI96" s="124"/>
      <c r="AJ96" s="124"/>
      <c r="AK96" s="124"/>
      <c r="AL96" s="124"/>
      <c r="AM96" s="124"/>
      <c r="AN96" s="125">
        <f>SUM(AG96,AT96)</f>
        <v>0</v>
      </c>
      <c r="AO96" s="124"/>
      <c r="AP96" s="124"/>
      <c r="AQ96" s="126" t="s">
        <v>82</v>
      </c>
      <c r="AR96" s="127"/>
      <c r="AS96" s="128">
        <v>0</v>
      </c>
      <c r="AT96" s="129">
        <f>ROUND(SUM(AV96:AW96),2)</f>
        <v>0</v>
      </c>
      <c r="AU96" s="130">
        <f>'01b - Architektonicko sta...'!P142</f>
        <v>0</v>
      </c>
      <c r="AV96" s="129">
        <f>'01b - Architektonicko sta...'!J33</f>
        <v>0</v>
      </c>
      <c r="AW96" s="129">
        <f>'01b - Architektonicko sta...'!J34</f>
        <v>0</v>
      </c>
      <c r="AX96" s="129">
        <f>'01b - Architektonicko sta...'!J35</f>
        <v>0</v>
      </c>
      <c r="AY96" s="129">
        <f>'01b - Architektonicko sta...'!J36</f>
        <v>0</v>
      </c>
      <c r="AZ96" s="129">
        <f>'01b - Architektonicko sta...'!F33</f>
        <v>0</v>
      </c>
      <c r="BA96" s="129">
        <f>'01b - Architektonicko sta...'!F34</f>
        <v>0</v>
      </c>
      <c r="BB96" s="129">
        <f>'01b - Architektonicko sta...'!F35</f>
        <v>0</v>
      </c>
      <c r="BC96" s="129">
        <f>'01b - Architektonicko sta...'!F36</f>
        <v>0</v>
      </c>
      <c r="BD96" s="131">
        <f>'01b - Architektonicko sta...'!F37</f>
        <v>0</v>
      </c>
      <c r="BE96" s="7"/>
      <c r="BT96" s="132" t="s">
        <v>83</v>
      </c>
      <c r="BV96" s="132" t="s">
        <v>77</v>
      </c>
      <c r="BW96" s="132" t="s">
        <v>88</v>
      </c>
      <c r="BX96" s="132" t="s">
        <v>5</v>
      </c>
      <c r="CL96" s="132" t="s">
        <v>1</v>
      </c>
      <c r="CM96" s="132" t="s">
        <v>85</v>
      </c>
    </row>
    <row r="97" s="7" customFormat="1" ht="16.5" customHeight="1">
      <c r="A97" s="120" t="s">
        <v>79</v>
      </c>
      <c r="B97" s="121"/>
      <c r="C97" s="122"/>
      <c r="D97" s="123" t="s">
        <v>89</v>
      </c>
      <c r="E97" s="123"/>
      <c r="F97" s="123"/>
      <c r="G97" s="123"/>
      <c r="H97" s="123"/>
      <c r="I97" s="124"/>
      <c r="J97" s="123" t="s">
        <v>90</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'02 - Elektroinstalace - u...'!J30</f>
        <v>0</v>
      </c>
      <c r="AH97" s="124"/>
      <c r="AI97" s="124"/>
      <c r="AJ97" s="124"/>
      <c r="AK97" s="124"/>
      <c r="AL97" s="124"/>
      <c r="AM97" s="124"/>
      <c r="AN97" s="125">
        <f>SUM(AG97,AT97)</f>
        <v>0</v>
      </c>
      <c r="AO97" s="124"/>
      <c r="AP97" s="124"/>
      <c r="AQ97" s="126" t="s">
        <v>82</v>
      </c>
      <c r="AR97" s="127"/>
      <c r="AS97" s="128">
        <v>0</v>
      </c>
      <c r="AT97" s="129">
        <f>ROUND(SUM(AV97:AW97),2)</f>
        <v>0</v>
      </c>
      <c r="AU97" s="130">
        <f>'02 - Elektroinstalace - u...'!P118</f>
        <v>0</v>
      </c>
      <c r="AV97" s="129">
        <f>'02 - Elektroinstalace - u...'!J33</f>
        <v>0</v>
      </c>
      <c r="AW97" s="129">
        <f>'02 - Elektroinstalace - u...'!J34</f>
        <v>0</v>
      </c>
      <c r="AX97" s="129">
        <f>'02 - Elektroinstalace - u...'!J35</f>
        <v>0</v>
      </c>
      <c r="AY97" s="129">
        <f>'02 - Elektroinstalace - u...'!J36</f>
        <v>0</v>
      </c>
      <c r="AZ97" s="129">
        <f>'02 - Elektroinstalace - u...'!F33</f>
        <v>0</v>
      </c>
      <c r="BA97" s="129">
        <f>'02 - Elektroinstalace - u...'!F34</f>
        <v>0</v>
      </c>
      <c r="BB97" s="129">
        <f>'02 - Elektroinstalace - u...'!F35</f>
        <v>0</v>
      </c>
      <c r="BC97" s="129">
        <f>'02 - Elektroinstalace - u...'!F36</f>
        <v>0</v>
      </c>
      <c r="BD97" s="131">
        <f>'02 - Elektroinstalace - u...'!F37</f>
        <v>0</v>
      </c>
      <c r="BE97" s="7"/>
      <c r="BT97" s="132" t="s">
        <v>83</v>
      </c>
      <c r="BV97" s="132" t="s">
        <v>77</v>
      </c>
      <c r="BW97" s="132" t="s">
        <v>91</v>
      </c>
      <c r="BX97" s="132" t="s">
        <v>5</v>
      </c>
      <c r="CL97" s="132" t="s">
        <v>1</v>
      </c>
      <c r="CM97" s="132" t="s">
        <v>85</v>
      </c>
    </row>
    <row r="98" s="7" customFormat="1" ht="16.5" customHeight="1">
      <c r="A98" s="120" t="s">
        <v>79</v>
      </c>
      <c r="B98" s="121"/>
      <c r="C98" s="122"/>
      <c r="D98" s="123" t="s">
        <v>92</v>
      </c>
      <c r="E98" s="123"/>
      <c r="F98" s="123"/>
      <c r="G98" s="123"/>
      <c r="H98" s="123"/>
      <c r="I98" s="124"/>
      <c r="J98" s="123" t="s">
        <v>93</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'03 - Vzduchotechnika - uz...'!J30</f>
        <v>0</v>
      </c>
      <c r="AH98" s="124"/>
      <c r="AI98" s="124"/>
      <c r="AJ98" s="124"/>
      <c r="AK98" s="124"/>
      <c r="AL98" s="124"/>
      <c r="AM98" s="124"/>
      <c r="AN98" s="125">
        <f>SUM(AG98,AT98)</f>
        <v>0</v>
      </c>
      <c r="AO98" s="124"/>
      <c r="AP98" s="124"/>
      <c r="AQ98" s="126" t="s">
        <v>82</v>
      </c>
      <c r="AR98" s="127"/>
      <c r="AS98" s="128">
        <v>0</v>
      </c>
      <c r="AT98" s="129">
        <f>ROUND(SUM(AV98:AW98),2)</f>
        <v>0</v>
      </c>
      <c r="AU98" s="130">
        <f>'03 - Vzduchotechnika - uz...'!P118</f>
        <v>0</v>
      </c>
      <c r="AV98" s="129">
        <f>'03 - Vzduchotechnika - uz...'!J33</f>
        <v>0</v>
      </c>
      <c r="AW98" s="129">
        <f>'03 - Vzduchotechnika - uz...'!J34</f>
        <v>0</v>
      </c>
      <c r="AX98" s="129">
        <f>'03 - Vzduchotechnika - uz...'!J35</f>
        <v>0</v>
      </c>
      <c r="AY98" s="129">
        <f>'03 - Vzduchotechnika - uz...'!J36</f>
        <v>0</v>
      </c>
      <c r="AZ98" s="129">
        <f>'03 - Vzduchotechnika - uz...'!F33</f>
        <v>0</v>
      </c>
      <c r="BA98" s="129">
        <f>'03 - Vzduchotechnika - uz...'!F34</f>
        <v>0</v>
      </c>
      <c r="BB98" s="129">
        <f>'03 - Vzduchotechnika - uz...'!F35</f>
        <v>0</v>
      </c>
      <c r="BC98" s="129">
        <f>'03 - Vzduchotechnika - uz...'!F36</f>
        <v>0</v>
      </c>
      <c r="BD98" s="131">
        <f>'03 - Vzduchotechnika - uz...'!F37</f>
        <v>0</v>
      </c>
      <c r="BE98" s="7"/>
      <c r="BT98" s="132" t="s">
        <v>83</v>
      </c>
      <c r="BV98" s="132" t="s">
        <v>77</v>
      </c>
      <c r="BW98" s="132" t="s">
        <v>94</v>
      </c>
      <c r="BX98" s="132" t="s">
        <v>5</v>
      </c>
      <c r="CL98" s="132" t="s">
        <v>1</v>
      </c>
      <c r="CM98" s="132" t="s">
        <v>85</v>
      </c>
    </row>
    <row r="99" s="7" customFormat="1" ht="16.5" customHeight="1">
      <c r="A99" s="120" t="s">
        <v>79</v>
      </c>
      <c r="B99" s="121"/>
      <c r="C99" s="122"/>
      <c r="D99" s="123" t="s">
        <v>95</v>
      </c>
      <c r="E99" s="123"/>
      <c r="F99" s="123"/>
      <c r="G99" s="123"/>
      <c r="H99" s="123"/>
      <c r="I99" s="124"/>
      <c r="J99" s="123" t="s">
        <v>96</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'04 - Fotovoltaika - uznat...'!J30</f>
        <v>0</v>
      </c>
      <c r="AH99" s="124"/>
      <c r="AI99" s="124"/>
      <c r="AJ99" s="124"/>
      <c r="AK99" s="124"/>
      <c r="AL99" s="124"/>
      <c r="AM99" s="124"/>
      <c r="AN99" s="125">
        <f>SUM(AG99,AT99)</f>
        <v>0</v>
      </c>
      <c r="AO99" s="124"/>
      <c r="AP99" s="124"/>
      <c r="AQ99" s="126" t="s">
        <v>82</v>
      </c>
      <c r="AR99" s="127"/>
      <c r="AS99" s="128">
        <v>0</v>
      </c>
      <c r="AT99" s="129">
        <f>ROUND(SUM(AV99:AW99),2)</f>
        <v>0</v>
      </c>
      <c r="AU99" s="130">
        <f>'04 - Fotovoltaika - uznat...'!P118</f>
        <v>0</v>
      </c>
      <c r="AV99" s="129">
        <f>'04 - Fotovoltaika - uznat...'!J33</f>
        <v>0</v>
      </c>
      <c r="AW99" s="129">
        <f>'04 - Fotovoltaika - uznat...'!J34</f>
        <v>0</v>
      </c>
      <c r="AX99" s="129">
        <f>'04 - Fotovoltaika - uznat...'!J35</f>
        <v>0</v>
      </c>
      <c r="AY99" s="129">
        <f>'04 - Fotovoltaika - uznat...'!J36</f>
        <v>0</v>
      </c>
      <c r="AZ99" s="129">
        <f>'04 - Fotovoltaika - uznat...'!F33</f>
        <v>0</v>
      </c>
      <c r="BA99" s="129">
        <f>'04 - Fotovoltaika - uznat...'!F34</f>
        <v>0</v>
      </c>
      <c r="BB99" s="129">
        <f>'04 - Fotovoltaika - uznat...'!F35</f>
        <v>0</v>
      </c>
      <c r="BC99" s="129">
        <f>'04 - Fotovoltaika - uznat...'!F36</f>
        <v>0</v>
      </c>
      <c r="BD99" s="131">
        <f>'04 - Fotovoltaika - uznat...'!F37</f>
        <v>0</v>
      </c>
      <c r="BE99" s="7"/>
      <c r="BT99" s="132" t="s">
        <v>83</v>
      </c>
      <c r="BV99" s="132" t="s">
        <v>77</v>
      </c>
      <c r="BW99" s="132" t="s">
        <v>97</v>
      </c>
      <c r="BX99" s="132" t="s">
        <v>5</v>
      </c>
      <c r="CL99" s="132" t="s">
        <v>1</v>
      </c>
      <c r="CM99" s="132" t="s">
        <v>85</v>
      </c>
    </row>
    <row r="100" s="7" customFormat="1" ht="16.5" customHeight="1">
      <c r="A100" s="120" t="s">
        <v>79</v>
      </c>
      <c r="B100" s="121"/>
      <c r="C100" s="122"/>
      <c r="D100" s="123" t="s">
        <v>98</v>
      </c>
      <c r="E100" s="123"/>
      <c r="F100" s="123"/>
      <c r="G100" s="123"/>
      <c r="H100" s="123"/>
      <c r="I100" s="124"/>
      <c r="J100" s="123" t="s">
        <v>99</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'05a - VRN - uznatelné nák...'!J30</f>
        <v>0</v>
      </c>
      <c r="AH100" s="124"/>
      <c r="AI100" s="124"/>
      <c r="AJ100" s="124"/>
      <c r="AK100" s="124"/>
      <c r="AL100" s="124"/>
      <c r="AM100" s="124"/>
      <c r="AN100" s="125">
        <f>SUM(AG100,AT100)</f>
        <v>0</v>
      </c>
      <c r="AO100" s="124"/>
      <c r="AP100" s="124"/>
      <c r="AQ100" s="126" t="s">
        <v>82</v>
      </c>
      <c r="AR100" s="127"/>
      <c r="AS100" s="128">
        <v>0</v>
      </c>
      <c r="AT100" s="129">
        <f>ROUND(SUM(AV100:AW100),2)</f>
        <v>0</v>
      </c>
      <c r="AU100" s="130">
        <f>'05a - VRN - uznatelné nák...'!P124</f>
        <v>0</v>
      </c>
      <c r="AV100" s="129">
        <f>'05a - VRN - uznatelné nák...'!J33</f>
        <v>0</v>
      </c>
      <c r="AW100" s="129">
        <f>'05a - VRN - uznatelné nák...'!J34</f>
        <v>0</v>
      </c>
      <c r="AX100" s="129">
        <f>'05a - VRN - uznatelné nák...'!J35</f>
        <v>0</v>
      </c>
      <c r="AY100" s="129">
        <f>'05a - VRN - uznatelné nák...'!J36</f>
        <v>0</v>
      </c>
      <c r="AZ100" s="129">
        <f>'05a - VRN - uznatelné nák...'!F33</f>
        <v>0</v>
      </c>
      <c r="BA100" s="129">
        <f>'05a - VRN - uznatelné nák...'!F34</f>
        <v>0</v>
      </c>
      <c r="BB100" s="129">
        <f>'05a - VRN - uznatelné nák...'!F35</f>
        <v>0</v>
      </c>
      <c r="BC100" s="129">
        <f>'05a - VRN - uznatelné nák...'!F36</f>
        <v>0</v>
      </c>
      <c r="BD100" s="131">
        <f>'05a - VRN - uznatelné nák...'!F37</f>
        <v>0</v>
      </c>
      <c r="BE100" s="7"/>
      <c r="BT100" s="132" t="s">
        <v>83</v>
      </c>
      <c r="BV100" s="132" t="s">
        <v>77</v>
      </c>
      <c r="BW100" s="132" t="s">
        <v>100</v>
      </c>
      <c r="BX100" s="132" t="s">
        <v>5</v>
      </c>
      <c r="CL100" s="132" t="s">
        <v>1</v>
      </c>
      <c r="CM100" s="132" t="s">
        <v>85</v>
      </c>
    </row>
    <row r="101" s="7" customFormat="1" ht="16.5" customHeight="1">
      <c r="A101" s="120" t="s">
        <v>79</v>
      </c>
      <c r="B101" s="121"/>
      <c r="C101" s="122"/>
      <c r="D101" s="123" t="s">
        <v>101</v>
      </c>
      <c r="E101" s="123"/>
      <c r="F101" s="123"/>
      <c r="G101" s="123"/>
      <c r="H101" s="123"/>
      <c r="I101" s="124"/>
      <c r="J101" s="123" t="s">
        <v>102</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'05b - VRN - neuznatelné n...'!J30</f>
        <v>0</v>
      </c>
      <c r="AH101" s="124"/>
      <c r="AI101" s="124"/>
      <c r="AJ101" s="124"/>
      <c r="AK101" s="124"/>
      <c r="AL101" s="124"/>
      <c r="AM101" s="124"/>
      <c r="AN101" s="125">
        <f>SUM(AG101,AT101)</f>
        <v>0</v>
      </c>
      <c r="AO101" s="124"/>
      <c r="AP101" s="124"/>
      <c r="AQ101" s="126" t="s">
        <v>82</v>
      </c>
      <c r="AR101" s="127"/>
      <c r="AS101" s="133">
        <v>0</v>
      </c>
      <c r="AT101" s="134">
        <f>ROUND(SUM(AV101:AW101),2)</f>
        <v>0</v>
      </c>
      <c r="AU101" s="135">
        <f>'05b - VRN - neuznatelné n...'!P118</f>
        <v>0</v>
      </c>
      <c r="AV101" s="134">
        <f>'05b - VRN - neuznatelné n...'!J33</f>
        <v>0</v>
      </c>
      <c r="AW101" s="134">
        <f>'05b - VRN - neuznatelné n...'!J34</f>
        <v>0</v>
      </c>
      <c r="AX101" s="134">
        <f>'05b - VRN - neuznatelné n...'!J35</f>
        <v>0</v>
      </c>
      <c r="AY101" s="134">
        <f>'05b - VRN - neuznatelné n...'!J36</f>
        <v>0</v>
      </c>
      <c r="AZ101" s="134">
        <f>'05b - VRN - neuznatelné n...'!F33</f>
        <v>0</v>
      </c>
      <c r="BA101" s="134">
        <f>'05b - VRN - neuznatelné n...'!F34</f>
        <v>0</v>
      </c>
      <c r="BB101" s="134">
        <f>'05b - VRN - neuznatelné n...'!F35</f>
        <v>0</v>
      </c>
      <c r="BC101" s="134">
        <f>'05b - VRN - neuznatelné n...'!F36</f>
        <v>0</v>
      </c>
      <c r="BD101" s="136">
        <f>'05b - VRN - neuznatelné n...'!F37</f>
        <v>0</v>
      </c>
      <c r="BE101" s="7"/>
      <c r="BT101" s="132" t="s">
        <v>83</v>
      </c>
      <c r="BV101" s="132" t="s">
        <v>77</v>
      </c>
      <c r="BW101" s="132" t="s">
        <v>103</v>
      </c>
      <c r="BX101" s="132" t="s">
        <v>5</v>
      </c>
      <c r="CL101" s="132" t="s">
        <v>1</v>
      </c>
      <c r="CM101" s="132" t="s">
        <v>85</v>
      </c>
    </row>
    <row r="102" s="2" customFormat="1" ht="30" customHeight="1">
      <c r="A102" s="39"/>
      <c r="B102" s="40"/>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5"/>
      <c r="AS102" s="39"/>
      <c r="AT102" s="39"/>
      <c r="AU102" s="39"/>
      <c r="AV102" s="39"/>
      <c r="AW102" s="39"/>
      <c r="AX102" s="39"/>
      <c r="AY102" s="39"/>
      <c r="AZ102" s="39"/>
      <c r="BA102" s="39"/>
      <c r="BB102" s="39"/>
      <c r="BC102" s="39"/>
      <c r="BD102" s="39"/>
      <c r="BE102" s="39"/>
    </row>
    <row r="103" s="2" customFormat="1" ht="6.96" customHeight="1">
      <c r="A103" s="39"/>
      <c r="B103" s="67"/>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45"/>
      <c r="AS103" s="39"/>
      <c r="AT103" s="39"/>
      <c r="AU103" s="39"/>
      <c r="AV103" s="39"/>
      <c r="AW103" s="39"/>
      <c r="AX103" s="39"/>
      <c r="AY103" s="39"/>
      <c r="AZ103" s="39"/>
      <c r="BA103" s="39"/>
      <c r="BB103" s="39"/>
      <c r="BC103" s="39"/>
      <c r="BD103" s="39"/>
      <c r="BE103" s="39"/>
    </row>
  </sheetData>
  <sheetProtection sheet="1" formatColumns="0" formatRows="0" objects="1" scenarios="1" spinCount="100000" saltValue="RKh9lgpE58+AHO+0BHuQT0zkmGr6ZGpoGjt3fXGEGDUzGUd3evF5VMpmsGNmHA6ZLYBnW9rDleZpIyY7SMhTNA==" hashValue="7rbggzl/TC0JJusrDasI6QKJEF68j+Vuwx2xKQIPIM93eCpJWej8THx0mjCTLbdWwB0vdmFx3Nox3n3O/vEF0Q==" algorithmName="SHA-512" password="CC35"/>
  <mergeCells count="66">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01a - Architektonicko sta...'!C2" display="/"/>
    <hyperlink ref="A96" location="'01b - Architektonicko sta...'!C2" display="/"/>
    <hyperlink ref="A97" location="'02 - Elektroinstalace - u...'!C2" display="/"/>
    <hyperlink ref="A98" location="'03 - Vzduchotechnika - uz...'!C2" display="/"/>
    <hyperlink ref="A99" location="'04 - Fotovoltaika - uznat...'!C2" display="/"/>
    <hyperlink ref="A100" location="'05a - VRN - uznatelné nák...'!C2" display="/"/>
    <hyperlink ref="A101" location="'05b - VRN - neuznatelné 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84</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16.5" customHeight="1">
      <c r="A9" s="39"/>
      <c r="B9" s="45"/>
      <c r="C9" s="39"/>
      <c r="D9" s="39"/>
      <c r="E9" s="143" t="s">
        <v>106</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31</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ROUND(J132,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ROUND((SUM(BE132:BE829)),  2)</f>
        <v>0</v>
      </c>
      <c r="G33" s="39"/>
      <c r="H33" s="39"/>
      <c r="I33" s="156">
        <v>0.20999999999999999</v>
      </c>
      <c r="J33" s="155">
        <f>ROUND(((SUM(BE132:BE829))*I33),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ROUND((SUM(BF132:BF829)),  2)</f>
        <v>0</v>
      </c>
      <c r="G34" s="39"/>
      <c r="H34" s="39"/>
      <c r="I34" s="156">
        <v>0.14999999999999999</v>
      </c>
      <c r="J34" s="155">
        <f>ROUND(((SUM(BF132:BF829))*I34),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ROUND((SUM(BG132:BG829)),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ROUND((SUM(BH132:BH829)),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ROUND((SUM(BI132:BI829)),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01a - Architektonicko stavební část - uznatelné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KFJ project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KFJ project s.r.o.</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J132</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112</v>
      </c>
      <c r="E97" s="183"/>
      <c r="F97" s="183"/>
      <c r="G97" s="183"/>
      <c r="H97" s="183"/>
      <c r="I97" s="183"/>
      <c r="J97" s="184">
        <f>J133</f>
        <v>0</v>
      </c>
      <c r="K97" s="181"/>
      <c r="L97" s="185"/>
      <c r="S97" s="9"/>
      <c r="T97" s="9"/>
      <c r="U97" s="9"/>
      <c r="V97" s="9"/>
      <c r="W97" s="9"/>
      <c r="X97" s="9"/>
      <c r="Y97" s="9"/>
      <c r="Z97" s="9"/>
      <c r="AA97" s="9"/>
      <c r="AB97" s="9"/>
      <c r="AC97" s="9"/>
      <c r="AD97" s="9"/>
      <c r="AE97" s="9"/>
    </row>
    <row r="98" s="10" customFormat="1" ht="19.92" customHeight="1">
      <c r="A98" s="10"/>
      <c r="B98" s="186"/>
      <c r="C98" s="187"/>
      <c r="D98" s="188" t="s">
        <v>113</v>
      </c>
      <c r="E98" s="189"/>
      <c r="F98" s="189"/>
      <c r="G98" s="189"/>
      <c r="H98" s="189"/>
      <c r="I98" s="189"/>
      <c r="J98" s="190">
        <f>J134</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114</v>
      </c>
      <c r="E99" s="189"/>
      <c r="F99" s="189"/>
      <c r="G99" s="189"/>
      <c r="H99" s="189"/>
      <c r="I99" s="189"/>
      <c r="J99" s="190">
        <f>J379</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115</v>
      </c>
      <c r="E100" s="189"/>
      <c r="F100" s="189"/>
      <c r="G100" s="189"/>
      <c r="H100" s="189"/>
      <c r="I100" s="189"/>
      <c r="J100" s="190">
        <f>J457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116</v>
      </c>
      <c r="E101" s="189"/>
      <c r="F101" s="189"/>
      <c r="G101" s="189"/>
      <c r="H101" s="189"/>
      <c r="I101" s="189"/>
      <c r="J101" s="190">
        <f>J496</f>
        <v>0</v>
      </c>
      <c r="K101" s="187"/>
      <c r="L101" s="191"/>
      <c r="S101" s="10"/>
      <c r="T101" s="10"/>
      <c r="U101" s="10"/>
      <c r="V101" s="10"/>
      <c r="W101" s="10"/>
      <c r="X101" s="10"/>
      <c r="Y101" s="10"/>
      <c r="Z101" s="10"/>
      <c r="AA101" s="10"/>
      <c r="AB101" s="10"/>
      <c r="AC101" s="10"/>
      <c r="AD101" s="10"/>
      <c r="AE101" s="10"/>
    </row>
    <row r="102" s="9" customFormat="1" ht="24.96" customHeight="1">
      <c r="A102" s="9"/>
      <c r="B102" s="180"/>
      <c r="C102" s="181"/>
      <c r="D102" s="182" t="s">
        <v>117</v>
      </c>
      <c r="E102" s="183"/>
      <c r="F102" s="183"/>
      <c r="G102" s="183"/>
      <c r="H102" s="183"/>
      <c r="I102" s="183"/>
      <c r="J102" s="184">
        <f>J498</f>
        <v>0</v>
      </c>
      <c r="K102" s="181"/>
      <c r="L102" s="185"/>
      <c r="S102" s="9"/>
      <c r="T102" s="9"/>
      <c r="U102" s="9"/>
      <c r="V102" s="9"/>
      <c r="W102" s="9"/>
      <c r="X102" s="9"/>
      <c r="Y102" s="9"/>
      <c r="Z102" s="9"/>
      <c r="AA102" s="9"/>
      <c r="AB102" s="9"/>
      <c r="AC102" s="9"/>
      <c r="AD102" s="9"/>
      <c r="AE102" s="9"/>
    </row>
    <row r="103" s="10" customFormat="1" ht="19.92" customHeight="1">
      <c r="A103" s="10"/>
      <c r="B103" s="186"/>
      <c r="C103" s="187"/>
      <c r="D103" s="188" t="s">
        <v>118</v>
      </c>
      <c r="E103" s="189"/>
      <c r="F103" s="189"/>
      <c r="G103" s="189"/>
      <c r="H103" s="189"/>
      <c r="I103" s="189"/>
      <c r="J103" s="190">
        <f>J499</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119</v>
      </c>
      <c r="E104" s="189"/>
      <c r="F104" s="189"/>
      <c r="G104" s="189"/>
      <c r="H104" s="189"/>
      <c r="I104" s="189"/>
      <c r="J104" s="190">
        <f>J523</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120</v>
      </c>
      <c r="E105" s="189"/>
      <c r="F105" s="189"/>
      <c r="G105" s="189"/>
      <c r="H105" s="189"/>
      <c r="I105" s="189"/>
      <c r="J105" s="190">
        <f>J539</f>
        <v>0</v>
      </c>
      <c r="K105" s="187"/>
      <c r="L105" s="191"/>
      <c r="S105" s="10"/>
      <c r="T105" s="10"/>
      <c r="U105" s="10"/>
      <c r="V105" s="10"/>
      <c r="W105" s="10"/>
      <c r="X105" s="10"/>
      <c r="Y105" s="10"/>
      <c r="Z105" s="10"/>
      <c r="AA105" s="10"/>
      <c r="AB105" s="10"/>
      <c r="AC105" s="10"/>
      <c r="AD105" s="10"/>
      <c r="AE105" s="10"/>
    </row>
    <row r="106" s="10" customFormat="1" ht="19.92" customHeight="1">
      <c r="A106" s="10"/>
      <c r="B106" s="186"/>
      <c r="C106" s="187"/>
      <c r="D106" s="188" t="s">
        <v>121</v>
      </c>
      <c r="E106" s="189"/>
      <c r="F106" s="189"/>
      <c r="G106" s="189"/>
      <c r="H106" s="189"/>
      <c r="I106" s="189"/>
      <c r="J106" s="190">
        <f>J544</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122</v>
      </c>
      <c r="E107" s="189"/>
      <c r="F107" s="189"/>
      <c r="G107" s="189"/>
      <c r="H107" s="189"/>
      <c r="I107" s="189"/>
      <c r="J107" s="190">
        <f>J547</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123</v>
      </c>
      <c r="E108" s="189"/>
      <c r="F108" s="189"/>
      <c r="G108" s="189"/>
      <c r="H108" s="189"/>
      <c r="I108" s="189"/>
      <c r="J108" s="190">
        <f>J575</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124</v>
      </c>
      <c r="E109" s="189"/>
      <c r="F109" s="189"/>
      <c r="G109" s="189"/>
      <c r="H109" s="189"/>
      <c r="I109" s="189"/>
      <c r="J109" s="190">
        <f>J634</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125</v>
      </c>
      <c r="E110" s="189"/>
      <c r="F110" s="189"/>
      <c r="G110" s="189"/>
      <c r="H110" s="189"/>
      <c r="I110" s="189"/>
      <c r="J110" s="190">
        <f>J719</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126</v>
      </c>
      <c r="E111" s="189"/>
      <c r="F111" s="189"/>
      <c r="G111" s="189"/>
      <c r="H111" s="189"/>
      <c r="I111" s="189"/>
      <c r="J111" s="190">
        <f>J769</f>
        <v>0</v>
      </c>
      <c r="K111" s="187"/>
      <c r="L111" s="191"/>
      <c r="S111" s="10"/>
      <c r="T111" s="10"/>
      <c r="U111" s="10"/>
      <c r="V111" s="10"/>
      <c r="W111" s="10"/>
      <c r="X111" s="10"/>
      <c r="Y111" s="10"/>
      <c r="Z111" s="10"/>
      <c r="AA111" s="10"/>
      <c r="AB111" s="10"/>
      <c r="AC111" s="10"/>
      <c r="AD111" s="10"/>
      <c r="AE111" s="10"/>
    </row>
    <row r="112" s="10" customFormat="1" ht="19.92" customHeight="1">
      <c r="A112" s="10"/>
      <c r="B112" s="186"/>
      <c r="C112" s="187"/>
      <c r="D112" s="188" t="s">
        <v>127</v>
      </c>
      <c r="E112" s="189"/>
      <c r="F112" s="189"/>
      <c r="G112" s="189"/>
      <c r="H112" s="189"/>
      <c r="I112" s="189"/>
      <c r="J112" s="190">
        <f>J784</f>
        <v>0</v>
      </c>
      <c r="K112" s="187"/>
      <c r="L112" s="191"/>
      <c r="S112" s="10"/>
      <c r="T112" s="10"/>
      <c r="U112" s="10"/>
      <c r="V112" s="10"/>
      <c r="W112" s="10"/>
      <c r="X112" s="10"/>
      <c r="Y112" s="10"/>
      <c r="Z112" s="10"/>
      <c r="AA112" s="10"/>
      <c r="AB112" s="10"/>
      <c r="AC112" s="10"/>
      <c r="AD112" s="10"/>
      <c r="AE112" s="10"/>
    </row>
    <row r="113" s="2" customFormat="1" ht="21.84"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67"/>
      <c r="C114" s="68"/>
      <c r="D114" s="68"/>
      <c r="E114" s="68"/>
      <c r="F114" s="68"/>
      <c r="G114" s="68"/>
      <c r="H114" s="68"/>
      <c r="I114" s="68"/>
      <c r="J114" s="68"/>
      <c r="K114" s="68"/>
      <c r="L114" s="64"/>
      <c r="S114" s="39"/>
      <c r="T114" s="39"/>
      <c r="U114" s="39"/>
      <c r="V114" s="39"/>
      <c r="W114" s="39"/>
      <c r="X114" s="39"/>
      <c r="Y114" s="39"/>
      <c r="Z114" s="39"/>
      <c r="AA114" s="39"/>
      <c r="AB114" s="39"/>
      <c r="AC114" s="39"/>
      <c r="AD114" s="39"/>
      <c r="AE114" s="39"/>
    </row>
    <row r="118" s="2" customFormat="1" ht="6.96" customHeight="1">
      <c r="A118" s="39"/>
      <c r="B118" s="69"/>
      <c r="C118" s="70"/>
      <c r="D118" s="70"/>
      <c r="E118" s="70"/>
      <c r="F118" s="70"/>
      <c r="G118" s="70"/>
      <c r="H118" s="70"/>
      <c r="I118" s="70"/>
      <c r="J118" s="70"/>
      <c r="K118" s="70"/>
      <c r="L118" s="64"/>
      <c r="S118" s="39"/>
      <c r="T118" s="39"/>
      <c r="U118" s="39"/>
      <c r="V118" s="39"/>
      <c r="W118" s="39"/>
      <c r="X118" s="39"/>
      <c r="Y118" s="39"/>
      <c r="Z118" s="39"/>
      <c r="AA118" s="39"/>
      <c r="AB118" s="39"/>
      <c r="AC118" s="39"/>
      <c r="AD118" s="39"/>
      <c r="AE118" s="39"/>
    </row>
    <row r="119" s="2" customFormat="1" ht="24.96" customHeight="1">
      <c r="A119" s="39"/>
      <c r="B119" s="40"/>
      <c r="C119" s="24" t="s">
        <v>128</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16</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175" t="str">
        <f>E7</f>
        <v>Stavební úpravy a snížení energetické náročnosti - Knihovna-V2</v>
      </c>
      <c r="F122" s="33"/>
      <c r="G122" s="33"/>
      <c r="H122" s="33"/>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105</v>
      </c>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6.5" customHeight="1">
      <c r="A124" s="39"/>
      <c r="B124" s="40"/>
      <c r="C124" s="41"/>
      <c r="D124" s="41"/>
      <c r="E124" s="77" t="str">
        <f>E9</f>
        <v>01a - Architektonicko stavební část - uznatelné náklady</v>
      </c>
      <c r="F124" s="41"/>
      <c r="G124" s="41"/>
      <c r="H124" s="41"/>
      <c r="I124" s="41"/>
      <c r="J124" s="41"/>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20</v>
      </c>
      <c r="D126" s="41"/>
      <c r="E126" s="41"/>
      <c r="F126" s="28" t="str">
        <f>F12</f>
        <v>p.č. 410, k.ú. Kolovraty</v>
      </c>
      <c r="G126" s="41"/>
      <c r="H126" s="41"/>
      <c r="I126" s="33" t="s">
        <v>22</v>
      </c>
      <c r="J126" s="80" t="str">
        <f>IF(J12="","",J12)</f>
        <v>24. 7. 2025</v>
      </c>
      <c r="K126" s="41"/>
      <c r="L126" s="64"/>
      <c r="S126" s="39"/>
      <c r="T126" s="39"/>
      <c r="U126" s="39"/>
      <c r="V126" s="39"/>
      <c r="W126" s="39"/>
      <c r="X126" s="39"/>
      <c r="Y126" s="39"/>
      <c r="Z126" s="39"/>
      <c r="AA126" s="39"/>
      <c r="AB126" s="39"/>
      <c r="AC126" s="39"/>
      <c r="AD126" s="39"/>
      <c r="AE126" s="39"/>
    </row>
    <row r="127" s="2" customFormat="1" ht="6.96"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5.15" customHeight="1">
      <c r="A128" s="39"/>
      <c r="B128" s="40"/>
      <c r="C128" s="33" t="s">
        <v>24</v>
      </c>
      <c r="D128" s="41"/>
      <c r="E128" s="41"/>
      <c r="F128" s="28" t="str">
        <f>E15</f>
        <v>Městská část Praha-Kolovraty</v>
      </c>
      <c r="G128" s="41"/>
      <c r="H128" s="41"/>
      <c r="I128" s="33" t="s">
        <v>30</v>
      </c>
      <c r="J128" s="37" t="str">
        <f>E21</f>
        <v>KFJ project s.r.o.</v>
      </c>
      <c r="K128" s="41"/>
      <c r="L128" s="64"/>
      <c r="S128" s="39"/>
      <c r="T128" s="39"/>
      <c r="U128" s="39"/>
      <c r="V128" s="39"/>
      <c r="W128" s="39"/>
      <c r="X128" s="39"/>
      <c r="Y128" s="39"/>
      <c r="Z128" s="39"/>
      <c r="AA128" s="39"/>
      <c r="AB128" s="39"/>
      <c r="AC128" s="39"/>
      <c r="AD128" s="39"/>
      <c r="AE128" s="39"/>
    </row>
    <row r="129" s="2" customFormat="1" ht="15.15" customHeight="1">
      <c r="A129" s="39"/>
      <c r="B129" s="40"/>
      <c r="C129" s="33" t="s">
        <v>28</v>
      </c>
      <c r="D129" s="41"/>
      <c r="E129" s="41"/>
      <c r="F129" s="28" t="str">
        <f>IF(E18="","",E18)</f>
        <v>Vyplň údaj</v>
      </c>
      <c r="G129" s="41"/>
      <c r="H129" s="41"/>
      <c r="I129" s="33" t="s">
        <v>33</v>
      </c>
      <c r="J129" s="37" t="str">
        <f>E24</f>
        <v>KFJ project s.r.o.</v>
      </c>
      <c r="K129" s="41"/>
      <c r="L129" s="64"/>
      <c r="S129" s="39"/>
      <c r="T129" s="39"/>
      <c r="U129" s="39"/>
      <c r="V129" s="39"/>
      <c r="W129" s="39"/>
      <c r="X129" s="39"/>
      <c r="Y129" s="39"/>
      <c r="Z129" s="39"/>
      <c r="AA129" s="39"/>
      <c r="AB129" s="39"/>
      <c r="AC129" s="39"/>
      <c r="AD129" s="39"/>
      <c r="AE129" s="39"/>
    </row>
    <row r="130" s="2" customFormat="1" ht="10.32"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11" customFormat="1" ht="29.28" customHeight="1">
      <c r="A131" s="192"/>
      <c r="B131" s="193"/>
      <c r="C131" s="194" t="s">
        <v>129</v>
      </c>
      <c r="D131" s="195" t="s">
        <v>60</v>
      </c>
      <c r="E131" s="195" t="s">
        <v>56</v>
      </c>
      <c r="F131" s="195" t="s">
        <v>57</v>
      </c>
      <c r="G131" s="195" t="s">
        <v>130</v>
      </c>
      <c r="H131" s="195" t="s">
        <v>131</v>
      </c>
      <c r="I131" s="195" t="s">
        <v>132</v>
      </c>
      <c r="J131" s="196" t="s">
        <v>109</v>
      </c>
      <c r="K131" s="197" t="s">
        <v>133</v>
      </c>
      <c r="L131" s="198"/>
      <c r="M131" s="101" t="s">
        <v>1</v>
      </c>
      <c r="N131" s="102" t="s">
        <v>39</v>
      </c>
      <c r="O131" s="102" t="s">
        <v>134</v>
      </c>
      <c r="P131" s="102" t="s">
        <v>135</v>
      </c>
      <c r="Q131" s="102" t="s">
        <v>136</v>
      </c>
      <c r="R131" s="102" t="s">
        <v>137</v>
      </c>
      <c r="S131" s="102" t="s">
        <v>138</v>
      </c>
      <c r="T131" s="103" t="s">
        <v>139</v>
      </c>
      <c r="U131" s="192"/>
      <c r="V131" s="192"/>
      <c r="W131" s="192"/>
      <c r="X131" s="192"/>
      <c r="Y131" s="192"/>
      <c r="Z131" s="192"/>
      <c r="AA131" s="192"/>
      <c r="AB131" s="192"/>
      <c r="AC131" s="192"/>
      <c r="AD131" s="192"/>
      <c r="AE131" s="192"/>
    </row>
    <row r="132" s="2" customFormat="1" ht="22.8" customHeight="1">
      <c r="A132" s="39"/>
      <c r="B132" s="40"/>
      <c r="C132" s="108" t="s">
        <v>140</v>
      </c>
      <c r="D132" s="41"/>
      <c r="E132" s="41"/>
      <c r="F132" s="41"/>
      <c r="G132" s="41"/>
      <c r="H132" s="41"/>
      <c r="I132" s="41"/>
      <c r="J132" s="199">
        <f>BK132</f>
        <v>0</v>
      </c>
      <c r="K132" s="41"/>
      <c r="L132" s="45"/>
      <c r="M132" s="104"/>
      <c r="N132" s="200"/>
      <c r="O132" s="105"/>
      <c r="P132" s="201">
        <f>P133+P498</f>
        <v>0</v>
      </c>
      <c r="Q132" s="105"/>
      <c r="R132" s="201">
        <f>R133+R498</f>
        <v>31.271665652980001</v>
      </c>
      <c r="S132" s="105"/>
      <c r="T132" s="202">
        <f>T133+T498</f>
        <v>34.501173389999998</v>
      </c>
      <c r="U132" s="39"/>
      <c r="V132" s="39"/>
      <c r="W132" s="39"/>
      <c r="X132" s="39"/>
      <c r="Y132" s="39"/>
      <c r="Z132" s="39"/>
      <c r="AA132" s="39"/>
      <c r="AB132" s="39"/>
      <c r="AC132" s="39"/>
      <c r="AD132" s="39"/>
      <c r="AE132" s="39"/>
      <c r="AT132" s="18" t="s">
        <v>74</v>
      </c>
      <c r="AU132" s="18" t="s">
        <v>111</v>
      </c>
      <c r="BK132" s="203">
        <f>BK133+BK498</f>
        <v>0</v>
      </c>
    </row>
    <row r="133" s="12" customFormat="1" ht="25.92" customHeight="1">
      <c r="A133" s="12"/>
      <c r="B133" s="204"/>
      <c r="C133" s="205"/>
      <c r="D133" s="206" t="s">
        <v>74</v>
      </c>
      <c r="E133" s="207" t="s">
        <v>141</v>
      </c>
      <c r="F133" s="207" t="s">
        <v>142</v>
      </c>
      <c r="G133" s="205"/>
      <c r="H133" s="205"/>
      <c r="I133" s="208"/>
      <c r="J133" s="209">
        <f>BK133</f>
        <v>0</v>
      </c>
      <c r="K133" s="205"/>
      <c r="L133" s="210"/>
      <c r="M133" s="211"/>
      <c r="N133" s="212"/>
      <c r="O133" s="212"/>
      <c r="P133" s="213">
        <f>P134+P379+P457+P496</f>
        <v>0</v>
      </c>
      <c r="Q133" s="212"/>
      <c r="R133" s="213">
        <f>R134+R379+R457+R496</f>
        <v>6.9943063756800008</v>
      </c>
      <c r="S133" s="212"/>
      <c r="T133" s="214">
        <f>T134+T379+T457+T496</f>
        <v>14.610676</v>
      </c>
      <c r="U133" s="12"/>
      <c r="V133" s="12"/>
      <c r="W133" s="12"/>
      <c r="X133" s="12"/>
      <c r="Y133" s="12"/>
      <c r="Z133" s="12"/>
      <c r="AA133" s="12"/>
      <c r="AB133" s="12"/>
      <c r="AC133" s="12"/>
      <c r="AD133" s="12"/>
      <c r="AE133" s="12"/>
      <c r="AR133" s="215" t="s">
        <v>83</v>
      </c>
      <c r="AT133" s="216" t="s">
        <v>74</v>
      </c>
      <c r="AU133" s="216" t="s">
        <v>75</v>
      </c>
      <c r="AY133" s="215" t="s">
        <v>143</v>
      </c>
      <c r="BK133" s="217">
        <f>BK134+BK379+BK457+BK496</f>
        <v>0</v>
      </c>
    </row>
    <row r="134" s="12" customFormat="1" ht="22.8" customHeight="1">
      <c r="A134" s="12"/>
      <c r="B134" s="204"/>
      <c r="C134" s="205"/>
      <c r="D134" s="206" t="s">
        <v>74</v>
      </c>
      <c r="E134" s="218" t="s">
        <v>144</v>
      </c>
      <c r="F134" s="218" t="s">
        <v>145</v>
      </c>
      <c r="G134" s="205"/>
      <c r="H134" s="205"/>
      <c r="I134" s="208"/>
      <c r="J134" s="219">
        <f>BK134</f>
        <v>0</v>
      </c>
      <c r="K134" s="205"/>
      <c r="L134" s="210"/>
      <c r="M134" s="211"/>
      <c r="N134" s="212"/>
      <c r="O134" s="212"/>
      <c r="P134" s="213">
        <f>SUM(P135:P378)</f>
        <v>0</v>
      </c>
      <c r="Q134" s="212"/>
      <c r="R134" s="213">
        <f>SUM(R135:R378)</f>
        <v>6.9724073756800005</v>
      </c>
      <c r="S134" s="212"/>
      <c r="T134" s="214">
        <f>SUM(T135:T378)</f>
        <v>0</v>
      </c>
      <c r="U134" s="12"/>
      <c r="V134" s="12"/>
      <c r="W134" s="12"/>
      <c r="X134" s="12"/>
      <c r="Y134" s="12"/>
      <c r="Z134" s="12"/>
      <c r="AA134" s="12"/>
      <c r="AB134" s="12"/>
      <c r="AC134" s="12"/>
      <c r="AD134" s="12"/>
      <c r="AE134" s="12"/>
      <c r="AR134" s="215" t="s">
        <v>83</v>
      </c>
      <c r="AT134" s="216" t="s">
        <v>74</v>
      </c>
      <c r="AU134" s="216" t="s">
        <v>83</v>
      </c>
      <c r="AY134" s="215" t="s">
        <v>143</v>
      </c>
      <c r="BK134" s="217">
        <f>SUM(BK135:BK378)</f>
        <v>0</v>
      </c>
    </row>
    <row r="135" s="2" customFormat="1" ht="24.15" customHeight="1">
      <c r="A135" s="39"/>
      <c r="B135" s="40"/>
      <c r="C135" s="220" t="s">
        <v>83</v>
      </c>
      <c r="D135" s="220" t="s">
        <v>146</v>
      </c>
      <c r="E135" s="221" t="s">
        <v>147</v>
      </c>
      <c r="F135" s="222" t="s">
        <v>148</v>
      </c>
      <c r="G135" s="223" t="s">
        <v>149</v>
      </c>
      <c r="H135" s="224">
        <v>309.971</v>
      </c>
      <c r="I135" s="225"/>
      <c r="J135" s="226">
        <f>ROUND(I135*H135,2)</f>
        <v>0</v>
      </c>
      <c r="K135" s="227"/>
      <c r="L135" s="45"/>
      <c r="M135" s="228" t="s">
        <v>1</v>
      </c>
      <c r="N135" s="229" t="s">
        <v>40</v>
      </c>
      <c r="O135" s="92"/>
      <c r="P135" s="230">
        <f>O135*H135</f>
        <v>0</v>
      </c>
      <c r="Q135" s="230">
        <v>0.00020000000000000001</v>
      </c>
      <c r="R135" s="230">
        <f>Q135*H135</f>
        <v>0.061994200000000006</v>
      </c>
      <c r="S135" s="230">
        <v>0</v>
      </c>
      <c r="T135" s="231">
        <f>S135*H135</f>
        <v>0</v>
      </c>
      <c r="U135" s="39"/>
      <c r="V135" s="39"/>
      <c r="W135" s="39"/>
      <c r="X135" s="39"/>
      <c r="Y135" s="39"/>
      <c r="Z135" s="39"/>
      <c r="AA135" s="39"/>
      <c r="AB135" s="39"/>
      <c r="AC135" s="39"/>
      <c r="AD135" s="39"/>
      <c r="AE135" s="39"/>
      <c r="AR135" s="232" t="s">
        <v>150</v>
      </c>
      <c r="AT135" s="232" t="s">
        <v>146</v>
      </c>
      <c r="AU135" s="232" t="s">
        <v>85</v>
      </c>
      <c r="AY135" s="18" t="s">
        <v>143</v>
      </c>
      <c r="BE135" s="233">
        <f>IF(N135="základní",J135,0)</f>
        <v>0</v>
      </c>
      <c r="BF135" s="233">
        <f>IF(N135="snížená",J135,0)</f>
        <v>0</v>
      </c>
      <c r="BG135" s="233">
        <f>IF(N135="zákl. přenesená",J135,0)</f>
        <v>0</v>
      </c>
      <c r="BH135" s="233">
        <f>IF(N135="sníž. přenesená",J135,0)</f>
        <v>0</v>
      </c>
      <c r="BI135" s="233">
        <f>IF(N135="nulová",J135,0)</f>
        <v>0</v>
      </c>
      <c r="BJ135" s="18" t="s">
        <v>83</v>
      </c>
      <c r="BK135" s="233">
        <f>ROUND(I135*H135,2)</f>
        <v>0</v>
      </c>
      <c r="BL135" s="18" t="s">
        <v>150</v>
      </c>
      <c r="BM135" s="232" t="s">
        <v>151</v>
      </c>
    </row>
    <row r="136" s="13" customFormat="1">
      <c r="A136" s="13"/>
      <c r="B136" s="234"/>
      <c r="C136" s="235"/>
      <c r="D136" s="236" t="s">
        <v>152</v>
      </c>
      <c r="E136" s="237" t="s">
        <v>1</v>
      </c>
      <c r="F136" s="238" t="s">
        <v>153</v>
      </c>
      <c r="G136" s="235"/>
      <c r="H136" s="237" t="s">
        <v>1</v>
      </c>
      <c r="I136" s="239"/>
      <c r="J136" s="235"/>
      <c r="K136" s="235"/>
      <c r="L136" s="240"/>
      <c r="M136" s="241"/>
      <c r="N136" s="242"/>
      <c r="O136" s="242"/>
      <c r="P136" s="242"/>
      <c r="Q136" s="242"/>
      <c r="R136" s="242"/>
      <c r="S136" s="242"/>
      <c r="T136" s="243"/>
      <c r="U136" s="13"/>
      <c r="V136" s="13"/>
      <c r="W136" s="13"/>
      <c r="X136" s="13"/>
      <c r="Y136" s="13"/>
      <c r="Z136" s="13"/>
      <c r="AA136" s="13"/>
      <c r="AB136" s="13"/>
      <c r="AC136" s="13"/>
      <c r="AD136" s="13"/>
      <c r="AE136" s="13"/>
      <c r="AT136" s="244" t="s">
        <v>152</v>
      </c>
      <c r="AU136" s="244" t="s">
        <v>85</v>
      </c>
      <c r="AV136" s="13" t="s">
        <v>83</v>
      </c>
      <c r="AW136" s="13" t="s">
        <v>32</v>
      </c>
      <c r="AX136" s="13" t="s">
        <v>75</v>
      </c>
      <c r="AY136" s="244" t="s">
        <v>143</v>
      </c>
    </row>
    <row r="137" s="14" customFormat="1">
      <c r="A137" s="14"/>
      <c r="B137" s="245"/>
      <c r="C137" s="246"/>
      <c r="D137" s="236" t="s">
        <v>152</v>
      </c>
      <c r="E137" s="247" t="s">
        <v>1</v>
      </c>
      <c r="F137" s="248" t="s">
        <v>154</v>
      </c>
      <c r="G137" s="246"/>
      <c r="H137" s="249">
        <v>88.128</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152</v>
      </c>
      <c r="AU137" s="255" t="s">
        <v>85</v>
      </c>
      <c r="AV137" s="14" t="s">
        <v>85</v>
      </c>
      <c r="AW137" s="14" t="s">
        <v>32</v>
      </c>
      <c r="AX137" s="14" t="s">
        <v>75</v>
      </c>
      <c r="AY137" s="255" t="s">
        <v>143</v>
      </c>
    </row>
    <row r="138" s="14" customFormat="1">
      <c r="A138" s="14"/>
      <c r="B138" s="245"/>
      <c r="C138" s="246"/>
      <c r="D138" s="236" t="s">
        <v>152</v>
      </c>
      <c r="E138" s="247" t="s">
        <v>1</v>
      </c>
      <c r="F138" s="248" t="s">
        <v>155</v>
      </c>
      <c r="G138" s="246"/>
      <c r="H138" s="249">
        <v>11.288</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152</v>
      </c>
      <c r="AU138" s="255" t="s">
        <v>85</v>
      </c>
      <c r="AV138" s="14" t="s">
        <v>85</v>
      </c>
      <c r="AW138" s="14" t="s">
        <v>32</v>
      </c>
      <c r="AX138" s="14" t="s">
        <v>75</v>
      </c>
      <c r="AY138" s="255" t="s">
        <v>143</v>
      </c>
    </row>
    <row r="139" s="14" customFormat="1">
      <c r="A139" s="14"/>
      <c r="B139" s="245"/>
      <c r="C139" s="246"/>
      <c r="D139" s="236" t="s">
        <v>152</v>
      </c>
      <c r="E139" s="247" t="s">
        <v>1</v>
      </c>
      <c r="F139" s="248" t="s">
        <v>155</v>
      </c>
      <c r="G139" s="246"/>
      <c r="H139" s="249">
        <v>11.288</v>
      </c>
      <c r="I139" s="250"/>
      <c r="J139" s="246"/>
      <c r="K139" s="246"/>
      <c r="L139" s="251"/>
      <c r="M139" s="252"/>
      <c r="N139" s="253"/>
      <c r="O139" s="253"/>
      <c r="P139" s="253"/>
      <c r="Q139" s="253"/>
      <c r="R139" s="253"/>
      <c r="S139" s="253"/>
      <c r="T139" s="254"/>
      <c r="U139" s="14"/>
      <c r="V139" s="14"/>
      <c r="W139" s="14"/>
      <c r="X139" s="14"/>
      <c r="Y139" s="14"/>
      <c r="Z139" s="14"/>
      <c r="AA139" s="14"/>
      <c r="AB139" s="14"/>
      <c r="AC139" s="14"/>
      <c r="AD139" s="14"/>
      <c r="AE139" s="14"/>
      <c r="AT139" s="255" t="s">
        <v>152</v>
      </c>
      <c r="AU139" s="255" t="s">
        <v>85</v>
      </c>
      <c r="AV139" s="14" t="s">
        <v>85</v>
      </c>
      <c r="AW139" s="14" t="s">
        <v>32</v>
      </c>
      <c r="AX139" s="14" t="s">
        <v>75</v>
      </c>
      <c r="AY139" s="255" t="s">
        <v>143</v>
      </c>
    </row>
    <row r="140" s="14" customFormat="1">
      <c r="A140" s="14"/>
      <c r="B140" s="245"/>
      <c r="C140" s="246"/>
      <c r="D140" s="236" t="s">
        <v>152</v>
      </c>
      <c r="E140" s="247" t="s">
        <v>1</v>
      </c>
      <c r="F140" s="248" t="s">
        <v>156</v>
      </c>
      <c r="G140" s="246"/>
      <c r="H140" s="249">
        <v>73.400000000000006</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152</v>
      </c>
      <c r="AU140" s="255" t="s">
        <v>85</v>
      </c>
      <c r="AV140" s="14" t="s">
        <v>85</v>
      </c>
      <c r="AW140" s="14" t="s">
        <v>32</v>
      </c>
      <c r="AX140" s="14" t="s">
        <v>75</v>
      </c>
      <c r="AY140" s="255" t="s">
        <v>143</v>
      </c>
    </row>
    <row r="141" s="14" customFormat="1">
      <c r="A141" s="14"/>
      <c r="B141" s="245"/>
      <c r="C141" s="246"/>
      <c r="D141" s="236" t="s">
        <v>152</v>
      </c>
      <c r="E141" s="247" t="s">
        <v>1</v>
      </c>
      <c r="F141" s="248" t="s">
        <v>157</v>
      </c>
      <c r="G141" s="246"/>
      <c r="H141" s="249">
        <v>56.229999999999997</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152</v>
      </c>
      <c r="AU141" s="255" t="s">
        <v>85</v>
      </c>
      <c r="AV141" s="14" t="s">
        <v>85</v>
      </c>
      <c r="AW141" s="14" t="s">
        <v>32</v>
      </c>
      <c r="AX141" s="14" t="s">
        <v>75</v>
      </c>
      <c r="AY141" s="255" t="s">
        <v>143</v>
      </c>
    </row>
    <row r="142" s="14" customFormat="1">
      <c r="A142" s="14"/>
      <c r="B142" s="245"/>
      <c r="C142" s="246"/>
      <c r="D142" s="236" t="s">
        <v>152</v>
      </c>
      <c r="E142" s="247" t="s">
        <v>1</v>
      </c>
      <c r="F142" s="248" t="s">
        <v>158</v>
      </c>
      <c r="G142" s="246"/>
      <c r="H142" s="249">
        <v>10.800000000000001</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152</v>
      </c>
      <c r="AU142" s="255" t="s">
        <v>85</v>
      </c>
      <c r="AV142" s="14" t="s">
        <v>85</v>
      </c>
      <c r="AW142" s="14" t="s">
        <v>32</v>
      </c>
      <c r="AX142" s="14" t="s">
        <v>75</v>
      </c>
      <c r="AY142" s="255" t="s">
        <v>143</v>
      </c>
    </row>
    <row r="143" s="14" customFormat="1">
      <c r="A143" s="14"/>
      <c r="B143" s="245"/>
      <c r="C143" s="246"/>
      <c r="D143" s="236" t="s">
        <v>152</v>
      </c>
      <c r="E143" s="247" t="s">
        <v>1</v>
      </c>
      <c r="F143" s="248" t="s">
        <v>159</v>
      </c>
      <c r="G143" s="246"/>
      <c r="H143" s="249">
        <v>107.22</v>
      </c>
      <c r="I143" s="250"/>
      <c r="J143" s="246"/>
      <c r="K143" s="246"/>
      <c r="L143" s="251"/>
      <c r="M143" s="252"/>
      <c r="N143" s="253"/>
      <c r="O143" s="253"/>
      <c r="P143" s="253"/>
      <c r="Q143" s="253"/>
      <c r="R143" s="253"/>
      <c r="S143" s="253"/>
      <c r="T143" s="254"/>
      <c r="U143" s="14"/>
      <c r="V143" s="14"/>
      <c r="W143" s="14"/>
      <c r="X143" s="14"/>
      <c r="Y143" s="14"/>
      <c r="Z143" s="14"/>
      <c r="AA143" s="14"/>
      <c r="AB143" s="14"/>
      <c r="AC143" s="14"/>
      <c r="AD143" s="14"/>
      <c r="AE143" s="14"/>
      <c r="AT143" s="255" t="s">
        <v>152</v>
      </c>
      <c r="AU143" s="255" t="s">
        <v>85</v>
      </c>
      <c r="AV143" s="14" t="s">
        <v>85</v>
      </c>
      <c r="AW143" s="14" t="s">
        <v>32</v>
      </c>
      <c r="AX143" s="14" t="s">
        <v>75</v>
      </c>
      <c r="AY143" s="255" t="s">
        <v>143</v>
      </c>
    </row>
    <row r="144" s="15" customFormat="1">
      <c r="A144" s="15"/>
      <c r="B144" s="256"/>
      <c r="C144" s="257"/>
      <c r="D144" s="236" t="s">
        <v>152</v>
      </c>
      <c r="E144" s="258" t="s">
        <v>1</v>
      </c>
      <c r="F144" s="259" t="s">
        <v>160</v>
      </c>
      <c r="G144" s="257"/>
      <c r="H144" s="260">
        <v>358.35399999999998</v>
      </c>
      <c r="I144" s="261"/>
      <c r="J144" s="257"/>
      <c r="K144" s="257"/>
      <c r="L144" s="262"/>
      <c r="M144" s="263"/>
      <c r="N144" s="264"/>
      <c r="O144" s="264"/>
      <c r="P144" s="264"/>
      <c r="Q144" s="264"/>
      <c r="R144" s="264"/>
      <c r="S144" s="264"/>
      <c r="T144" s="265"/>
      <c r="U144" s="15"/>
      <c r="V144" s="15"/>
      <c r="W144" s="15"/>
      <c r="X144" s="15"/>
      <c r="Y144" s="15"/>
      <c r="Z144" s="15"/>
      <c r="AA144" s="15"/>
      <c r="AB144" s="15"/>
      <c r="AC144" s="15"/>
      <c r="AD144" s="15"/>
      <c r="AE144" s="15"/>
      <c r="AT144" s="266" t="s">
        <v>152</v>
      </c>
      <c r="AU144" s="266" t="s">
        <v>85</v>
      </c>
      <c r="AV144" s="15" t="s">
        <v>161</v>
      </c>
      <c r="AW144" s="15" t="s">
        <v>32</v>
      </c>
      <c r="AX144" s="15" t="s">
        <v>75</v>
      </c>
      <c r="AY144" s="266" t="s">
        <v>143</v>
      </c>
    </row>
    <row r="145" s="13" customFormat="1">
      <c r="A145" s="13"/>
      <c r="B145" s="234"/>
      <c r="C145" s="235"/>
      <c r="D145" s="236" t="s">
        <v>152</v>
      </c>
      <c r="E145" s="237" t="s">
        <v>1</v>
      </c>
      <c r="F145" s="238" t="s">
        <v>162</v>
      </c>
      <c r="G145" s="235"/>
      <c r="H145" s="237" t="s">
        <v>1</v>
      </c>
      <c r="I145" s="239"/>
      <c r="J145" s="235"/>
      <c r="K145" s="235"/>
      <c r="L145" s="240"/>
      <c r="M145" s="241"/>
      <c r="N145" s="242"/>
      <c r="O145" s="242"/>
      <c r="P145" s="242"/>
      <c r="Q145" s="242"/>
      <c r="R145" s="242"/>
      <c r="S145" s="242"/>
      <c r="T145" s="243"/>
      <c r="U145" s="13"/>
      <c r="V145" s="13"/>
      <c r="W145" s="13"/>
      <c r="X145" s="13"/>
      <c r="Y145" s="13"/>
      <c r="Z145" s="13"/>
      <c r="AA145" s="13"/>
      <c r="AB145" s="13"/>
      <c r="AC145" s="13"/>
      <c r="AD145" s="13"/>
      <c r="AE145" s="13"/>
      <c r="AT145" s="244" t="s">
        <v>152</v>
      </c>
      <c r="AU145" s="244" t="s">
        <v>85</v>
      </c>
      <c r="AV145" s="13" t="s">
        <v>83</v>
      </c>
      <c r="AW145" s="13" t="s">
        <v>32</v>
      </c>
      <c r="AX145" s="13" t="s">
        <v>75</v>
      </c>
      <c r="AY145" s="244" t="s">
        <v>143</v>
      </c>
    </row>
    <row r="146" s="14" customFormat="1">
      <c r="A146" s="14"/>
      <c r="B146" s="245"/>
      <c r="C146" s="246"/>
      <c r="D146" s="236" t="s">
        <v>152</v>
      </c>
      <c r="E146" s="247" t="s">
        <v>1</v>
      </c>
      <c r="F146" s="248" t="s">
        <v>163</v>
      </c>
      <c r="G146" s="246"/>
      <c r="H146" s="249">
        <v>8.6999999999999993</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152</v>
      </c>
      <c r="AU146" s="255" t="s">
        <v>85</v>
      </c>
      <c r="AV146" s="14" t="s">
        <v>85</v>
      </c>
      <c r="AW146" s="14" t="s">
        <v>32</v>
      </c>
      <c r="AX146" s="14" t="s">
        <v>75</v>
      </c>
      <c r="AY146" s="255" t="s">
        <v>143</v>
      </c>
    </row>
    <row r="147" s="14" customFormat="1">
      <c r="A147" s="14"/>
      <c r="B147" s="245"/>
      <c r="C147" s="246"/>
      <c r="D147" s="236" t="s">
        <v>152</v>
      </c>
      <c r="E147" s="247" t="s">
        <v>1</v>
      </c>
      <c r="F147" s="248" t="s">
        <v>164</v>
      </c>
      <c r="G147" s="246"/>
      <c r="H147" s="249">
        <v>1.3</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152</v>
      </c>
      <c r="AU147" s="255" t="s">
        <v>85</v>
      </c>
      <c r="AV147" s="14" t="s">
        <v>85</v>
      </c>
      <c r="AW147" s="14" t="s">
        <v>32</v>
      </c>
      <c r="AX147" s="14" t="s">
        <v>75</v>
      </c>
      <c r="AY147" s="255" t="s">
        <v>143</v>
      </c>
    </row>
    <row r="148" s="14" customFormat="1">
      <c r="A148" s="14"/>
      <c r="B148" s="245"/>
      <c r="C148" s="246"/>
      <c r="D148" s="236" t="s">
        <v>152</v>
      </c>
      <c r="E148" s="247" t="s">
        <v>1</v>
      </c>
      <c r="F148" s="248" t="s">
        <v>165</v>
      </c>
      <c r="G148" s="246"/>
      <c r="H148" s="249">
        <v>9.5999999999999996</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152</v>
      </c>
      <c r="AU148" s="255" t="s">
        <v>85</v>
      </c>
      <c r="AV148" s="14" t="s">
        <v>85</v>
      </c>
      <c r="AW148" s="14" t="s">
        <v>32</v>
      </c>
      <c r="AX148" s="14" t="s">
        <v>75</v>
      </c>
      <c r="AY148" s="255" t="s">
        <v>143</v>
      </c>
    </row>
    <row r="149" s="14" customFormat="1">
      <c r="A149" s="14"/>
      <c r="B149" s="245"/>
      <c r="C149" s="246"/>
      <c r="D149" s="236" t="s">
        <v>152</v>
      </c>
      <c r="E149" s="247" t="s">
        <v>1</v>
      </c>
      <c r="F149" s="248" t="s">
        <v>166</v>
      </c>
      <c r="G149" s="246"/>
      <c r="H149" s="249">
        <v>9.3599999999999994</v>
      </c>
      <c r="I149" s="250"/>
      <c r="J149" s="246"/>
      <c r="K149" s="246"/>
      <c r="L149" s="251"/>
      <c r="M149" s="252"/>
      <c r="N149" s="253"/>
      <c r="O149" s="253"/>
      <c r="P149" s="253"/>
      <c r="Q149" s="253"/>
      <c r="R149" s="253"/>
      <c r="S149" s="253"/>
      <c r="T149" s="254"/>
      <c r="U149" s="14"/>
      <c r="V149" s="14"/>
      <c r="W149" s="14"/>
      <c r="X149" s="14"/>
      <c r="Y149" s="14"/>
      <c r="Z149" s="14"/>
      <c r="AA149" s="14"/>
      <c r="AB149" s="14"/>
      <c r="AC149" s="14"/>
      <c r="AD149" s="14"/>
      <c r="AE149" s="14"/>
      <c r="AT149" s="255" t="s">
        <v>152</v>
      </c>
      <c r="AU149" s="255" t="s">
        <v>85</v>
      </c>
      <c r="AV149" s="14" t="s">
        <v>85</v>
      </c>
      <c r="AW149" s="14" t="s">
        <v>32</v>
      </c>
      <c r="AX149" s="14" t="s">
        <v>75</v>
      </c>
      <c r="AY149" s="255" t="s">
        <v>143</v>
      </c>
    </row>
    <row r="150" s="14" customFormat="1">
      <c r="A150" s="14"/>
      <c r="B150" s="245"/>
      <c r="C150" s="246"/>
      <c r="D150" s="236" t="s">
        <v>152</v>
      </c>
      <c r="E150" s="247" t="s">
        <v>1</v>
      </c>
      <c r="F150" s="248" t="s">
        <v>167</v>
      </c>
      <c r="G150" s="246"/>
      <c r="H150" s="249">
        <v>1.6000000000000001</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152</v>
      </c>
      <c r="AU150" s="255" t="s">
        <v>85</v>
      </c>
      <c r="AV150" s="14" t="s">
        <v>85</v>
      </c>
      <c r="AW150" s="14" t="s">
        <v>32</v>
      </c>
      <c r="AX150" s="14" t="s">
        <v>75</v>
      </c>
      <c r="AY150" s="255" t="s">
        <v>143</v>
      </c>
    </row>
    <row r="151" s="14" customFormat="1">
      <c r="A151" s="14"/>
      <c r="B151" s="245"/>
      <c r="C151" s="246"/>
      <c r="D151" s="236" t="s">
        <v>152</v>
      </c>
      <c r="E151" s="247" t="s">
        <v>1</v>
      </c>
      <c r="F151" s="248" t="s">
        <v>168</v>
      </c>
      <c r="G151" s="246"/>
      <c r="H151" s="249">
        <v>2.8799999999999999</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152</v>
      </c>
      <c r="AU151" s="255" t="s">
        <v>85</v>
      </c>
      <c r="AV151" s="14" t="s">
        <v>85</v>
      </c>
      <c r="AW151" s="14" t="s">
        <v>32</v>
      </c>
      <c r="AX151" s="14" t="s">
        <v>75</v>
      </c>
      <c r="AY151" s="255" t="s">
        <v>143</v>
      </c>
    </row>
    <row r="152" s="14" customFormat="1">
      <c r="A152" s="14"/>
      <c r="B152" s="245"/>
      <c r="C152" s="246"/>
      <c r="D152" s="236" t="s">
        <v>152</v>
      </c>
      <c r="E152" s="247" t="s">
        <v>1</v>
      </c>
      <c r="F152" s="248" t="s">
        <v>169</v>
      </c>
      <c r="G152" s="246"/>
      <c r="H152" s="249">
        <v>0.63200000000000001</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152</v>
      </c>
      <c r="AU152" s="255" t="s">
        <v>85</v>
      </c>
      <c r="AV152" s="14" t="s">
        <v>85</v>
      </c>
      <c r="AW152" s="14" t="s">
        <v>32</v>
      </c>
      <c r="AX152" s="14" t="s">
        <v>75</v>
      </c>
      <c r="AY152" s="255" t="s">
        <v>143</v>
      </c>
    </row>
    <row r="153" s="14" customFormat="1">
      <c r="A153" s="14"/>
      <c r="B153" s="245"/>
      <c r="C153" s="246"/>
      <c r="D153" s="236" t="s">
        <v>152</v>
      </c>
      <c r="E153" s="247" t="s">
        <v>1</v>
      </c>
      <c r="F153" s="248" t="s">
        <v>170</v>
      </c>
      <c r="G153" s="246"/>
      <c r="H153" s="249">
        <v>0.98799999999999999</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152</v>
      </c>
      <c r="AU153" s="255" t="s">
        <v>85</v>
      </c>
      <c r="AV153" s="14" t="s">
        <v>85</v>
      </c>
      <c r="AW153" s="14" t="s">
        <v>32</v>
      </c>
      <c r="AX153" s="14" t="s">
        <v>75</v>
      </c>
      <c r="AY153" s="255" t="s">
        <v>143</v>
      </c>
    </row>
    <row r="154" s="14" customFormat="1">
      <c r="A154" s="14"/>
      <c r="B154" s="245"/>
      <c r="C154" s="246"/>
      <c r="D154" s="236" t="s">
        <v>152</v>
      </c>
      <c r="E154" s="247" t="s">
        <v>1</v>
      </c>
      <c r="F154" s="248" t="s">
        <v>171</v>
      </c>
      <c r="G154" s="246"/>
      <c r="H154" s="249">
        <v>1.952</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152</v>
      </c>
      <c r="AU154" s="255" t="s">
        <v>85</v>
      </c>
      <c r="AV154" s="14" t="s">
        <v>85</v>
      </c>
      <c r="AW154" s="14" t="s">
        <v>32</v>
      </c>
      <c r="AX154" s="14" t="s">
        <v>75</v>
      </c>
      <c r="AY154" s="255" t="s">
        <v>143</v>
      </c>
    </row>
    <row r="155" s="15" customFormat="1">
      <c r="A155" s="15"/>
      <c r="B155" s="256"/>
      <c r="C155" s="257"/>
      <c r="D155" s="236" t="s">
        <v>152</v>
      </c>
      <c r="E155" s="258" t="s">
        <v>1</v>
      </c>
      <c r="F155" s="259" t="s">
        <v>160</v>
      </c>
      <c r="G155" s="257"/>
      <c r="H155" s="260">
        <v>37.012</v>
      </c>
      <c r="I155" s="261"/>
      <c r="J155" s="257"/>
      <c r="K155" s="257"/>
      <c r="L155" s="262"/>
      <c r="M155" s="263"/>
      <c r="N155" s="264"/>
      <c r="O155" s="264"/>
      <c r="P155" s="264"/>
      <c r="Q155" s="264"/>
      <c r="R155" s="264"/>
      <c r="S155" s="264"/>
      <c r="T155" s="265"/>
      <c r="U155" s="15"/>
      <c r="V155" s="15"/>
      <c r="W155" s="15"/>
      <c r="X155" s="15"/>
      <c r="Y155" s="15"/>
      <c r="Z155" s="15"/>
      <c r="AA155" s="15"/>
      <c r="AB155" s="15"/>
      <c r="AC155" s="15"/>
      <c r="AD155" s="15"/>
      <c r="AE155" s="15"/>
      <c r="AT155" s="266" t="s">
        <v>152</v>
      </c>
      <c r="AU155" s="266" t="s">
        <v>85</v>
      </c>
      <c r="AV155" s="15" t="s">
        <v>161</v>
      </c>
      <c r="AW155" s="15" t="s">
        <v>32</v>
      </c>
      <c r="AX155" s="15" t="s">
        <v>75</v>
      </c>
      <c r="AY155" s="266" t="s">
        <v>143</v>
      </c>
    </row>
    <row r="156" s="13" customFormat="1">
      <c r="A156" s="13"/>
      <c r="B156" s="234"/>
      <c r="C156" s="235"/>
      <c r="D156" s="236" t="s">
        <v>152</v>
      </c>
      <c r="E156" s="237" t="s">
        <v>1</v>
      </c>
      <c r="F156" s="238" t="s">
        <v>172</v>
      </c>
      <c r="G156" s="235"/>
      <c r="H156" s="237" t="s">
        <v>1</v>
      </c>
      <c r="I156" s="239"/>
      <c r="J156" s="235"/>
      <c r="K156" s="235"/>
      <c r="L156" s="240"/>
      <c r="M156" s="241"/>
      <c r="N156" s="242"/>
      <c r="O156" s="242"/>
      <c r="P156" s="242"/>
      <c r="Q156" s="242"/>
      <c r="R156" s="242"/>
      <c r="S156" s="242"/>
      <c r="T156" s="243"/>
      <c r="U156" s="13"/>
      <c r="V156" s="13"/>
      <c r="W156" s="13"/>
      <c r="X156" s="13"/>
      <c r="Y156" s="13"/>
      <c r="Z156" s="13"/>
      <c r="AA156" s="13"/>
      <c r="AB156" s="13"/>
      <c r="AC156" s="13"/>
      <c r="AD156" s="13"/>
      <c r="AE156" s="13"/>
      <c r="AT156" s="244" t="s">
        <v>152</v>
      </c>
      <c r="AU156" s="244" t="s">
        <v>85</v>
      </c>
      <c r="AV156" s="13" t="s">
        <v>83</v>
      </c>
      <c r="AW156" s="13" t="s">
        <v>32</v>
      </c>
      <c r="AX156" s="13" t="s">
        <v>75</v>
      </c>
      <c r="AY156" s="244" t="s">
        <v>143</v>
      </c>
    </row>
    <row r="157" s="14" customFormat="1">
      <c r="A157" s="14"/>
      <c r="B157" s="245"/>
      <c r="C157" s="246"/>
      <c r="D157" s="236" t="s">
        <v>152</v>
      </c>
      <c r="E157" s="247" t="s">
        <v>1</v>
      </c>
      <c r="F157" s="248" t="s">
        <v>173</v>
      </c>
      <c r="G157" s="246"/>
      <c r="H157" s="249">
        <v>-85.394999999999996</v>
      </c>
      <c r="I157" s="250"/>
      <c r="J157" s="246"/>
      <c r="K157" s="246"/>
      <c r="L157" s="251"/>
      <c r="M157" s="252"/>
      <c r="N157" s="253"/>
      <c r="O157" s="253"/>
      <c r="P157" s="253"/>
      <c r="Q157" s="253"/>
      <c r="R157" s="253"/>
      <c r="S157" s="253"/>
      <c r="T157" s="254"/>
      <c r="U157" s="14"/>
      <c r="V157" s="14"/>
      <c r="W157" s="14"/>
      <c r="X157" s="14"/>
      <c r="Y157" s="14"/>
      <c r="Z157" s="14"/>
      <c r="AA157" s="14"/>
      <c r="AB157" s="14"/>
      <c r="AC157" s="14"/>
      <c r="AD157" s="14"/>
      <c r="AE157" s="14"/>
      <c r="AT157" s="255" t="s">
        <v>152</v>
      </c>
      <c r="AU157" s="255" t="s">
        <v>85</v>
      </c>
      <c r="AV157" s="14" t="s">
        <v>85</v>
      </c>
      <c r="AW157" s="14" t="s">
        <v>32</v>
      </c>
      <c r="AX157" s="14" t="s">
        <v>75</v>
      </c>
      <c r="AY157" s="255" t="s">
        <v>143</v>
      </c>
    </row>
    <row r="158" s="15" customFormat="1">
      <c r="A158" s="15"/>
      <c r="B158" s="256"/>
      <c r="C158" s="257"/>
      <c r="D158" s="236" t="s">
        <v>152</v>
      </c>
      <c r="E158" s="258" t="s">
        <v>1</v>
      </c>
      <c r="F158" s="259" t="s">
        <v>160</v>
      </c>
      <c r="G158" s="257"/>
      <c r="H158" s="260">
        <v>-85.394999999999996</v>
      </c>
      <c r="I158" s="261"/>
      <c r="J158" s="257"/>
      <c r="K158" s="257"/>
      <c r="L158" s="262"/>
      <c r="M158" s="263"/>
      <c r="N158" s="264"/>
      <c r="O158" s="264"/>
      <c r="P158" s="264"/>
      <c r="Q158" s="264"/>
      <c r="R158" s="264"/>
      <c r="S158" s="264"/>
      <c r="T158" s="265"/>
      <c r="U158" s="15"/>
      <c r="V158" s="15"/>
      <c r="W158" s="15"/>
      <c r="X158" s="15"/>
      <c r="Y158" s="15"/>
      <c r="Z158" s="15"/>
      <c r="AA158" s="15"/>
      <c r="AB158" s="15"/>
      <c r="AC158" s="15"/>
      <c r="AD158" s="15"/>
      <c r="AE158" s="15"/>
      <c r="AT158" s="266" t="s">
        <v>152</v>
      </c>
      <c r="AU158" s="266" t="s">
        <v>85</v>
      </c>
      <c r="AV158" s="15" t="s">
        <v>161</v>
      </c>
      <c r="AW158" s="15" t="s">
        <v>32</v>
      </c>
      <c r="AX158" s="15" t="s">
        <v>75</v>
      </c>
      <c r="AY158" s="266" t="s">
        <v>143</v>
      </c>
    </row>
    <row r="159" s="16" customFormat="1">
      <c r="A159" s="16"/>
      <c r="B159" s="267"/>
      <c r="C159" s="268"/>
      <c r="D159" s="236" t="s">
        <v>152</v>
      </c>
      <c r="E159" s="269" t="s">
        <v>1</v>
      </c>
      <c r="F159" s="270" t="s">
        <v>174</v>
      </c>
      <c r="G159" s="268"/>
      <c r="H159" s="271">
        <v>309.971</v>
      </c>
      <c r="I159" s="272"/>
      <c r="J159" s="268"/>
      <c r="K159" s="268"/>
      <c r="L159" s="273"/>
      <c r="M159" s="274"/>
      <c r="N159" s="275"/>
      <c r="O159" s="275"/>
      <c r="P159" s="275"/>
      <c r="Q159" s="275"/>
      <c r="R159" s="275"/>
      <c r="S159" s="275"/>
      <c r="T159" s="276"/>
      <c r="U159" s="16"/>
      <c r="V159" s="16"/>
      <c r="W159" s="16"/>
      <c r="X159" s="16"/>
      <c r="Y159" s="16"/>
      <c r="Z159" s="16"/>
      <c r="AA159" s="16"/>
      <c r="AB159" s="16"/>
      <c r="AC159" s="16"/>
      <c r="AD159" s="16"/>
      <c r="AE159" s="16"/>
      <c r="AT159" s="277" t="s">
        <v>152</v>
      </c>
      <c r="AU159" s="277" t="s">
        <v>85</v>
      </c>
      <c r="AV159" s="16" t="s">
        <v>150</v>
      </c>
      <c r="AW159" s="16" t="s">
        <v>32</v>
      </c>
      <c r="AX159" s="16" t="s">
        <v>83</v>
      </c>
      <c r="AY159" s="277" t="s">
        <v>143</v>
      </c>
    </row>
    <row r="160" s="2" customFormat="1" ht="24.15" customHeight="1">
      <c r="A160" s="39"/>
      <c r="B160" s="40"/>
      <c r="C160" s="220" t="s">
        <v>85</v>
      </c>
      <c r="D160" s="220" t="s">
        <v>146</v>
      </c>
      <c r="E160" s="221" t="s">
        <v>175</v>
      </c>
      <c r="F160" s="222" t="s">
        <v>176</v>
      </c>
      <c r="G160" s="223" t="s">
        <v>149</v>
      </c>
      <c r="H160" s="224">
        <v>20.928000000000001</v>
      </c>
      <c r="I160" s="225"/>
      <c r="J160" s="226">
        <f>ROUND(I160*H160,2)</f>
        <v>0</v>
      </c>
      <c r="K160" s="227"/>
      <c r="L160" s="45"/>
      <c r="M160" s="228" t="s">
        <v>1</v>
      </c>
      <c r="N160" s="229" t="s">
        <v>40</v>
      </c>
      <c r="O160" s="92"/>
      <c r="P160" s="230">
        <f>O160*H160</f>
        <v>0</v>
      </c>
      <c r="Q160" s="230">
        <v>0.00018000000000000001</v>
      </c>
      <c r="R160" s="230">
        <f>Q160*H160</f>
        <v>0.0037670400000000006</v>
      </c>
      <c r="S160" s="230">
        <v>0</v>
      </c>
      <c r="T160" s="231">
        <f>S160*H160</f>
        <v>0</v>
      </c>
      <c r="U160" s="39"/>
      <c r="V160" s="39"/>
      <c r="W160" s="39"/>
      <c r="X160" s="39"/>
      <c r="Y160" s="39"/>
      <c r="Z160" s="39"/>
      <c r="AA160" s="39"/>
      <c r="AB160" s="39"/>
      <c r="AC160" s="39"/>
      <c r="AD160" s="39"/>
      <c r="AE160" s="39"/>
      <c r="AR160" s="232" t="s">
        <v>150</v>
      </c>
      <c r="AT160" s="232" t="s">
        <v>146</v>
      </c>
      <c r="AU160" s="232" t="s">
        <v>85</v>
      </c>
      <c r="AY160" s="18" t="s">
        <v>143</v>
      </c>
      <c r="BE160" s="233">
        <f>IF(N160="základní",J160,0)</f>
        <v>0</v>
      </c>
      <c r="BF160" s="233">
        <f>IF(N160="snížená",J160,0)</f>
        <v>0</v>
      </c>
      <c r="BG160" s="233">
        <f>IF(N160="zákl. přenesená",J160,0)</f>
        <v>0</v>
      </c>
      <c r="BH160" s="233">
        <f>IF(N160="sníž. přenesená",J160,0)</f>
        <v>0</v>
      </c>
      <c r="BI160" s="233">
        <f>IF(N160="nulová",J160,0)</f>
        <v>0</v>
      </c>
      <c r="BJ160" s="18" t="s">
        <v>83</v>
      </c>
      <c r="BK160" s="233">
        <f>ROUND(I160*H160,2)</f>
        <v>0</v>
      </c>
      <c r="BL160" s="18" t="s">
        <v>150</v>
      </c>
      <c r="BM160" s="232" t="s">
        <v>177</v>
      </c>
    </row>
    <row r="161" s="14" customFormat="1">
      <c r="A161" s="14"/>
      <c r="B161" s="245"/>
      <c r="C161" s="246"/>
      <c r="D161" s="236" t="s">
        <v>152</v>
      </c>
      <c r="E161" s="247" t="s">
        <v>1</v>
      </c>
      <c r="F161" s="248" t="s">
        <v>178</v>
      </c>
      <c r="G161" s="246"/>
      <c r="H161" s="249">
        <v>20.928000000000001</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152</v>
      </c>
      <c r="AU161" s="255" t="s">
        <v>85</v>
      </c>
      <c r="AV161" s="14" t="s">
        <v>85</v>
      </c>
      <c r="AW161" s="14" t="s">
        <v>32</v>
      </c>
      <c r="AX161" s="14" t="s">
        <v>83</v>
      </c>
      <c r="AY161" s="255" t="s">
        <v>143</v>
      </c>
    </row>
    <row r="162" s="2" customFormat="1" ht="44.25" customHeight="1">
      <c r="A162" s="39"/>
      <c r="B162" s="40"/>
      <c r="C162" s="220" t="s">
        <v>161</v>
      </c>
      <c r="D162" s="220" t="s">
        <v>146</v>
      </c>
      <c r="E162" s="221" t="s">
        <v>179</v>
      </c>
      <c r="F162" s="222" t="s">
        <v>180</v>
      </c>
      <c r="G162" s="223" t="s">
        <v>149</v>
      </c>
      <c r="H162" s="224">
        <v>287.76799999999997</v>
      </c>
      <c r="I162" s="225"/>
      <c r="J162" s="226">
        <f>ROUND(I162*H162,2)</f>
        <v>0</v>
      </c>
      <c r="K162" s="227"/>
      <c r="L162" s="45"/>
      <c r="M162" s="228" t="s">
        <v>1</v>
      </c>
      <c r="N162" s="229" t="s">
        <v>40</v>
      </c>
      <c r="O162" s="92"/>
      <c r="P162" s="230">
        <f>O162*H162</f>
        <v>0</v>
      </c>
      <c r="Q162" s="230">
        <v>0.0085961600000000003</v>
      </c>
      <c r="R162" s="230">
        <f>Q162*H162</f>
        <v>2.4736997708799997</v>
      </c>
      <c r="S162" s="230">
        <v>0</v>
      </c>
      <c r="T162" s="231">
        <f>S162*H162</f>
        <v>0</v>
      </c>
      <c r="U162" s="39"/>
      <c r="V162" s="39"/>
      <c r="W162" s="39"/>
      <c r="X162" s="39"/>
      <c r="Y162" s="39"/>
      <c r="Z162" s="39"/>
      <c r="AA162" s="39"/>
      <c r="AB162" s="39"/>
      <c r="AC162" s="39"/>
      <c r="AD162" s="39"/>
      <c r="AE162" s="39"/>
      <c r="AR162" s="232" t="s">
        <v>150</v>
      </c>
      <c r="AT162" s="232" t="s">
        <v>146</v>
      </c>
      <c r="AU162" s="232" t="s">
        <v>85</v>
      </c>
      <c r="AY162" s="18" t="s">
        <v>143</v>
      </c>
      <c r="BE162" s="233">
        <f>IF(N162="základní",J162,0)</f>
        <v>0</v>
      </c>
      <c r="BF162" s="233">
        <f>IF(N162="snížená",J162,0)</f>
        <v>0</v>
      </c>
      <c r="BG162" s="233">
        <f>IF(N162="zákl. přenesená",J162,0)</f>
        <v>0</v>
      </c>
      <c r="BH162" s="233">
        <f>IF(N162="sníž. přenesená",J162,0)</f>
        <v>0</v>
      </c>
      <c r="BI162" s="233">
        <f>IF(N162="nulová",J162,0)</f>
        <v>0</v>
      </c>
      <c r="BJ162" s="18" t="s">
        <v>83</v>
      </c>
      <c r="BK162" s="233">
        <f>ROUND(I162*H162,2)</f>
        <v>0</v>
      </c>
      <c r="BL162" s="18" t="s">
        <v>150</v>
      </c>
      <c r="BM162" s="232" t="s">
        <v>181</v>
      </c>
    </row>
    <row r="163" s="13" customFormat="1">
      <c r="A163" s="13"/>
      <c r="B163" s="234"/>
      <c r="C163" s="235"/>
      <c r="D163" s="236" t="s">
        <v>152</v>
      </c>
      <c r="E163" s="237" t="s">
        <v>1</v>
      </c>
      <c r="F163" s="238" t="s">
        <v>153</v>
      </c>
      <c r="G163" s="235"/>
      <c r="H163" s="237" t="s">
        <v>1</v>
      </c>
      <c r="I163" s="239"/>
      <c r="J163" s="235"/>
      <c r="K163" s="235"/>
      <c r="L163" s="240"/>
      <c r="M163" s="241"/>
      <c r="N163" s="242"/>
      <c r="O163" s="242"/>
      <c r="P163" s="242"/>
      <c r="Q163" s="242"/>
      <c r="R163" s="242"/>
      <c r="S163" s="242"/>
      <c r="T163" s="243"/>
      <c r="U163" s="13"/>
      <c r="V163" s="13"/>
      <c r="W163" s="13"/>
      <c r="X163" s="13"/>
      <c r="Y163" s="13"/>
      <c r="Z163" s="13"/>
      <c r="AA163" s="13"/>
      <c r="AB163" s="13"/>
      <c r="AC163" s="13"/>
      <c r="AD163" s="13"/>
      <c r="AE163" s="13"/>
      <c r="AT163" s="244" t="s">
        <v>152</v>
      </c>
      <c r="AU163" s="244" t="s">
        <v>85</v>
      </c>
      <c r="AV163" s="13" t="s">
        <v>83</v>
      </c>
      <c r="AW163" s="13" t="s">
        <v>32</v>
      </c>
      <c r="AX163" s="13" t="s">
        <v>75</v>
      </c>
      <c r="AY163" s="244" t="s">
        <v>143</v>
      </c>
    </row>
    <row r="164" s="14" customFormat="1">
      <c r="A164" s="14"/>
      <c r="B164" s="245"/>
      <c r="C164" s="246"/>
      <c r="D164" s="236" t="s">
        <v>152</v>
      </c>
      <c r="E164" s="247" t="s">
        <v>1</v>
      </c>
      <c r="F164" s="248" t="s">
        <v>154</v>
      </c>
      <c r="G164" s="246"/>
      <c r="H164" s="249">
        <v>88.128</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152</v>
      </c>
      <c r="AU164" s="255" t="s">
        <v>85</v>
      </c>
      <c r="AV164" s="14" t="s">
        <v>85</v>
      </c>
      <c r="AW164" s="14" t="s">
        <v>32</v>
      </c>
      <c r="AX164" s="14" t="s">
        <v>75</v>
      </c>
      <c r="AY164" s="255" t="s">
        <v>143</v>
      </c>
    </row>
    <row r="165" s="14" customFormat="1">
      <c r="A165" s="14"/>
      <c r="B165" s="245"/>
      <c r="C165" s="246"/>
      <c r="D165" s="236" t="s">
        <v>152</v>
      </c>
      <c r="E165" s="247" t="s">
        <v>1</v>
      </c>
      <c r="F165" s="248" t="s">
        <v>156</v>
      </c>
      <c r="G165" s="246"/>
      <c r="H165" s="249">
        <v>73.400000000000006</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152</v>
      </c>
      <c r="AU165" s="255" t="s">
        <v>85</v>
      </c>
      <c r="AV165" s="14" t="s">
        <v>85</v>
      </c>
      <c r="AW165" s="14" t="s">
        <v>32</v>
      </c>
      <c r="AX165" s="14" t="s">
        <v>75</v>
      </c>
      <c r="AY165" s="255" t="s">
        <v>143</v>
      </c>
    </row>
    <row r="166" s="14" customFormat="1">
      <c r="A166" s="14"/>
      <c r="B166" s="245"/>
      <c r="C166" s="246"/>
      <c r="D166" s="236" t="s">
        <v>152</v>
      </c>
      <c r="E166" s="247" t="s">
        <v>1</v>
      </c>
      <c r="F166" s="248" t="s">
        <v>157</v>
      </c>
      <c r="G166" s="246"/>
      <c r="H166" s="249">
        <v>56.229999999999997</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152</v>
      </c>
      <c r="AU166" s="255" t="s">
        <v>85</v>
      </c>
      <c r="AV166" s="14" t="s">
        <v>85</v>
      </c>
      <c r="AW166" s="14" t="s">
        <v>32</v>
      </c>
      <c r="AX166" s="14" t="s">
        <v>75</v>
      </c>
      <c r="AY166" s="255" t="s">
        <v>143</v>
      </c>
    </row>
    <row r="167" s="14" customFormat="1">
      <c r="A167" s="14"/>
      <c r="B167" s="245"/>
      <c r="C167" s="246"/>
      <c r="D167" s="236" t="s">
        <v>152</v>
      </c>
      <c r="E167" s="247" t="s">
        <v>1</v>
      </c>
      <c r="F167" s="248" t="s">
        <v>159</v>
      </c>
      <c r="G167" s="246"/>
      <c r="H167" s="249">
        <v>107.22</v>
      </c>
      <c r="I167" s="250"/>
      <c r="J167" s="246"/>
      <c r="K167" s="246"/>
      <c r="L167" s="251"/>
      <c r="M167" s="252"/>
      <c r="N167" s="253"/>
      <c r="O167" s="253"/>
      <c r="P167" s="253"/>
      <c r="Q167" s="253"/>
      <c r="R167" s="253"/>
      <c r="S167" s="253"/>
      <c r="T167" s="254"/>
      <c r="U167" s="14"/>
      <c r="V167" s="14"/>
      <c r="W167" s="14"/>
      <c r="X167" s="14"/>
      <c r="Y167" s="14"/>
      <c r="Z167" s="14"/>
      <c r="AA167" s="14"/>
      <c r="AB167" s="14"/>
      <c r="AC167" s="14"/>
      <c r="AD167" s="14"/>
      <c r="AE167" s="14"/>
      <c r="AT167" s="255" t="s">
        <v>152</v>
      </c>
      <c r="AU167" s="255" t="s">
        <v>85</v>
      </c>
      <c r="AV167" s="14" t="s">
        <v>85</v>
      </c>
      <c r="AW167" s="14" t="s">
        <v>32</v>
      </c>
      <c r="AX167" s="14" t="s">
        <v>75</v>
      </c>
      <c r="AY167" s="255" t="s">
        <v>143</v>
      </c>
    </row>
    <row r="168" s="15" customFormat="1">
      <c r="A168" s="15"/>
      <c r="B168" s="256"/>
      <c r="C168" s="257"/>
      <c r="D168" s="236" t="s">
        <v>152</v>
      </c>
      <c r="E168" s="258" t="s">
        <v>1</v>
      </c>
      <c r="F168" s="259" t="s">
        <v>160</v>
      </c>
      <c r="G168" s="257"/>
      <c r="H168" s="260">
        <v>324.97800000000001</v>
      </c>
      <c r="I168" s="261"/>
      <c r="J168" s="257"/>
      <c r="K168" s="257"/>
      <c r="L168" s="262"/>
      <c r="M168" s="263"/>
      <c r="N168" s="264"/>
      <c r="O168" s="264"/>
      <c r="P168" s="264"/>
      <c r="Q168" s="264"/>
      <c r="R168" s="264"/>
      <c r="S168" s="264"/>
      <c r="T168" s="265"/>
      <c r="U168" s="15"/>
      <c r="V168" s="15"/>
      <c r="W168" s="15"/>
      <c r="X168" s="15"/>
      <c r="Y168" s="15"/>
      <c r="Z168" s="15"/>
      <c r="AA168" s="15"/>
      <c r="AB168" s="15"/>
      <c r="AC168" s="15"/>
      <c r="AD168" s="15"/>
      <c r="AE168" s="15"/>
      <c r="AT168" s="266" t="s">
        <v>152</v>
      </c>
      <c r="AU168" s="266" t="s">
        <v>85</v>
      </c>
      <c r="AV168" s="15" t="s">
        <v>161</v>
      </c>
      <c r="AW168" s="15" t="s">
        <v>32</v>
      </c>
      <c r="AX168" s="15" t="s">
        <v>75</v>
      </c>
      <c r="AY168" s="266" t="s">
        <v>143</v>
      </c>
    </row>
    <row r="169" s="13" customFormat="1">
      <c r="A169" s="13"/>
      <c r="B169" s="234"/>
      <c r="C169" s="235"/>
      <c r="D169" s="236" t="s">
        <v>152</v>
      </c>
      <c r="E169" s="237" t="s">
        <v>1</v>
      </c>
      <c r="F169" s="238" t="s">
        <v>172</v>
      </c>
      <c r="G169" s="235"/>
      <c r="H169" s="237" t="s">
        <v>1</v>
      </c>
      <c r="I169" s="239"/>
      <c r="J169" s="235"/>
      <c r="K169" s="235"/>
      <c r="L169" s="240"/>
      <c r="M169" s="241"/>
      <c r="N169" s="242"/>
      <c r="O169" s="242"/>
      <c r="P169" s="242"/>
      <c r="Q169" s="242"/>
      <c r="R169" s="242"/>
      <c r="S169" s="242"/>
      <c r="T169" s="243"/>
      <c r="U169" s="13"/>
      <c r="V169" s="13"/>
      <c r="W169" s="13"/>
      <c r="X169" s="13"/>
      <c r="Y169" s="13"/>
      <c r="Z169" s="13"/>
      <c r="AA169" s="13"/>
      <c r="AB169" s="13"/>
      <c r="AC169" s="13"/>
      <c r="AD169" s="13"/>
      <c r="AE169" s="13"/>
      <c r="AT169" s="244" t="s">
        <v>152</v>
      </c>
      <c r="AU169" s="244" t="s">
        <v>85</v>
      </c>
      <c r="AV169" s="13" t="s">
        <v>83</v>
      </c>
      <c r="AW169" s="13" t="s">
        <v>32</v>
      </c>
      <c r="AX169" s="13" t="s">
        <v>75</v>
      </c>
      <c r="AY169" s="244" t="s">
        <v>143</v>
      </c>
    </row>
    <row r="170" s="14" customFormat="1">
      <c r="A170" s="14"/>
      <c r="B170" s="245"/>
      <c r="C170" s="246"/>
      <c r="D170" s="236" t="s">
        <v>152</v>
      </c>
      <c r="E170" s="247" t="s">
        <v>1</v>
      </c>
      <c r="F170" s="248" t="s">
        <v>182</v>
      </c>
      <c r="G170" s="246"/>
      <c r="H170" s="249">
        <v>-23.574999999999999</v>
      </c>
      <c r="I170" s="250"/>
      <c r="J170" s="246"/>
      <c r="K170" s="246"/>
      <c r="L170" s="251"/>
      <c r="M170" s="252"/>
      <c r="N170" s="253"/>
      <c r="O170" s="253"/>
      <c r="P170" s="253"/>
      <c r="Q170" s="253"/>
      <c r="R170" s="253"/>
      <c r="S170" s="253"/>
      <c r="T170" s="254"/>
      <c r="U170" s="14"/>
      <c r="V170" s="14"/>
      <c r="W170" s="14"/>
      <c r="X170" s="14"/>
      <c r="Y170" s="14"/>
      <c r="Z170" s="14"/>
      <c r="AA170" s="14"/>
      <c r="AB170" s="14"/>
      <c r="AC170" s="14"/>
      <c r="AD170" s="14"/>
      <c r="AE170" s="14"/>
      <c r="AT170" s="255" t="s">
        <v>152</v>
      </c>
      <c r="AU170" s="255" t="s">
        <v>85</v>
      </c>
      <c r="AV170" s="14" t="s">
        <v>85</v>
      </c>
      <c r="AW170" s="14" t="s">
        <v>32</v>
      </c>
      <c r="AX170" s="14" t="s">
        <v>75</v>
      </c>
      <c r="AY170" s="255" t="s">
        <v>143</v>
      </c>
    </row>
    <row r="171" s="14" customFormat="1">
      <c r="A171" s="14"/>
      <c r="B171" s="245"/>
      <c r="C171" s="246"/>
      <c r="D171" s="236" t="s">
        <v>152</v>
      </c>
      <c r="E171" s="247" t="s">
        <v>1</v>
      </c>
      <c r="F171" s="248" t="s">
        <v>183</v>
      </c>
      <c r="G171" s="246"/>
      <c r="H171" s="249">
        <v>-2.46</v>
      </c>
      <c r="I171" s="250"/>
      <c r="J171" s="246"/>
      <c r="K171" s="246"/>
      <c r="L171" s="251"/>
      <c r="M171" s="252"/>
      <c r="N171" s="253"/>
      <c r="O171" s="253"/>
      <c r="P171" s="253"/>
      <c r="Q171" s="253"/>
      <c r="R171" s="253"/>
      <c r="S171" s="253"/>
      <c r="T171" s="254"/>
      <c r="U171" s="14"/>
      <c r="V171" s="14"/>
      <c r="W171" s="14"/>
      <c r="X171" s="14"/>
      <c r="Y171" s="14"/>
      <c r="Z171" s="14"/>
      <c r="AA171" s="14"/>
      <c r="AB171" s="14"/>
      <c r="AC171" s="14"/>
      <c r="AD171" s="14"/>
      <c r="AE171" s="14"/>
      <c r="AT171" s="255" t="s">
        <v>152</v>
      </c>
      <c r="AU171" s="255" t="s">
        <v>85</v>
      </c>
      <c r="AV171" s="14" t="s">
        <v>85</v>
      </c>
      <c r="AW171" s="14" t="s">
        <v>32</v>
      </c>
      <c r="AX171" s="14" t="s">
        <v>75</v>
      </c>
      <c r="AY171" s="255" t="s">
        <v>143</v>
      </c>
    </row>
    <row r="172" s="14" customFormat="1">
      <c r="A172" s="14"/>
      <c r="B172" s="245"/>
      <c r="C172" s="246"/>
      <c r="D172" s="236" t="s">
        <v>152</v>
      </c>
      <c r="E172" s="247" t="s">
        <v>1</v>
      </c>
      <c r="F172" s="248" t="s">
        <v>184</v>
      </c>
      <c r="G172" s="246"/>
      <c r="H172" s="249">
        <v>-17.280000000000001</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152</v>
      </c>
      <c r="AU172" s="255" t="s">
        <v>85</v>
      </c>
      <c r="AV172" s="14" t="s">
        <v>85</v>
      </c>
      <c r="AW172" s="14" t="s">
        <v>32</v>
      </c>
      <c r="AX172" s="14" t="s">
        <v>75</v>
      </c>
      <c r="AY172" s="255" t="s">
        <v>143</v>
      </c>
    </row>
    <row r="173" s="14" customFormat="1">
      <c r="A173" s="14"/>
      <c r="B173" s="245"/>
      <c r="C173" s="246"/>
      <c r="D173" s="236" t="s">
        <v>152</v>
      </c>
      <c r="E173" s="247" t="s">
        <v>1</v>
      </c>
      <c r="F173" s="248" t="s">
        <v>185</v>
      </c>
      <c r="G173" s="246"/>
      <c r="H173" s="249">
        <v>-1.9199999999999999</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152</v>
      </c>
      <c r="AU173" s="255" t="s">
        <v>85</v>
      </c>
      <c r="AV173" s="14" t="s">
        <v>85</v>
      </c>
      <c r="AW173" s="14" t="s">
        <v>32</v>
      </c>
      <c r="AX173" s="14" t="s">
        <v>75</v>
      </c>
      <c r="AY173" s="255" t="s">
        <v>143</v>
      </c>
    </row>
    <row r="174" s="14" customFormat="1">
      <c r="A174" s="14"/>
      <c r="B174" s="245"/>
      <c r="C174" s="246"/>
      <c r="D174" s="236" t="s">
        <v>152</v>
      </c>
      <c r="E174" s="247" t="s">
        <v>1</v>
      </c>
      <c r="F174" s="248" t="s">
        <v>186</v>
      </c>
      <c r="G174" s="246"/>
      <c r="H174" s="249">
        <v>-2.8799999999999999</v>
      </c>
      <c r="I174" s="250"/>
      <c r="J174" s="246"/>
      <c r="K174" s="246"/>
      <c r="L174" s="251"/>
      <c r="M174" s="252"/>
      <c r="N174" s="253"/>
      <c r="O174" s="253"/>
      <c r="P174" s="253"/>
      <c r="Q174" s="253"/>
      <c r="R174" s="253"/>
      <c r="S174" s="253"/>
      <c r="T174" s="254"/>
      <c r="U174" s="14"/>
      <c r="V174" s="14"/>
      <c r="W174" s="14"/>
      <c r="X174" s="14"/>
      <c r="Y174" s="14"/>
      <c r="Z174" s="14"/>
      <c r="AA174" s="14"/>
      <c r="AB174" s="14"/>
      <c r="AC174" s="14"/>
      <c r="AD174" s="14"/>
      <c r="AE174" s="14"/>
      <c r="AT174" s="255" t="s">
        <v>152</v>
      </c>
      <c r="AU174" s="255" t="s">
        <v>85</v>
      </c>
      <c r="AV174" s="14" t="s">
        <v>85</v>
      </c>
      <c r="AW174" s="14" t="s">
        <v>32</v>
      </c>
      <c r="AX174" s="14" t="s">
        <v>75</v>
      </c>
      <c r="AY174" s="255" t="s">
        <v>143</v>
      </c>
    </row>
    <row r="175" s="14" customFormat="1">
      <c r="A175" s="14"/>
      <c r="B175" s="245"/>
      <c r="C175" s="246"/>
      <c r="D175" s="236" t="s">
        <v>152</v>
      </c>
      <c r="E175" s="247" t="s">
        <v>1</v>
      </c>
      <c r="F175" s="248" t="s">
        <v>187</v>
      </c>
      <c r="G175" s="246"/>
      <c r="H175" s="249">
        <v>-0.57999999999999996</v>
      </c>
      <c r="I175" s="250"/>
      <c r="J175" s="246"/>
      <c r="K175" s="246"/>
      <c r="L175" s="251"/>
      <c r="M175" s="252"/>
      <c r="N175" s="253"/>
      <c r="O175" s="253"/>
      <c r="P175" s="253"/>
      <c r="Q175" s="253"/>
      <c r="R175" s="253"/>
      <c r="S175" s="253"/>
      <c r="T175" s="254"/>
      <c r="U175" s="14"/>
      <c r="V175" s="14"/>
      <c r="W175" s="14"/>
      <c r="X175" s="14"/>
      <c r="Y175" s="14"/>
      <c r="Z175" s="14"/>
      <c r="AA175" s="14"/>
      <c r="AB175" s="14"/>
      <c r="AC175" s="14"/>
      <c r="AD175" s="14"/>
      <c r="AE175" s="14"/>
      <c r="AT175" s="255" t="s">
        <v>152</v>
      </c>
      <c r="AU175" s="255" t="s">
        <v>85</v>
      </c>
      <c r="AV175" s="14" t="s">
        <v>85</v>
      </c>
      <c r="AW175" s="14" t="s">
        <v>32</v>
      </c>
      <c r="AX175" s="14" t="s">
        <v>75</v>
      </c>
      <c r="AY175" s="255" t="s">
        <v>143</v>
      </c>
    </row>
    <row r="176" s="14" customFormat="1">
      <c r="A176" s="14"/>
      <c r="B176" s="245"/>
      <c r="C176" s="246"/>
      <c r="D176" s="236" t="s">
        <v>152</v>
      </c>
      <c r="E176" s="247" t="s">
        <v>1</v>
      </c>
      <c r="F176" s="248" t="s">
        <v>188</v>
      </c>
      <c r="G176" s="246"/>
      <c r="H176" s="249">
        <v>-1.8180000000000001</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152</v>
      </c>
      <c r="AU176" s="255" t="s">
        <v>85</v>
      </c>
      <c r="AV176" s="14" t="s">
        <v>85</v>
      </c>
      <c r="AW176" s="14" t="s">
        <v>32</v>
      </c>
      <c r="AX176" s="14" t="s">
        <v>75</v>
      </c>
      <c r="AY176" s="255" t="s">
        <v>143</v>
      </c>
    </row>
    <row r="177" s="14" customFormat="1">
      <c r="A177" s="14"/>
      <c r="B177" s="245"/>
      <c r="C177" s="246"/>
      <c r="D177" s="236" t="s">
        <v>152</v>
      </c>
      <c r="E177" s="247" t="s">
        <v>1</v>
      </c>
      <c r="F177" s="248" t="s">
        <v>189</v>
      </c>
      <c r="G177" s="246"/>
      <c r="H177" s="249">
        <v>-4.3920000000000003</v>
      </c>
      <c r="I177" s="250"/>
      <c r="J177" s="246"/>
      <c r="K177" s="246"/>
      <c r="L177" s="251"/>
      <c r="M177" s="252"/>
      <c r="N177" s="253"/>
      <c r="O177" s="253"/>
      <c r="P177" s="253"/>
      <c r="Q177" s="253"/>
      <c r="R177" s="253"/>
      <c r="S177" s="253"/>
      <c r="T177" s="254"/>
      <c r="U177" s="14"/>
      <c r="V177" s="14"/>
      <c r="W177" s="14"/>
      <c r="X177" s="14"/>
      <c r="Y177" s="14"/>
      <c r="Z177" s="14"/>
      <c r="AA177" s="14"/>
      <c r="AB177" s="14"/>
      <c r="AC177" s="14"/>
      <c r="AD177" s="14"/>
      <c r="AE177" s="14"/>
      <c r="AT177" s="255" t="s">
        <v>152</v>
      </c>
      <c r="AU177" s="255" t="s">
        <v>85</v>
      </c>
      <c r="AV177" s="14" t="s">
        <v>85</v>
      </c>
      <c r="AW177" s="14" t="s">
        <v>32</v>
      </c>
      <c r="AX177" s="14" t="s">
        <v>75</v>
      </c>
      <c r="AY177" s="255" t="s">
        <v>143</v>
      </c>
    </row>
    <row r="178" s="14" customFormat="1">
      <c r="A178" s="14"/>
      <c r="B178" s="245"/>
      <c r="C178" s="246"/>
      <c r="D178" s="236" t="s">
        <v>152</v>
      </c>
      <c r="E178" s="247" t="s">
        <v>1</v>
      </c>
      <c r="F178" s="248" t="s">
        <v>190</v>
      </c>
      <c r="G178" s="246"/>
      <c r="H178" s="249">
        <v>-3.7250000000000001</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152</v>
      </c>
      <c r="AU178" s="255" t="s">
        <v>85</v>
      </c>
      <c r="AV178" s="14" t="s">
        <v>85</v>
      </c>
      <c r="AW178" s="14" t="s">
        <v>32</v>
      </c>
      <c r="AX178" s="14" t="s">
        <v>75</v>
      </c>
      <c r="AY178" s="255" t="s">
        <v>143</v>
      </c>
    </row>
    <row r="179" s="15" customFormat="1">
      <c r="A179" s="15"/>
      <c r="B179" s="256"/>
      <c r="C179" s="257"/>
      <c r="D179" s="236" t="s">
        <v>152</v>
      </c>
      <c r="E179" s="258" t="s">
        <v>1</v>
      </c>
      <c r="F179" s="259" t="s">
        <v>160</v>
      </c>
      <c r="G179" s="257"/>
      <c r="H179" s="260">
        <v>-58.630000000000003</v>
      </c>
      <c r="I179" s="261"/>
      <c r="J179" s="257"/>
      <c r="K179" s="257"/>
      <c r="L179" s="262"/>
      <c r="M179" s="263"/>
      <c r="N179" s="264"/>
      <c r="O179" s="264"/>
      <c r="P179" s="264"/>
      <c r="Q179" s="264"/>
      <c r="R179" s="264"/>
      <c r="S179" s="264"/>
      <c r="T179" s="265"/>
      <c r="U179" s="15"/>
      <c r="V179" s="15"/>
      <c r="W179" s="15"/>
      <c r="X179" s="15"/>
      <c r="Y179" s="15"/>
      <c r="Z179" s="15"/>
      <c r="AA179" s="15"/>
      <c r="AB179" s="15"/>
      <c r="AC179" s="15"/>
      <c r="AD179" s="15"/>
      <c r="AE179" s="15"/>
      <c r="AT179" s="266" t="s">
        <v>152</v>
      </c>
      <c r="AU179" s="266" t="s">
        <v>85</v>
      </c>
      <c r="AV179" s="15" t="s">
        <v>161</v>
      </c>
      <c r="AW179" s="15" t="s">
        <v>32</v>
      </c>
      <c r="AX179" s="15" t="s">
        <v>75</v>
      </c>
      <c r="AY179" s="266" t="s">
        <v>143</v>
      </c>
    </row>
    <row r="180" s="13" customFormat="1">
      <c r="A180" s="13"/>
      <c r="B180" s="234"/>
      <c r="C180" s="235"/>
      <c r="D180" s="236" t="s">
        <v>152</v>
      </c>
      <c r="E180" s="237" t="s">
        <v>1</v>
      </c>
      <c r="F180" s="238" t="s">
        <v>191</v>
      </c>
      <c r="G180" s="235"/>
      <c r="H180" s="237" t="s">
        <v>1</v>
      </c>
      <c r="I180" s="239"/>
      <c r="J180" s="235"/>
      <c r="K180" s="235"/>
      <c r="L180" s="240"/>
      <c r="M180" s="241"/>
      <c r="N180" s="242"/>
      <c r="O180" s="242"/>
      <c r="P180" s="242"/>
      <c r="Q180" s="242"/>
      <c r="R180" s="242"/>
      <c r="S180" s="242"/>
      <c r="T180" s="243"/>
      <c r="U180" s="13"/>
      <c r="V180" s="13"/>
      <c r="W180" s="13"/>
      <c r="X180" s="13"/>
      <c r="Y180" s="13"/>
      <c r="Z180" s="13"/>
      <c r="AA180" s="13"/>
      <c r="AB180" s="13"/>
      <c r="AC180" s="13"/>
      <c r="AD180" s="13"/>
      <c r="AE180" s="13"/>
      <c r="AT180" s="244" t="s">
        <v>152</v>
      </c>
      <c r="AU180" s="244" t="s">
        <v>85</v>
      </c>
      <c r="AV180" s="13" t="s">
        <v>83</v>
      </c>
      <c r="AW180" s="13" t="s">
        <v>32</v>
      </c>
      <c r="AX180" s="13" t="s">
        <v>75</v>
      </c>
      <c r="AY180" s="244" t="s">
        <v>143</v>
      </c>
    </row>
    <row r="181" s="14" customFormat="1">
      <c r="A181" s="14"/>
      <c r="B181" s="245"/>
      <c r="C181" s="246"/>
      <c r="D181" s="236" t="s">
        <v>152</v>
      </c>
      <c r="E181" s="247" t="s">
        <v>1</v>
      </c>
      <c r="F181" s="248" t="s">
        <v>155</v>
      </c>
      <c r="G181" s="246"/>
      <c r="H181" s="249">
        <v>11.288</v>
      </c>
      <c r="I181" s="250"/>
      <c r="J181" s="246"/>
      <c r="K181" s="246"/>
      <c r="L181" s="251"/>
      <c r="M181" s="252"/>
      <c r="N181" s="253"/>
      <c r="O181" s="253"/>
      <c r="P181" s="253"/>
      <c r="Q181" s="253"/>
      <c r="R181" s="253"/>
      <c r="S181" s="253"/>
      <c r="T181" s="254"/>
      <c r="U181" s="14"/>
      <c r="V181" s="14"/>
      <c r="W181" s="14"/>
      <c r="X181" s="14"/>
      <c r="Y181" s="14"/>
      <c r="Z181" s="14"/>
      <c r="AA181" s="14"/>
      <c r="AB181" s="14"/>
      <c r="AC181" s="14"/>
      <c r="AD181" s="14"/>
      <c r="AE181" s="14"/>
      <c r="AT181" s="255" t="s">
        <v>152</v>
      </c>
      <c r="AU181" s="255" t="s">
        <v>85</v>
      </c>
      <c r="AV181" s="14" t="s">
        <v>85</v>
      </c>
      <c r="AW181" s="14" t="s">
        <v>32</v>
      </c>
      <c r="AX181" s="14" t="s">
        <v>75</v>
      </c>
      <c r="AY181" s="255" t="s">
        <v>143</v>
      </c>
    </row>
    <row r="182" s="14" customFormat="1">
      <c r="A182" s="14"/>
      <c r="B182" s="245"/>
      <c r="C182" s="246"/>
      <c r="D182" s="236" t="s">
        <v>152</v>
      </c>
      <c r="E182" s="247" t="s">
        <v>1</v>
      </c>
      <c r="F182" s="248" t="s">
        <v>155</v>
      </c>
      <c r="G182" s="246"/>
      <c r="H182" s="249">
        <v>11.288</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152</v>
      </c>
      <c r="AU182" s="255" t="s">
        <v>85</v>
      </c>
      <c r="AV182" s="14" t="s">
        <v>85</v>
      </c>
      <c r="AW182" s="14" t="s">
        <v>32</v>
      </c>
      <c r="AX182" s="14" t="s">
        <v>75</v>
      </c>
      <c r="AY182" s="255" t="s">
        <v>143</v>
      </c>
    </row>
    <row r="183" s="14" customFormat="1">
      <c r="A183" s="14"/>
      <c r="B183" s="245"/>
      <c r="C183" s="246"/>
      <c r="D183" s="236" t="s">
        <v>152</v>
      </c>
      <c r="E183" s="247" t="s">
        <v>1</v>
      </c>
      <c r="F183" s="248" t="s">
        <v>158</v>
      </c>
      <c r="G183" s="246"/>
      <c r="H183" s="249">
        <v>10.800000000000001</v>
      </c>
      <c r="I183" s="250"/>
      <c r="J183" s="246"/>
      <c r="K183" s="246"/>
      <c r="L183" s="251"/>
      <c r="M183" s="252"/>
      <c r="N183" s="253"/>
      <c r="O183" s="253"/>
      <c r="P183" s="253"/>
      <c r="Q183" s="253"/>
      <c r="R183" s="253"/>
      <c r="S183" s="253"/>
      <c r="T183" s="254"/>
      <c r="U183" s="14"/>
      <c r="V183" s="14"/>
      <c r="W183" s="14"/>
      <c r="X183" s="14"/>
      <c r="Y183" s="14"/>
      <c r="Z183" s="14"/>
      <c r="AA183" s="14"/>
      <c r="AB183" s="14"/>
      <c r="AC183" s="14"/>
      <c r="AD183" s="14"/>
      <c r="AE183" s="14"/>
      <c r="AT183" s="255" t="s">
        <v>152</v>
      </c>
      <c r="AU183" s="255" t="s">
        <v>85</v>
      </c>
      <c r="AV183" s="14" t="s">
        <v>85</v>
      </c>
      <c r="AW183" s="14" t="s">
        <v>32</v>
      </c>
      <c r="AX183" s="14" t="s">
        <v>75</v>
      </c>
      <c r="AY183" s="255" t="s">
        <v>143</v>
      </c>
    </row>
    <row r="184" s="15" customFormat="1">
      <c r="A184" s="15"/>
      <c r="B184" s="256"/>
      <c r="C184" s="257"/>
      <c r="D184" s="236" t="s">
        <v>152</v>
      </c>
      <c r="E184" s="258" t="s">
        <v>1</v>
      </c>
      <c r="F184" s="259" t="s">
        <v>160</v>
      </c>
      <c r="G184" s="257"/>
      <c r="H184" s="260">
        <v>33.376000000000005</v>
      </c>
      <c r="I184" s="261"/>
      <c r="J184" s="257"/>
      <c r="K184" s="257"/>
      <c r="L184" s="262"/>
      <c r="M184" s="263"/>
      <c r="N184" s="264"/>
      <c r="O184" s="264"/>
      <c r="P184" s="264"/>
      <c r="Q184" s="264"/>
      <c r="R184" s="264"/>
      <c r="S184" s="264"/>
      <c r="T184" s="265"/>
      <c r="U184" s="15"/>
      <c r="V184" s="15"/>
      <c r="W184" s="15"/>
      <c r="X184" s="15"/>
      <c r="Y184" s="15"/>
      <c r="Z184" s="15"/>
      <c r="AA184" s="15"/>
      <c r="AB184" s="15"/>
      <c r="AC184" s="15"/>
      <c r="AD184" s="15"/>
      <c r="AE184" s="15"/>
      <c r="AT184" s="266" t="s">
        <v>152</v>
      </c>
      <c r="AU184" s="266" t="s">
        <v>85</v>
      </c>
      <c r="AV184" s="15" t="s">
        <v>161</v>
      </c>
      <c r="AW184" s="15" t="s">
        <v>32</v>
      </c>
      <c r="AX184" s="15" t="s">
        <v>75</v>
      </c>
      <c r="AY184" s="266" t="s">
        <v>143</v>
      </c>
    </row>
    <row r="185" s="13" customFormat="1">
      <c r="A185" s="13"/>
      <c r="B185" s="234"/>
      <c r="C185" s="235"/>
      <c r="D185" s="236" t="s">
        <v>152</v>
      </c>
      <c r="E185" s="237" t="s">
        <v>1</v>
      </c>
      <c r="F185" s="238" t="s">
        <v>172</v>
      </c>
      <c r="G185" s="235"/>
      <c r="H185" s="237" t="s">
        <v>1</v>
      </c>
      <c r="I185" s="239"/>
      <c r="J185" s="235"/>
      <c r="K185" s="235"/>
      <c r="L185" s="240"/>
      <c r="M185" s="241"/>
      <c r="N185" s="242"/>
      <c r="O185" s="242"/>
      <c r="P185" s="242"/>
      <c r="Q185" s="242"/>
      <c r="R185" s="242"/>
      <c r="S185" s="242"/>
      <c r="T185" s="243"/>
      <c r="U185" s="13"/>
      <c r="V185" s="13"/>
      <c r="W185" s="13"/>
      <c r="X185" s="13"/>
      <c r="Y185" s="13"/>
      <c r="Z185" s="13"/>
      <c r="AA185" s="13"/>
      <c r="AB185" s="13"/>
      <c r="AC185" s="13"/>
      <c r="AD185" s="13"/>
      <c r="AE185" s="13"/>
      <c r="AT185" s="244" t="s">
        <v>152</v>
      </c>
      <c r="AU185" s="244" t="s">
        <v>85</v>
      </c>
      <c r="AV185" s="13" t="s">
        <v>83</v>
      </c>
      <c r="AW185" s="13" t="s">
        <v>32</v>
      </c>
      <c r="AX185" s="13" t="s">
        <v>75</v>
      </c>
      <c r="AY185" s="244" t="s">
        <v>143</v>
      </c>
    </row>
    <row r="186" s="14" customFormat="1">
      <c r="A186" s="14"/>
      <c r="B186" s="245"/>
      <c r="C186" s="246"/>
      <c r="D186" s="236" t="s">
        <v>152</v>
      </c>
      <c r="E186" s="247" t="s">
        <v>1</v>
      </c>
      <c r="F186" s="248" t="s">
        <v>192</v>
      </c>
      <c r="G186" s="246"/>
      <c r="H186" s="249">
        <v>-10.800000000000001</v>
      </c>
      <c r="I186" s="250"/>
      <c r="J186" s="246"/>
      <c r="K186" s="246"/>
      <c r="L186" s="251"/>
      <c r="M186" s="252"/>
      <c r="N186" s="253"/>
      <c r="O186" s="253"/>
      <c r="P186" s="253"/>
      <c r="Q186" s="253"/>
      <c r="R186" s="253"/>
      <c r="S186" s="253"/>
      <c r="T186" s="254"/>
      <c r="U186" s="14"/>
      <c r="V186" s="14"/>
      <c r="W186" s="14"/>
      <c r="X186" s="14"/>
      <c r="Y186" s="14"/>
      <c r="Z186" s="14"/>
      <c r="AA186" s="14"/>
      <c r="AB186" s="14"/>
      <c r="AC186" s="14"/>
      <c r="AD186" s="14"/>
      <c r="AE186" s="14"/>
      <c r="AT186" s="255" t="s">
        <v>152</v>
      </c>
      <c r="AU186" s="255" t="s">
        <v>85</v>
      </c>
      <c r="AV186" s="14" t="s">
        <v>85</v>
      </c>
      <c r="AW186" s="14" t="s">
        <v>32</v>
      </c>
      <c r="AX186" s="14" t="s">
        <v>75</v>
      </c>
      <c r="AY186" s="255" t="s">
        <v>143</v>
      </c>
    </row>
    <row r="187" s="13" customFormat="1">
      <c r="A187" s="13"/>
      <c r="B187" s="234"/>
      <c r="C187" s="235"/>
      <c r="D187" s="236" t="s">
        <v>152</v>
      </c>
      <c r="E187" s="237" t="s">
        <v>1</v>
      </c>
      <c r="F187" s="238" t="s">
        <v>193</v>
      </c>
      <c r="G187" s="235"/>
      <c r="H187" s="237" t="s">
        <v>1</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152</v>
      </c>
      <c r="AU187" s="244" t="s">
        <v>85</v>
      </c>
      <c r="AV187" s="13" t="s">
        <v>83</v>
      </c>
      <c r="AW187" s="13" t="s">
        <v>32</v>
      </c>
      <c r="AX187" s="13" t="s">
        <v>75</v>
      </c>
      <c r="AY187" s="244" t="s">
        <v>143</v>
      </c>
    </row>
    <row r="188" s="14" customFormat="1">
      <c r="A188" s="14"/>
      <c r="B188" s="245"/>
      <c r="C188" s="246"/>
      <c r="D188" s="236" t="s">
        <v>152</v>
      </c>
      <c r="E188" s="247" t="s">
        <v>1</v>
      </c>
      <c r="F188" s="248" t="s">
        <v>194</v>
      </c>
      <c r="G188" s="246"/>
      <c r="H188" s="249">
        <v>-43.012</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152</v>
      </c>
      <c r="AU188" s="255" t="s">
        <v>85</v>
      </c>
      <c r="AV188" s="14" t="s">
        <v>85</v>
      </c>
      <c r="AW188" s="14" t="s">
        <v>32</v>
      </c>
      <c r="AX188" s="14" t="s">
        <v>75</v>
      </c>
      <c r="AY188" s="255" t="s">
        <v>143</v>
      </c>
    </row>
    <row r="189" s="15" customFormat="1">
      <c r="A189" s="15"/>
      <c r="B189" s="256"/>
      <c r="C189" s="257"/>
      <c r="D189" s="236" t="s">
        <v>152</v>
      </c>
      <c r="E189" s="258" t="s">
        <v>1</v>
      </c>
      <c r="F189" s="259" t="s">
        <v>160</v>
      </c>
      <c r="G189" s="257"/>
      <c r="H189" s="260">
        <v>-53.811999999999998</v>
      </c>
      <c r="I189" s="261"/>
      <c r="J189" s="257"/>
      <c r="K189" s="257"/>
      <c r="L189" s="262"/>
      <c r="M189" s="263"/>
      <c r="N189" s="264"/>
      <c r="O189" s="264"/>
      <c r="P189" s="264"/>
      <c r="Q189" s="264"/>
      <c r="R189" s="264"/>
      <c r="S189" s="264"/>
      <c r="T189" s="265"/>
      <c r="U189" s="15"/>
      <c r="V189" s="15"/>
      <c r="W189" s="15"/>
      <c r="X189" s="15"/>
      <c r="Y189" s="15"/>
      <c r="Z189" s="15"/>
      <c r="AA189" s="15"/>
      <c r="AB189" s="15"/>
      <c r="AC189" s="15"/>
      <c r="AD189" s="15"/>
      <c r="AE189" s="15"/>
      <c r="AT189" s="266" t="s">
        <v>152</v>
      </c>
      <c r="AU189" s="266" t="s">
        <v>85</v>
      </c>
      <c r="AV189" s="15" t="s">
        <v>161</v>
      </c>
      <c r="AW189" s="15" t="s">
        <v>32</v>
      </c>
      <c r="AX189" s="15" t="s">
        <v>75</v>
      </c>
      <c r="AY189" s="266" t="s">
        <v>143</v>
      </c>
    </row>
    <row r="190" s="13" customFormat="1">
      <c r="A190" s="13"/>
      <c r="B190" s="234"/>
      <c r="C190" s="235"/>
      <c r="D190" s="236" t="s">
        <v>152</v>
      </c>
      <c r="E190" s="237" t="s">
        <v>1</v>
      </c>
      <c r="F190" s="238" t="s">
        <v>195</v>
      </c>
      <c r="G190" s="235"/>
      <c r="H190" s="237" t="s">
        <v>1</v>
      </c>
      <c r="I190" s="239"/>
      <c r="J190" s="235"/>
      <c r="K190" s="235"/>
      <c r="L190" s="240"/>
      <c r="M190" s="241"/>
      <c r="N190" s="242"/>
      <c r="O190" s="242"/>
      <c r="P190" s="242"/>
      <c r="Q190" s="242"/>
      <c r="R190" s="242"/>
      <c r="S190" s="242"/>
      <c r="T190" s="243"/>
      <c r="U190" s="13"/>
      <c r="V190" s="13"/>
      <c r="W190" s="13"/>
      <c r="X190" s="13"/>
      <c r="Y190" s="13"/>
      <c r="Z190" s="13"/>
      <c r="AA190" s="13"/>
      <c r="AB190" s="13"/>
      <c r="AC190" s="13"/>
      <c r="AD190" s="13"/>
      <c r="AE190" s="13"/>
      <c r="AT190" s="244" t="s">
        <v>152</v>
      </c>
      <c r="AU190" s="244" t="s">
        <v>85</v>
      </c>
      <c r="AV190" s="13" t="s">
        <v>83</v>
      </c>
      <c r="AW190" s="13" t="s">
        <v>32</v>
      </c>
      <c r="AX190" s="13" t="s">
        <v>75</v>
      </c>
      <c r="AY190" s="244" t="s">
        <v>143</v>
      </c>
    </row>
    <row r="191" s="14" customFormat="1">
      <c r="A191" s="14"/>
      <c r="B191" s="245"/>
      <c r="C191" s="246"/>
      <c r="D191" s="236" t="s">
        <v>152</v>
      </c>
      <c r="E191" s="247" t="s">
        <v>1</v>
      </c>
      <c r="F191" s="248" t="s">
        <v>196</v>
      </c>
      <c r="G191" s="246"/>
      <c r="H191" s="249">
        <v>41.856000000000002</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152</v>
      </c>
      <c r="AU191" s="255" t="s">
        <v>85</v>
      </c>
      <c r="AV191" s="14" t="s">
        <v>85</v>
      </c>
      <c r="AW191" s="14" t="s">
        <v>32</v>
      </c>
      <c r="AX191" s="14" t="s">
        <v>75</v>
      </c>
      <c r="AY191" s="255" t="s">
        <v>143</v>
      </c>
    </row>
    <row r="192" s="16" customFormat="1">
      <c r="A192" s="16"/>
      <c r="B192" s="267"/>
      <c r="C192" s="268"/>
      <c r="D192" s="236" t="s">
        <v>152</v>
      </c>
      <c r="E192" s="269" t="s">
        <v>1</v>
      </c>
      <c r="F192" s="270" t="s">
        <v>174</v>
      </c>
      <c r="G192" s="268"/>
      <c r="H192" s="271">
        <v>287.76800000000003</v>
      </c>
      <c r="I192" s="272"/>
      <c r="J192" s="268"/>
      <c r="K192" s="268"/>
      <c r="L192" s="273"/>
      <c r="M192" s="274"/>
      <c r="N192" s="275"/>
      <c r="O192" s="275"/>
      <c r="P192" s="275"/>
      <c r="Q192" s="275"/>
      <c r="R192" s="275"/>
      <c r="S192" s="275"/>
      <c r="T192" s="276"/>
      <c r="U192" s="16"/>
      <c r="V192" s="16"/>
      <c r="W192" s="16"/>
      <c r="X192" s="16"/>
      <c r="Y192" s="16"/>
      <c r="Z192" s="16"/>
      <c r="AA192" s="16"/>
      <c r="AB192" s="16"/>
      <c r="AC192" s="16"/>
      <c r="AD192" s="16"/>
      <c r="AE192" s="16"/>
      <c r="AT192" s="277" t="s">
        <v>152</v>
      </c>
      <c r="AU192" s="277" t="s">
        <v>85</v>
      </c>
      <c r="AV192" s="16" t="s">
        <v>150</v>
      </c>
      <c r="AW192" s="16" t="s">
        <v>32</v>
      </c>
      <c r="AX192" s="16" t="s">
        <v>83</v>
      </c>
      <c r="AY192" s="277" t="s">
        <v>143</v>
      </c>
    </row>
    <row r="193" s="2" customFormat="1" ht="16.5" customHeight="1">
      <c r="A193" s="39"/>
      <c r="B193" s="40"/>
      <c r="C193" s="278" t="s">
        <v>150</v>
      </c>
      <c r="D193" s="278" t="s">
        <v>197</v>
      </c>
      <c r="E193" s="279" t="s">
        <v>198</v>
      </c>
      <c r="F193" s="280" t="s">
        <v>199</v>
      </c>
      <c r="G193" s="281" t="s">
        <v>149</v>
      </c>
      <c r="H193" s="282">
        <v>225.92400000000001</v>
      </c>
      <c r="I193" s="283"/>
      <c r="J193" s="284">
        <f>ROUND(I193*H193,2)</f>
        <v>0</v>
      </c>
      <c r="K193" s="285"/>
      <c r="L193" s="286"/>
      <c r="M193" s="287" t="s">
        <v>1</v>
      </c>
      <c r="N193" s="288" t="s">
        <v>40</v>
      </c>
      <c r="O193" s="92"/>
      <c r="P193" s="230">
        <f>O193*H193</f>
        <v>0</v>
      </c>
      <c r="Q193" s="230">
        <v>0.0032200000000000002</v>
      </c>
      <c r="R193" s="230">
        <f>Q193*H193</f>
        <v>0.72747528000000006</v>
      </c>
      <c r="S193" s="230">
        <v>0</v>
      </c>
      <c r="T193" s="231">
        <f>S193*H193</f>
        <v>0</v>
      </c>
      <c r="U193" s="39"/>
      <c r="V193" s="39"/>
      <c r="W193" s="39"/>
      <c r="X193" s="39"/>
      <c r="Y193" s="39"/>
      <c r="Z193" s="39"/>
      <c r="AA193" s="39"/>
      <c r="AB193" s="39"/>
      <c r="AC193" s="39"/>
      <c r="AD193" s="39"/>
      <c r="AE193" s="39"/>
      <c r="AR193" s="232" t="s">
        <v>200</v>
      </c>
      <c r="AT193" s="232" t="s">
        <v>197</v>
      </c>
      <c r="AU193" s="232" t="s">
        <v>85</v>
      </c>
      <c r="AY193" s="18" t="s">
        <v>143</v>
      </c>
      <c r="BE193" s="233">
        <f>IF(N193="základní",J193,0)</f>
        <v>0</v>
      </c>
      <c r="BF193" s="233">
        <f>IF(N193="snížená",J193,0)</f>
        <v>0</v>
      </c>
      <c r="BG193" s="233">
        <f>IF(N193="zákl. přenesená",J193,0)</f>
        <v>0</v>
      </c>
      <c r="BH193" s="233">
        <f>IF(N193="sníž. přenesená",J193,0)</f>
        <v>0</v>
      </c>
      <c r="BI193" s="233">
        <f>IF(N193="nulová",J193,0)</f>
        <v>0</v>
      </c>
      <c r="BJ193" s="18" t="s">
        <v>83</v>
      </c>
      <c r="BK193" s="233">
        <f>ROUND(I193*H193,2)</f>
        <v>0</v>
      </c>
      <c r="BL193" s="18" t="s">
        <v>150</v>
      </c>
      <c r="BM193" s="232" t="s">
        <v>201</v>
      </c>
    </row>
    <row r="194" s="13" customFormat="1">
      <c r="A194" s="13"/>
      <c r="B194" s="234"/>
      <c r="C194" s="235"/>
      <c r="D194" s="236" t="s">
        <v>152</v>
      </c>
      <c r="E194" s="237" t="s">
        <v>1</v>
      </c>
      <c r="F194" s="238" t="s">
        <v>153</v>
      </c>
      <c r="G194" s="235"/>
      <c r="H194" s="237" t="s">
        <v>1</v>
      </c>
      <c r="I194" s="239"/>
      <c r="J194" s="235"/>
      <c r="K194" s="235"/>
      <c r="L194" s="240"/>
      <c r="M194" s="241"/>
      <c r="N194" s="242"/>
      <c r="O194" s="242"/>
      <c r="P194" s="242"/>
      <c r="Q194" s="242"/>
      <c r="R194" s="242"/>
      <c r="S194" s="242"/>
      <c r="T194" s="243"/>
      <c r="U194" s="13"/>
      <c r="V194" s="13"/>
      <c r="W194" s="13"/>
      <c r="X194" s="13"/>
      <c r="Y194" s="13"/>
      <c r="Z194" s="13"/>
      <c r="AA194" s="13"/>
      <c r="AB194" s="13"/>
      <c r="AC194" s="13"/>
      <c r="AD194" s="13"/>
      <c r="AE194" s="13"/>
      <c r="AT194" s="244" t="s">
        <v>152</v>
      </c>
      <c r="AU194" s="244" t="s">
        <v>85</v>
      </c>
      <c r="AV194" s="13" t="s">
        <v>83</v>
      </c>
      <c r="AW194" s="13" t="s">
        <v>32</v>
      </c>
      <c r="AX194" s="13" t="s">
        <v>75</v>
      </c>
      <c r="AY194" s="244" t="s">
        <v>143</v>
      </c>
    </row>
    <row r="195" s="14" customFormat="1">
      <c r="A195" s="14"/>
      <c r="B195" s="245"/>
      <c r="C195" s="246"/>
      <c r="D195" s="236" t="s">
        <v>152</v>
      </c>
      <c r="E195" s="247" t="s">
        <v>1</v>
      </c>
      <c r="F195" s="248" t="s">
        <v>154</v>
      </c>
      <c r="G195" s="246"/>
      <c r="H195" s="249">
        <v>88.128</v>
      </c>
      <c r="I195" s="250"/>
      <c r="J195" s="246"/>
      <c r="K195" s="246"/>
      <c r="L195" s="251"/>
      <c r="M195" s="252"/>
      <c r="N195" s="253"/>
      <c r="O195" s="253"/>
      <c r="P195" s="253"/>
      <c r="Q195" s="253"/>
      <c r="R195" s="253"/>
      <c r="S195" s="253"/>
      <c r="T195" s="254"/>
      <c r="U195" s="14"/>
      <c r="V195" s="14"/>
      <c r="W195" s="14"/>
      <c r="X195" s="14"/>
      <c r="Y195" s="14"/>
      <c r="Z195" s="14"/>
      <c r="AA195" s="14"/>
      <c r="AB195" s="14"/>
      <c r="AC195" s="14"/>
      <c r="AD195" s="14"/>
      <c r="AE195" s="14"/>
      <c r="AT195" s="255" t="s">
        <v>152</v>
      </c>
      <c r="AU195" s="255" t="s">
        <v>85</v>
      </c>
      <c r="AV195" s="14" t="s">
        <v>85</v>
      </c>
      <c r="AW195" s="14" t="s">
        <v>32</v>
      </c>
      <c r="AX195" s="14" t="s">
        <v>75</v>
      </c>
      <c r="AY195" s="255" t="s">
        <v>143</v>
      </c>
    </row>
    <row r="196" s="14" customFormat="1">
      <c r="A196" s="14"/>
      <c r="B196" s="245"/>
      <c r="C196" s="246"/>
      <c r="D196" s="236" t="s">
        <v>152</v>
      </c>
      <c r="E196" s="247" t="s">
        <v>1</v>
      </c>
      <c r="F196" s="248" t="s">
        <v>156</v>
      </c>
      <c r="G196" s="246"/>
      <c r="H196" s="249">
        <v>73.400000000000006</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152</v>
      </c>
      <c r="AU196" s="255" t="s">
        <v>85</v>
      </c>
      <c r="AV196" s="14" t="s">
        <v>85</v>
      </c>
      <c r="AW196" s="14" t="s">
        <v>32</v>
      </c>
      <c r="AX196" s="14" t="s">
        <v>75</v>
      </c>
      <c r="AY196" s="255" t="s">
        <v>143</v>
      </c>
    </row>
    <row r="197" s="14" customFormat="1">
      <c r="A197" s="14"/>
      <c r="B197" s="245"/>
      <c r="C197" s="246"/>
      <c r="D197" s="236" t="s">
        <v>152</v>
      </c>
      <c r="E197" s="247" t="s">
        <v>1</v>
      </c>
      <c r="F197" s="248" t="s">
        <v>157</v>
      </c>
      <c r="G197" s="246"/>
      <c r="H197" s="249">
        <v>56.229999999999997</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152</v>
      </c>
      <c r="AU197" s="255" t="s">
        <v>85</v>
      </c>
      <c r="AV197" s="14" t="s">
        <v>85</v>
      </c>
      <c r="AW197" s="14" t="s">
        <v>32</v>
      </c>
      <c r="AX197" s="14" t="s">
        <v>75</v>
      </c>
      <c r="AY197" s="255" t="s">
        <v>143</v>
      </c>
    </row>
    <row r="198" s="14" customFormat="1">
      <c r="A198" s="14"/>
      <c r="B198" s="245"/>
      <c r="C198" s="246"/>
      <c r="D198" s="236" t="s">
        <v>152</v>
      </c>
      <c r="E198" s="247" t="s">
        <v>1</v>
      </c>
      <c r="F198" s="248" t="s">
        <v>159</v>
      </c>
      <c r="G198" s="246"/>
      <c r="H198" s="249">
        <v>107.22</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152</v>
      </c>
      <c r="AU198" s="255" t="s">
        <v>85</v>
      </c>
      <c r="AV198" s="14" t="s">
        <v>85</v>
      </c>
      <c r="AW198" s="14" t="s">
        <v>32</v>
      </c>
      <c r="AX198" s="14" t="s">
        <v>75</v>
      </c>
      <c r="AY198" s="255" t="s">
        <v>143</v>
      </c>
    </row>
    <row r="199" s="15" customFormat="1">
      <c r="A199" s="15"/>
      <c r="B199" s="256"/>
      <c r="C199" s="257"/>
      <c r="D199" s="236" t="s">
        <v>152</v>
      </c>
      <c r="E199" s="258" t="s">
        <v>1</v>
      </c>
      <c r="F199" s="259" t="s">
        <v>160</v>
      </c>
      <c r="G199" s="257"/>
      <c r="H199" s="260">
        <v>324.97800000000001</v>
      </c>
      <c r="I199" s="261"/>
      <c r="J199" s="257"/>
      <c r="K199" s="257"/>
      <c r="L199" s="262"/>
      <c r="M199" s="263"/>
      <c r="N199" s="264"/>
      <c r="O199" s="264"/>
      <c r="P199" s="264"/>
      <c r="Q199" s="264"/>
      <c r="R199" s="264"/>
      <c r="S199" s="264"/>
      <c r="T199" s="265"/>
      <c r="U199" s="15"/>
      <c r="V199" s="15"/>
      <c r="W199" s="15"/>
      <c r="X199" s="15"/>
      <c r="Y199" s="15"/>
      <c r="Z199" s="15"/>
      <c r="AA199" s="15"/>
      <c r="AB199" s="15"/>
      <c r="AC199" s="15"/>
      <c r="AD199" s="15"/>
      <c r="AE199" s="15"/>
      <c r="AT199" s="266" t="s">
        <v>152</v>
      </c>
      <c r="AU199" s="266" t="s">
        <v>85</v>
      </c>
      <c r="AV199" s="15" t="s">
        <v>161</v>
      </c>
      <c r="AW199" s="15" t="s">
        <v>32</v>
      </c>
      <c r="AX199" s="15" t="s">
        <v>75</v>
      </c>
      <c r="AY199" s="266" t="s">
        <v>143</v>
      </c>
    </row>
    <row r="200" s="13" customFormat="1">
      <c r="A200" s="13"/>
      <c r="B200" s="234"/>
      <c r="C200" s="235"/>
      <c r="D200" s="236" t="s">
        <v>152</v>
      </c>
      <c r="E200" s="237" t="s">
        <v>1</v>
      </c>
      <c r="F200" s="238" t="s">
        <v>172</v>
      </c>
      <c r="G200" s="235"/>
      <c r="H200" s="237" t="s">
        <v>1</v>
      </c>
      <c r="I200" s="239"/>
      <c r="J200" s="235"/>
      <c r="K200" s="235"/>
      <c r="L200" s="240"/>
      <c r="M200" s="241"/>
      <c r="N200" s="242"/>
      <c r="O200" s="242"/>
      <c r="P200" s="242"/>
      <c r="Q200" s="242"/>
      <c r="R200" s="242"/>
      <c r="S200" s="242"/>
      <c r="T200" s="243"/>
      <c r="U200" s="13"/>
      <c r="V200" s="13"/>
      <c r="W200" s="13"/>
      <c r="X200" s="13"/>
      <c r="Y200" s="13"/>
      <c r="Z200" s="13"/>
      <c r="AA200" s="13"/>
      <c r="AB200" s="13"/>
      <c r="AC200" s="13"/>
      <c r="AD200" s="13"/>
      <c r="AE200" s="13"/>
      <c r="AT200" s="244" t="s">
        <v>152</v>
      </c>
      <c r="AU200" s="244" t="s">
        <v>85</v>
      </c>
      <c r="AV200" s="13" t="s">
        <v>83</v>
      </c>
      <c r="AW200" s="13" t="s">
        <v>32</v>
      </c>
      <c r="AX200" s="13" t="s">
        <v>75</v>
      </c>
      <c r="AY200" s="244" t="s">
        <v>143</v>
      </c>
    </row>
    <row r="201" s="14" customFormat="1">
      <c r="A201" s="14"/>
      <c r="B201" s="245"/>
      <c r="C201" s="246"/>
      <c r="D201" s="236" t="s">
        <v>152</v>
      </c>
      <c r="E201" s="247" t="s">
        <v>1</v>
      </c>
      <c r="F201" s="248" t="s">
        <v>182</v>
      </c>
      <c r="G201" s="246"/>
      <c r="H201" s="249">
        <v>-23.574999999999999</v>
      </c>
      <c r="I201" s="250"/>
      <c r="J201" s="246"/>
      <c r="K201" s="246"/>
      <c r="L201" s="251"/>
      <c r="M201" s="252"/>
      <c r="N201" s="253"/>
      <c r="O201" s="253"/>
      <c r="P201" s="253"/>
      <c r="Q201" s="253"/>
      <c r="R201" s="253"/>
      <c r="S201" s="253"/>
      <c r="T201" s="254"/>
      <c r="U201" s="14"/>
      <c r="V201" s="14"/>
      <c r="W201" s="14"/>
      <c r="X201" s="14"/>
      <c r="Y201" s="14"/>
      <c r="Z201" s="14"/>
      <c r="AA201" s="14"/>
      <c r="AB201" s="14"/>
      <c r="AC201" s="14"/>
      <c r="AD201" s="14"/>
      <c r="AE201" s="14"/>
      <c r="AT201" s="255" t="s">
        <v>152</v>
      </c>
      <c r="AU201" s="255" t="s">
        <v>85</v>
      </c>
      <c r="AV201" s="14" t="s">
        <v>85</v>
      </c>
      <c r="AW201" s="14" t="s">
        <v>32</v>
      </c>
      <c r="AX201" s="14" t="s">
        <v>75</v>
      </c>
      <c r="AY201" s="255" t="s">
        <v>143</v>
      </c>
    </row>
    <row r="202" s="14" customFormat="1">
      <c r="A202" s="14"/>
      <c r="B202" s="245"/>
      <c r="C202" s="246"/>
      <c r="D202" s="236" t="s">
        <v>152</v>
      </c>
      <c r="E202" s="247" t="s">
        <v>1</v>
      </c>
      <c r="F202" s="248" t="s">
        <v>183</v>
      </c>
      <c r="G202" s="246"/>
      <c r="H202" s="249">
        <v>-2.46</v>
      </c>
      <c r="I202" s="250"/>
      <c r="J202" s="246"/>
      <c r="K202" s="246"/>
      <c r="L202" s="251"/>
      <c r="M202" s="252"/>
      <c r="N202" s="253"/>
      <c r="O202" s="253"/>
      <c r="P202" s="253"/>
      <c r="Q202" s="253"/>
      <c r="R202" s="253"/>
      <c r="S202" s="253"/>
      <c r="T202" s="254"/>
      <c r="U202" s="14"/>
      <c r="V202" s="14"/>
      <c r="W202" s="14"/>
      <c r="X202" s="14"/>
      <c r="Y202" s="14"/>
      <c r="Z202" s="14"/>
      <c r="AA202" s="14"/>
      <c r="AB202" s="14"/>
      <c r="AC202" s="14"/>
      <c r="AD202" s="14"/>
      <c r="AE202" s="14"/>
      <c r="AT202" s="255" t="s">
        <v>152</v>
      </c>
      <c r="AU202" s="255" t="s">
        <v>85</v>
      </c>
      <c r="AV202" s="14" t="s">
        <v>85</v>
      </c>
      <c r="AW202" s="14" t="s">
        <v>32</v>
      </c>
      <c r="AX202" s="14" t="s">
        <v>75</v>
      </c>
      <c r="AY202" s="255" t="s">
        <v>143</v>
      </c>
    </row>
    <row r="203" s="14" customFormat="1">
      <c r="A203" s="14"/>
      <c r="B203" s="245"/>
      <c r="C203" s="246"/>
      <c r="D203" s="236" t="s">
        <v>152</v>
      </c>
      <c r="E203" s="247" t="s">
        <v>1</v>
      </c>
      <c r="F203" s="248" t="s">
        <v>184</v>
      </c>
      <c r="G203" s="246"/>
      <c r="H203" s="249">
        <v>-17.280000000000001</v>
      </c>
      <c r="I203" s="250"/>
      <c r="J203" s="246"/>
      <c r="K203" s="246"/>
      <c r="L203" s="251"/>
      <c r="M203" s="252"/>
      <c r="N203" s="253"/>
      <c r="O203" s="253"/>
      <c r="P203" s="253"/>
      <c r="Q203" s="253"/>
      <c r="R203" s="253"/>
      <c r="S203" s="253"/>
      <c r="T203" s="254"/>
      <c r="U203" s="14"/>
      <c r="V203" s="14"/>
      <c r="W203" s="14"/>
      <c r="X203" s="14"/>
      <c r="Y203" s="14"/>
      <c r="Z203" s="14"/>
      <c r="AA203" s="14"/>
      <c r="AB203" s="14"/>
      <c r="AC203" s="14"/>
      <c r="AD203" s="14"/>
      <c r="AE203" s="14"/>
      <c r="AT203" s="255" t="s">
        <v>152</v>
      </c>
      <c r="AU203" s="255" t="s">
        <v>85</v>
      </c>
      <c r="AV203" s="14" t="s">
        <v>85</v>
      </c>
      <c r="AW203" s="14" t="s">
        <v>32</v>
      </c>
      <c r="AX203" s="14" t="s">
        <v>75</v>
      </c>
      <c r="AY203" s="255" t="s">
        <v>143</v>
      </c>
    </row>
    <row r="204" s="14" customFormat="1">
      <c r="A204" s="14"/>
      <c r="B204" s="245"/>
      <c r="C204" s="246"/>
      <c r="D204" s="236" t="s">
        <v>152</v>
      </c>
      <c r="E204" s="247" t="s">
        <v>1</v>
      </c>
      <c r="F204" s="248" t="s">
        <v>185</v>
      </c>
      <c r="G204" s="246"/>
      <c r="H204" s="249">
        <v>-1.9199999999999999</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152</v>
      </c>
      <c r="AU204" s="255" t="s">
        <v>85</v>
      </c>
      <c r="AV204" s="14" t="s">
        <v>85</v>
      </c>
      <c r="AW204" s="14" t="s">
        <v>32</v>
      </c>
      <c r="AX204" s="14" t="s">
        <v>75</v>
      </c>
      <c r="AY204" s="255" t="s">
        <v>143</v>
      </c>
    </row>
    <row r="205" s="14" customFormat="1">
      <c r="A205" s="14"/>
      <c r="B205" s="245"/>
      <c r="C205" s="246"/>
      <c r="D205" s="236" t="s">
        <v>152</v>
      </c>
      <c r="E205" s="247" t="s">
        <v>1</v>
      </c>
      <c r="F205" s="248" t="s">
        <v>186</v>
      </c>
      <c r="G205" s="246"/>
      <c r="H205" s="249">
        <v>-2.8799999999999999</v>
      </c>
      <c r="I205" s="250"/>
      <c r="J205" s="246"/>
      <c r="K205" s="246"/>
      <c r="L205" s="251"/>
      <c r="M205" s="252"/>
      <c r="N205" s="253"/>
      <c r="O205" s="253"/>
      <c r="P205" s="253"/>
      <c r="Q205" s="253"/>
      <c r="R205" s="253"/>
      <c r="S205" s="253"/>
      <c r="T205" s="254"/>
      <c r="U205" s="14"/>
      <c r="V205" s="14"/>
      <c r="W205" s="14"/>
      <c r="X205" s="14"/>
      <c r="Y205" s="14"/>
      <c r="Z205" s="14"/>
      <c r="AA205" s="14"/>
      <c r="AB205" s="14"/>
      <c r="AC205" s="14"/>
      <c r="AD205" s="14"/>
      <c r="AE205" s="14"/>
      <c r="AT205" s="255" t="s">
        <v>152</v>
      </c>
      <c r="AU205" s="255" t="s">
        <v>85</v>
      </c>
      <c r="AV205" s="14" t="s">
        <v>85</v>
      </c>
      <c r="AW205" s="14" t="s">
        <v>32</v>
      </c>
      <c r="AX205" s="14" t="s">
        <v>75</v>
      </c>
      <c r="AY205" s="255" t="s">
        <v>143</v>
      </c>
    </row>
    <row r="206" s="14" customFormat="1">
      <c r="A206" s="14"/>
      <c r="B206" s="245"/>
      <c r="C206" s="246"/>
      <c r="D206" s="236" t="s">
        <v>152</v>
      </c>
      <c r="E206" s="247" t="s">
        <v>1</v>
      </c>
      <c r="F206" s="248" t="s">
        <v>187</v>
      </c>
      <c r="G206" s="246"/>
      <c r="H206" s="249">
        <v>-0.57999999999999996</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152</v>
      </c>
      <c r="AU206" s="255" t="s">
        <v>85</v>
      </c>
      <c r="AV206" s="14" t="s">
        <v>85</v>
      </c>
      <c r="AW206" s="14" t="s">
        <v>32</v>
      </c>
      <c r="AX206" s="14" t="s">
        <v>75</v>
      </c>
      <c r="AY206" s="255" t="s">
        <v>143</v>
      </c>
    </row>
    <row r="207" s="14" customFormat="1">
      <c r="A207" s="14"/>
      <c r="B207" s="245"/>
      <c r="C207" s="246"/>
      <c r="D207" s="236" t="s">
        <v>152</v>
      </c>
      <c r="E207" s="247" t="s">
        <v>1</v>
      </c>
      <c r="F207" s="248" t="s">
        <v>188</v>
      </c>
      <c r="G207" s="246"/>
      <c r="H207" s="249">
        <v>-1.8180000000000001</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152</v>
      </c>
      <c r="AU207" s="255" t="s">
        <v>85</v>
      </c>
      <c r="AV207" s="14" t="s">
        <v>85</v>
      </c>
      <c r="AW207" s="14" t="s">
        <v>32</v>
      </c>
      <c r="AX207" s="14" t="s">
        <v>75</v>
      </c>
      <c r="AY207" s="255" t="s">
        <v>143</v>
      </c>
    </row>
    <row r="208" s="14" customFormat="1">
      <c r="A208" s="14"/>
      <c r="B208" s="245"/>
      <c r="C208" s="246"/>
      <c r="D208" s="236" t="s">
        <v>152</v>
      </c>
      <c r="E208" s="247" t="s">
        <v>1</v>
      </c>
      <c r="F208" s="248" t="s">
        <v>189</v>
      </c>
      <c r="G208" s="246"/>
      <c r="H208" s="249">
        <v>-4.3920000000000003</v>
      </c>
      <c r="I208" s="250"/>
      <c r="J208" s="246"/>
      <c r="K208" s="246"/>
      <c r="L208" s="251"/>
      <c r="M208" s="252"/>
      <c r="N208" s="253"/>
      <c r="O208" s="253"/>
      <c r="P208" s="253"/>
      <c r="Q208" s="253"/>
      <c r="R208" s="253"/>
      <c r="S208" s="253"/>
      <c r="T208" s="254"/>
      <c r="U208" s="14"/>
      <c r="V208" s="14"/>
      <c r="W208" s="14"/>
      <c r="X208" s="14"/>
      <c r="Y208" s="14"/>
      <c r="Z208" s="14"/>
      <c r="AA208" s="14"/>
      <c r="AB208" s="14"/>
      <c r="AC208" s="14"/>
      <c r="AD208" s="14"/>
      <c r="AE208" s="14"/>
      <c r="AT208" s="255" t="s">
        <v>152</v>
      </c>
      <c r="AU208" s="255" t="s">
        <v>85</v>
      </c>
      <c r="AV208" s="14" t="s">
        <v>85</v>
      </c>
      <c r="AW208" s="14" t="s">
        <v>32</v>
      </c>
      <c r="AX208" s="14" t="s">
        <v>75</v>
      </c>
      <c r="AY208" s="255" t="s">
        <v>143</v>
      </c>
    </row>
    <row r="209" s="14" customFormat="1">
      <c r="A209" s="14"/>
      <c r="B209" s="245"/>
      <c r="C209" s="246"/>
      <c r="D209" s="236" t="s">
        <v>152</v>
      </c>
      <c r="E209" s="247" t="s">
        <v>1</v>
      </c>
      <c r="F209" s="248" t="s">
        <v>190</v>
      </c>
      <c r="G209" s="246"/>
      <c r="H209" s="249">
        <v>-3.7250000000000001</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152</v>
      </c>
      <c r="AU209" s="255" t="s">
        <v>85</v>
      </c>
      <c r="AV209" s="14" t="s">
        <v>85</v>
      </c>
      <c r="AW209" s="14" t="s">
        <v>32</v>
      </c>
      <c r="AX209" s="14" t="s">
        <v>75</v>
      </c>
      <c r="AY209" s="255" t="s">
        <v>143</v>
      </c>
    </row>
    <row r="210" s="15" customFormat="1">
      <c r="A210" s="15"/>
      <c r="B210" s="256"/>
      <c r="C210" s="257"/>
      <c r="D210" s="236" t="s">
        <v>152</v>
      </c>
      <c r="E210" s="258" t="s">
        <v>1</v>
      </c>
      <c r="F210" s="259" t="s">
        <v>160</v>
      </c>
      <c r="G210" s="257"/>
      <c r="H210" s="260">
        <v>-58.630000000000003</v>
      </c>
      <c r="I210" s="261"/>
      <c r="J210" s="257"/>
      <c r="K210" s="257"/>
      <c r="L210" s="262"/>
      <c r="M210" s="263"/>
      <c r="N210" s="264"/>
      <c r="O210" s="264"/>
      <c r="P210" s="264"/>
      <c r="Q210" s="264"/>
      <c r="R210" s="264"/>
      <c r="S210" s="264"/>
      <c r="T210" s="265"/>
      <c r="U210" s="15"/>
      <c r="V210" s="15"/>
      <c r="W210" s="15"/>
      <c r="X210" s="15"/>
      <c r="Y210" s="15"/>
      <c r="Z210" s="15"/>
      <c r="AA210" s="15"/>
      <c r="AB210" s="15"/>
      <c r="AC210" s="15"/>
      <c r="AD210" s="15"/>
      <c r="AE210" s="15"/>
      <c r="AT210" s="266" t="s">
        <v>152</v>
      </c>
      <c r="AU210" s="266" t="s">
        <v>85</v>
      </c>
      <c r="AV210" s="15" t="s">
        <v>161</v>
      </c>
      <c r="AW210" s="15" t="s">
        <v>32</v>
      </c>
      <c r="AX210" s="15" t="s">
        <v>75</v>
      </c>
      <c r="AY210" s="266" t="s">
        <v>143</v>
      </c>
    </row>
    <row r="211" s="13" customFormat="1">
      <c r="A211" s="13"/>
      <c r="B211" s="234"/>
      <c r="C211" s="235"/>
      <c r="D211" s="236" t="s">
        <v>152</v>
      </c>
      <c r="E211" s="237" t="s">
        <v>1</v>
      </c>
      <c r="F211" s="238" t="s">
        <v>193</v>
      </c>
      <c r="G211" s="235"/>
      <c r="H211" s="237" t="s">
        <v>1</v>
      </c>
      <c r="I211" s="239"/>
      <c r="J211" s="235"/>
      <c r="K211" s="235"/>
      <c r="L211" s="240"/>
      <c r="M211" s="241"/>
      <c r="N211" s="242"/>
      <c r="O211" s="242"/>
      <c r="P211" s="242"/>
      <c r="Q211" s="242"/>
      <c r="R211" s="242"/>
      <c r="S211" s="242"/>
      <c r="T211" s="243"/>
      <c r="U211" s="13"/>
      <c r="V211" s="13"/>
      <c r="W211" s="13"/>
      <c r="X211" s="13"/>
      <c r="Y211" s="13"/>
      <c r="Z211" s="13"/>
      <c r="AA211" s="13"/>
      <c r="AB211" s="13"/>
      <c r="AC211" s="13"/>
      <c r="AD211" s="13"/>
      <c r="AE211" s="13"/>
      <c r="AT211" s="244" t="s">
        <v>152</v>
      </c>
      <c r="AU211" s="244" t="s">
        <v>85</v>
      </c>
      <c r="AV211" s="13" t="s">
        <v>83</v>
      </c>
      <c r="AW211" s="13" t="s">
        <v>32</v>
      </c>
      <c r="AX211" s="13" t="s">
        <v>75</v>
      </c>
      <c r="AY211" s="244" t="s">
        <v>143</v>
      </c>
    </row>
    <row r="212" s="14" customFormat="1">
      <c r="A212" s="14"/>
      <c r="B212" s="245"/>
      <c r="C212" s="246"/>
      <c r="D212" s="236" t="s">
        <v>152</v>
      </c>
      <c r="E212" s="247" t="s">
        <v>1</v>
      </c>
      <c r="F212" s="248" t="s">
        <v>194</v>
      </c>
      <c r="G212" s="246"/>
      <c r="H212" s="249">
        <v>-43.012</v>
      </c>
      <c r="I212" s="250"/>
      <c r="J212" s="246"/>
      <c r="K212" s="246"/>
      <c r="L212" s="251"/>
      <c r="M212" s="252"/>
      <c r="N212" s="253"/>
      <c r="O212" s="253"/>
      <c r="P212" s="253"/>
      <c r="Q212" s="253"/>
      <c r="R212" s="253"/>
      <c r="S212" s="253"/>
      <c r="T212" s="254"/>
      <c r="U212" s="14"/>
      <c r="V212" s="14"/>
      <c r="W212" s="14"/>
      <c r="X212" s="14"/>
      <c r="Y212" s="14"/>
      <c r="Z212" s="14"/>
      <c r="AA212" s="14"/>
      <c r="AB212" s="14"/>
      <c r="AC212" s="14"/>
      <c r="AD212" s="14"/>
      <c r="AE212" s="14"/>
      <c r="AT212" s="255" t="s">
        <v>152</v>
      </c>
      <c r="AU212" s="255" t="s">
        <v>85</v>
      </c>
      <c r="AV212" s="14" t="s">
        <v>85</v>
      </c>
      <c r="AW212" s="14" t="s">
        <v>32</v>
      </c>
      <c r="AX212" s="14" t="s">
        <v>75</v>
      </c>
      <c r="AY212" s="255" t="s">
        <v>143</v>
      </c>
    </row>
    <row r="213" s="13" customFormat="1">
      <c r="A213" s="13"/>
      <c r="B213" s="234"/>
      <c r="C213" s="235"/>
      <c r="D213" s="236" t="s">
        <v>152</v>
      </c>
      <c r="E213" s="237" t="s">
        <v>1</v>
      </c>
      <c r="F213" s="238" t="s">
        <v>202</v>
      </c>
      <c r="G213" s="235"/>
      <c r="H213" s="237" t="s">
        <v>1</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152</v>
      </c>
      <c r="AU213" s="244" t="s">
        <v>85</v>
      </c>
      <c r="AV213" s="13" t="s">
        <v>83</v>
      </c>
      <c r="AW213" s="13" t="s">
        <v>32</v>
      </c>
      <c r="AX213" s="13" t="s">
        <v>75</v>
      </c>
      <c r="AY213" s="244" t="s">
        <v>143</v>
      </c>
    </row>
    <row r="214" s="14" customFormat="1">
      <c r="A214" s="14"/>
      <c r="B214" s="245"/>
      <c r="C214" s="246"/>
      <c r="D214" s="236" t="s">
        <v>152</v>
      </c>
      <c r="E214" s="247" t="s">
        <v>1</v>
      </c>
      <c r="F214" s="248" t="s">
        <v>203</v>
      </c>
      <c r="G214" s="246"/>
      <c r="H214" s="249">
        <v>-8.1699999999999999</v>
      </c>
      <c r="I214" s="250"/>
      <c r="J214" s="246"/>
      <c r="K214" s="246"/>
      <c r="L214" s="251"/>
      <c r="M214" s="252"/>
      <c r="N214" s="253"/>
      <c r="O214" s="253"/>
      <c r="P214" s="253"/>
      <c r="Q214" s="253"/>
      <c r="R214" s="253"/>
      <c r="S214" s="253"/>
      <c r="T214" s="254"/>
      <c r="U214" s="14"/>
      <c r="V214" s="14"/>
      <c r="W214" s="14"/>
      <c r="X214" s="14"/>
      <c r="Y214" s="14"/>
      <c r="Z214" s="14"/>
      <c r="AA214" s="14"/>
      <c r="AB214" s="14"/>
      <c r="AC214" s="14"/>
      <c r="AD214" s="14"/>
      <c r="AE214" s="14"/>
      <c r="AT214" s="255" t="s">
        <v>152</v>
      </c>
      <c r="AU214" s="255" t="s">
        <v>85</v>
      </c>
      <c r="AV214" s="14" t="s">
        <v>85</v>
      </c>
      <c r="AW214" s="14" t="s">
        <v>32</v>
      </c>
      <c r="AX214" s="14" t="s">
        <v>75</v>
      </c>
      <c r="AY214" s="255" t="s">
        <v>143</v>
      </c>
    </row>
    <row r="215" s="16" customFormat="1">
      <c r="A215" s="16"/>
      <c r="B215" s="267"/>
      <c r="C215" s="268"/>
      <c r="D215" s="236" t="s">
        <v>152</v>
      </c>
      <c r="E215" s="269" t="s">
        <v>1</v>
      </c>
      <c r="F215" s="270" t="s">
        <v>174</v>
      </c>
      <c r="G215" s="268"/>
      <c r="H215" s="271">
        <v>215.16600000000003</v>
      </c>
      <c r="I215" s="272"/>
      <c r="J215" s="268"/>
      <c r="K215" s="268"/>
      <c r="L215" s="273"/>
      <c r="M215" s="274"/>
      <c r="N215" s="275"/>
      <c r="O215" s="275"/>
      <c r="P215" s="275"/>
      <c r="Q215" s="275"/>
      <c r="R215" s="275"/>
      <c r="S215" s="275"/>
      <c r="T215" s="276"/>
      <c r="U215" s="16"/>
      <c r="V215" s="16"/>
      <c r="W215" s="16"/>
      <c r="X215" s="16"/>
      <c r="Y215" s="16"/>
      <c r="Z215" s="16"/>
      <c r="AA215" s="16"/>
      <c r="AB215" s="16"/>
      <c r="AC215" s="16"/>
      <c r="AD215" s="16"/>
      <c r="AE215" s="16"/>
      <c r="AT215" s="277" t="s">
        <v>152</v>
      </c>
      <c r="AU215" s="277" t="s">
        <v>85</v>
      </c>
      <c r="AV215" s="16" t="s">
        <v>150</v>
      </c>
      <c r="AW215" s="16" t="s">
        <v>32</v>
      </c>
      <c r="AX215" s="16" t="s">
        <v>83</v>
      </c>
      <c r="AY215" s="277" t="s">
        <v>143</v>
      </c>
    </row>
    <row r="216" s="14" customFormat="1">
      <c r="A216" s="14"/>
      <c r="B216" s="245"/>
      <c r="C216" s="246"/>
      <c r="D216" s="236" t="s">
        <v>152</v>
      </c>
      <c r="E216" s="246"/>
      <c r="F216" s="248" t="s">
        <v>204</v>
      </c>
      <c r="G216" s="246"/>
      <c r="H216" s="249">
        <v>225.92400000000001</v>
      </c>
      <c r="I216" s="250"/>
      <c r="J216" s="246"/>
      <c r="K216" s="246"/>
      <c r="L216" s="251"/>
      <c r="M216" s="252"/>
      <c r="N216" s="253"/>
      <c r="O216" s="253"/>
      <c r="P216" s="253"/>
      <c r="Q216" s="253"/>
      <c r="R216" s="253"/>
      <c r="S216" s="253"/>
      <c r="T216" s="254"/>
      <c r="U216" s="14"/>
      <c r="V216" s="14"/>
      <c r="W216" s="14"/>
      <c r="X216" s="14"/>
      <c r="Y216" s="14"/>
      <c r="Z216" s="14"/>
      <c r="AA216" s="14"/>
      <c r="AB216" s="14"/>
      <c r="AC216" s="14"/>
      <c r="AD216" s="14"/>
      <c r="AE216" s="14"/>
      <c r="AT216" s="255" t="s">
        <v>152</v>
      </c>
      <c r="AU216" s="255" t="s">
        <v>85</v>
      </c>
      <c r="AV216" s="14" t="s">
        <v>85</v>
      </c>
      <c r="AW216" s="14" t="s">
        <v>4</v>
      </c>
      <c r="AX216" s="14" t="s">
        <v>83</v>
      </c>
      <c r="AY216" s="255" t="s">
        <v>143</v>
      </c>
    </row>
    <row r="217" s="2" customFormat="1" ht="16.5" customHeight="1">
      <c r="A217" s="39"/>
      <c r="B217" s="40"/>
      <c r="C217" s="278" t="s">
        <v>205</v>
      </c>
      <c r="D217" s="278" t="s">
        <v>197</v>
      </c>
      <c r="E217" s="279" t="s">
        <v>206</v>
      </c>
      <c r="F217" s="280" t="s">
        <v>207</v>
      </c>
      <c r="G217" s="281" t="s">
        <v>149</v>
      </c>
      <c r="H217" s="282">
        <v>8.1699999999999999</v>
      </c>
      <c r="I217" s="283"/>
      <c r="J217" s="284">
        <f>ROUND(I217*H217,2)</f>
        <v>0</v>
      </c>
      <c r="K217" s="285"/>
      <c r="L217" s="286"/>
      <c r="M217" s="287" t="s">
        <v>1</v>
      </c>
      <c r="N217" s="288" t="s">
        <v>40</v>
      </c>
      <c r="O217" s="92"/>
      <c r="P217" s="230">
        <f>O217*H217</f>
        <v>0</v>
      </c>
      <c r="Q217" s="230">
        <v>0.0027599999999999999</v>
      </c>
      <c r="R217" s="230">
        <f>Q217*H217</f>
        <v>0.022549199999999998</v>
      </c>
      <c r="S217" s="230">
        <v>0</v>
      </c>
      <c r="T217" s="231">
        <f>S217*H217</f>
        <v>0</v>
      </c>
      <c r="U217" s="39"/>
      <c r="V217" s="39"/>
      <c r="W217" s="39"/>
      <c r="X217" s="39"/>
      <c r="Y217" s="39"/>
      <c r="Z217" s="39"/>
      <c r="AA217" s="39"/>
      <c r="AB217" s="39"/>
      <c r="AC217" s="39"/>
      <c r="AD217" s="39"/>
      <c r="AE217" s="39"/>
      <c r="AR217" s="232" t="s">
        <v>200</v>
      </c>
      <c r="AT217" s="232" t="s">
        <v>197</v>
      </c>
      <c r="AU217" s="232" t="s">
        <v>85</v>
      </c>
      <c r="AY217" s="18" t="s">
        <v>143</v>
      </c>
      <c r="BE217" s="233">
        <f>IF(N217="základní",J217,0)</f>
        <v>0</v>
      </c>
      <c r="BF217" s="233">
        <f>IF(N217="snížená",J217,0)</f>
        <v>0</v>
      </c>
      <c r="BG217" s="233">
        <f>IF(N217="zákl. přenesená",J217,0)</f>
        <v>0</v>
      </c>
      <c r="BH217" s="233">
        <f>IF(N217="sníž. přenesená",J217,0)</f>
        <v>0</v>
      </c>
      <c r="BI217" s="233">
        <f>IF(N217="nulová",J217,0)</f>
        <v>0</v>
      </c>
      <c r="BJ217" s="18" t="s">
        <v>83</v>
      </c>
      <c r="BK217" s="233">
        <f>ROUND(I217*H217,2)</f>
        <v>0</v>
      </c>
      <c r="BL217" s="18" t="s">
        <v>150</v>
      </c>
      <c r="BM217" s="232" t="s">
        <v>208</v>
      </c>
    </row>
    <row r="218" s="14" customFormat="1">
      <c r="A218" s="14"/>
      <c r="B218" s="245"/>
      <c r="C218" s="246"/>
      <c r="D218" s="236" t="s">
        <v>152</v>
      </c>
      <c r="E218" s="247" t="s">
        <v>1</v>
      </c>
      <c r="F218" s="248" t="s">
        <v>209</v>
      </c>
      <c r="G218" s="246"/>
      <c r="H218" s="249">
        <v>3.2000000000000002</v>
      </c>
      <c r="I218" s="250"/>
      <c r="J218" s="246"/>
      <c r="K218" s="246"/>
      <c r="L218" s="251"/>
      <c r="M218" s="252"/>
      <c r="N218" s="253"/>
      <c r="O218" s="253"/>
      <c r="P218" s="253"/>
      <c r="Q218" s="253"/>
      <c r="R218" s="253"/>
      <c r="S218" s="253"/>
      <c r="T218" s="254"/>
      <c r="U218" s="14"/>
      <c r="V218" s="14"/>
      <c r="W218" s="14"/>
      <c r="X218" s="14"/>
      <c r="Y218" s="14"/>
      <c r="Z218" s="14"/>
      <c r="AA218" s="14"/>
      <c r="AB218" s="14"/>
      <c r="AC218" s="14"/>
      <c r="AD218" s="14"/>
      <c r="AE218" s="14"/>
      <c r="AT218" s="255" t="s">
        <v>152</v>
      </c>
      <c r="AU218" s="255" t="s">
        <v>85</v>
      </c>
      <c r="AV218" s="14" t="s">
        <v>85</v>
      </c>
      <c r="AW218" s="14" t="s">
        <v>32</v>
      </c>
      <c r="AX218" s="14" t="s">
        <v>75</v>
      </c>
      <c r="AY218" s="255" t="s">
        <v>143</v>
      </c>
    </row>
    <row r="219" s="14" customFormat="1">
      <c r="A219" s="14"/>
      <c r="B219" s="245"/>
      <c r="C219" s="246"/>
      <c r="D219" s="236" t="s">
        <v>152</v>
      </c>
      <c r="E219" s="247" t="s">
        <v>1</v>
      </c>
      <c r="F219" s="248" t="s">
        <v>210</v>
      </c>
      <c r="G219" s="246"/>
      <c r="H219" s="249">
        <v>3.8399999999999999</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152</v>
      </c>
      <c r="AU219" s="255" t="s">
        <v>85</v>
      </c>
      <c r="AV219" s="14" t="s">
        <v>85</v>
      </c>
      <c r="AW219" s="14" t="s">
        <v>32</v>
      </c>
      <c r="AX219" s="14" t="s">
        <v>75</v>
      </c>
      <c r="AY219" s="255" t="s">
        <v>143</v>
      </c>
    </row>
    <row r="220" s="14" customFormat="1">
      <c r="A220" s="14"/>
      <c r="B220" s="245"/>
      <c r="C220" s="246"/>
      <c r="D220" s="236" t="s">
        <v>152</v>
      </c>
      <c r="E220" s="247" t="s">
        <v>1</v>
      </c>
      <c r="F220" s="248" t="s">
        <v>211</v>
      </c>
      <c r="G220" s="246"/>
      <c r="H220" s="249">
        <v>0.56000000000000005</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152</v>
      </c>
      <c r="AU220" s="255" t="s">
        <v>85</v>
      </c>
      <c r="AV220" s="14" t="s">
        <v>85</v>
      </c>
      <c r="AW220" s="14" t="s">
        <v>32</v>
      </c>
      <c r="AX220" s="14" t="s">
        <v>75</v>
      </c>
      <c r="AY220" s="255" t="s">
        <v>143</v>
      </c>
    </row>
    <row r="221" s="14" customFormat="1">
      <c r="A221" s="14"/>
      <c r="B221" s="245"/>
      <c r="C221" s="246"/>
      <c r="D221" s="236" t="s">
        <v>152</v>
      </c>
      <c r="E221" s="247" t="s">
        <v>1</v>
      </c>
      <c r="F221" s="248" t="s">
        <v>212</v>
      </c>
      <c r="G221" s="246"/>
      <c r="H221" s="249">
        <v>0.56999999999999995</v>
      </c>
      <c r="I221" s="250"/>
      <c r="J221" s="246"/>
      <c r="K221" s="246"/>
      <c r="L221" s="251"/>
      <c r="M221" s="252"/>
      <c r="N221" s="253"/>
      <c r="O221" s="253"/>
      <c r="P221" s="253"/>
      <c r="Q221" s="253"/>
      <c r="R221" s="253"/>
      <c r="S221" s="253"/>
      <c r="T221" s="254"/>
      <c r="U221" s="14"/>
      <c r="V221" s="14"/>
      <c r="W221" s="14"/>
      <c r="X221" s="14"/>
      <c r="Y221" s="14"/>
      <c r="Z221" s="14"/>
      <c r="AA221" s="14"/>
      <c r="AB221" s="14"/>
      <c r="AC221" s="14"/>
      <c r="AD221" s="14"/>
      <c r="AE221" s="14"/>
      <c r="AT221" s="255" t="s">
        <v>152</v>
      </c>
      <c r="AU221" s="255" t="s">
        <v>85</v>
      </c>
      <c r="AV221" s="14" t="s">
        <v>85</v>
      </c>
      <c r="AW221" s="14" t="s">
        <v>32</v>
      </c>
      <c r="AX221" s="14" t="s">
        <v>75</v>
      </c>
      <c r="AY221" s="255" t="s">
        <v>143</v>
      </c>
    </row>
    <row r="222" s="16" customFormat="1">
      <c r="A222" s="16"/>
      <c r="B222" s="267"/>
      <c r="C222" s="268"/>
      <c r="D222" s="236" t="s">
        <v>152</v>
      </c>
      <c r="E222" s="269" t="s">
        <v>1</v>
      </c>
      <c r="F222" s="270" t="s">
        <v>174</v>
      </c>
      <c r="G222" s="268"/>
      <c r="H222" s="271">
        <v>8.1699999999999999</v>
      </c>
      <c r="I222" s="272"/>
      <c r="J222" s="268"/>
      <c r="K222" s="268"/>
      <c r="L222" s="273"/>
      <c r="M222" s="274"/>
      <c r="N222" s="275"/>
      <c r="O222" s="275"/>
      <c r="P222" s="275"/>
      <c r="Q222" s="275"/>
      <c r="R222" s="275"/>
      <c r="S222" s="275"/>
      <c r="T222" s="276"/>
      <c r="U222" s="16"/>
      <c r="V222" s="16"/>
      <c r="W222" s="16"/>
      <c r="X222" s="16"/>
      <c r="Y222" s="16"/>
      <c r="Z222" s="16"/>
      <c r="AA222" s="16"/>
      <c r="AB222" s="16"/>
      <c r="AC222" s="16"/>
      <c r="AD222" s="16"/>
      <c r="AE222" s="16"/>
      <c r="AT222" s="277" t="s">
        <v>152</v>
      </c>
      <c r="AU222" s="277" t="s">
        <v>85</v>
      </c>
      <c r="AV222" s="16" t="s">
        <v>150</v>
      </c>
      <c r="AW222" s="16" t="s">
        <v>32</v>
      </c>
      <c r="AX222" s="16" t="s">
        <v>83</v>
      </c>
      <c r="AY222" s="277" t="s">
        <v>143</v>
      </c>
    </row>
    <row r="223" s="2" customFormat="1" ht="16.5" customHeight="1">
      <c r="A223" s="39"/>
      <c r="B223" s="40"/>
      <c r="C223" s="278" t="s">
        <v>144</v>
      </c>
      <c r="D223" s="278" t="s">
        <v>197</v>
      </c>
      <c r="E223" s="279" t="s">
        <v>213</v>
      </c>
      <c r="F223" s="280" t="s">
        <v>214</v>
      </c>
      <c r="G223" s="281" t="s">
        <v>149</v>
      </c>
      <c r="H223" s="282">
        <v>22.576000000000001</v>
      </c>
      <c r="I223" s="283"/>
      <c r="J223" s="284">
        <f>ROUND(I223*H223,2)</f>
        <v>0</v>
      </c>
      <c r="K223" s="285"/>
      <c r="L223" s="286"/>
      <c r="M223" s="287" t="s">
        <v>1</v>
      </c>
      <c r="N223" s="288" t="s">
        <v>40</v>
      </c>
      <c r="O223" s="92"/>
      <c r="P223" s="230">
        <f>O223*H223</f>
        <v>0</v>
      </c>
      <c r="Q223" s="230">
        <v>0.0023</v>
      </c>
      <c r="R223" s="230">
        <f>Q223*H223</f>
        <v>0.0519248</v>
      </c>
      <c r="S223" s="230">
        <v>0</v>
      </c>
      <c r="T223" s="231">
        <f>S223*H223</f>
        <v>0</v>
      </c>
      <c r="U223" s="39"/>
      <c r="V223" s="39"/>
      <c r="W223" s="39"/>
      <c r="X223" s="39"/>
      <c r="Y223" s="39"/>
      <c r="Z223" s="39"/>
      <c r="AA223" s="39"/>
      <c r="AB223" s="39"/>
      <c r="AC223" s="39"/>
      <c r="AD223" s="39"/>
      <c r="AE223" s="39"/>
      <c r="AR223" s="232" t="s">
        <v>200</v>
      </c>
      <c r="AT223" s="232" t="s">
        <v>197</v>
      </c>
      <c r="AU223" s="232" t="s">
        <v>85</v>
      </c>
      <c r="AY223" s="18" t="s">
        <v>143</v>
      </c>
      <c r="BE223" s="233">
        <f>IF(N223="základní",J223,0)</f>
        <v>0</v>
      </c>
      <c r="BF223" s="233">
        <f>IF(N223="snížená",J223,0)</f>
        <v>0</v>
      </c>
      <c r="BG223" s="233">
        <f>IF(N223="zákl. přenesená",J223,0)</f>
        <v>0</v>
      </c>
      <c r="BH223" s="233">
        <f>IF(N223="sníž. přenesená",J223,0)</f>
        <v>0</v>
      </c>
      <c r="BI223" s="233">
        <f>IF(N223="nulová",J223,0)</f>
        <v>0</v>
      </c>
      <c r="BJ223" s="18" t="s">
        <v>83</v>
      </c>
      <c r="BK223" s="233">
        <f>ROUND(I223*H223,2)</f>
        <v>0</v>
      </c>
      <c r="BL223" s="18" t="s">
        <v>150</v>
      </c>
      <c r="BM223" s="232" t="s">
        <v>215</v>
      </c>
    </row>
    <row r="224" s="13" customFormat="1">
      <c r="A224" s="13"/>
      <c r="B224" s="234"/>
      <c r="C224" s="235"/>
      <c r="D224" s="236" t="s">
        <v>152</v>
      </c>
      <c r="E224" s="237" t="s">
        <v>1</v>
      </c>
      <c r="F224" s="238" t="s">
        <v>153</v>
      </c>
      <c r="G224" s="235"/>
      <c r="H224" s="237" t="s">
        <v>1</v>
      </c>
      <c r="I224" s="239"/>
      <c r="J224" s="235"/>
      <c r="K224" s="235"/>
      <c r="L224" s="240"/>
      <c r="M224" s="241"/>
      <c r="N224" s="242"/>
      <c r="O224" s="242"/>
      <c r="P224" s="242"/>
      <c r="Q224" s="242"/>
      <c r="R224" s="242"/>
      <c r="S224" s="242"/>
      <c r="T224" s="243"/>
      <c r="U224" s="13"/>
      <c r="V224" s="13"/>
      <c r="W224" s="13"/>
      <c r="X224" s="13"/>
      <c r="Y224" s="13"/>
      <c r="Z224" s="13"/>
      <c r="AA224" s="13"/>
      <c r="AB224" s="13"/>
      <c r="AC224" s="13"/>
      <c r="AD224" s="13"/>
      <c r="AE224" s="13"/>
      <c r="AT224" s="244" t="s">
        <v>152</v>
      </c>
      <c r="AU224" s="244" t="s">
        <v>85</v>
      </c>
      <c r="AV224" s="13" t="s">
        <v>83</v>
      </c>
      <c r="AW224" s="13" t="s">
        <v>32</v>
      </c>
      <c r="AX224" s="13" t="s">
        <v>75</v>
      </c>
      <c r="AY224" s="244" t="s">
        <v>143</v>
      </c>
    </row>
    <row r="225" s="14" customFormat="1">
      <c r="A225" s="14"/>
      <c r="B225" s="245"/>
      <c r="C225" s="246"/>
      <c r="D225" s="236" t="s">
        <v>152</v>
      </c>
      <c r="E225" s="247" t="s">
        <v>1</v>
      </c>
      <c r="F225" s="248" t="s">
        <v>155</v>
      </c>
      <c r="G225" s="246"/>
      <c r="H225" s="249">
        <v>11.288</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152</v>
      </c>
      <c r="AU225" s="255" t="s">
        <v>85</v>
      </c>
      <c r="AV225" s="14" t="s">
        <v>85</v>
      </c>
      <c r="AW225" s="14" t="s">
        <v>32</v>
      </c>
      <c r="AX225" s="14" t="s">
        <v>75</v>
      </c>
      <c r="AY225" s="255" t="s">
        <v>143</v>
      </c>
    </row>
    <row r="226" s="14" customFormat="1">
      <c r="A226" s="14"/>
      <c r="B226" s="245"/>
      <c r="C226" s="246"/>
      <c r="D226" s="236" t="s">
        <v>152</v>
      </c>
      <c r="E226" s="247" t="s">
        <v>1</v>
      </c>
      <c r="F226" s="248" t="s">
        <v>155</v>
      </c>
      <c r="G226" s="246"/>
      <c r="H226" s="249">
        <v>11.288</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152</v>
      </c>
      <c r="AU226" s="255" t="s">
        <v>85</v>
      </c>
      <c r="AV226" s="14" t="s">
        <v>85</v>
      </c>
      <c r="AW226" s="14" t="s">
        <v>32</v>
      </c>
      <c r="AX226" s="14" t="s">
        <v>75</v>
      </c>
      <c r="AY226" s="255" t="s">
        <v>143</v>
      </c>
    </row>
    <row r="227" s="14" customFormat="1">
      <c r="A227" s="14"/>
      <c r="B227" s="245"/>
      <c r="C227" s="246"/>
      <c r="D227" s="236" t="s">
        <v>152</v>
      </c>
      <c r="E227" s="247" t="s">
        <v>1</v>
      </c>
      <c r="F227" s="248" t="s">
        <v>158</v>
      </c>
      <c r="G227" s="246"/>
      <c r="H227" s="249">
        <v>10.800000000000001</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152</v>
      </c>
      <c r="AU227" s="255" t="s">
        <v>85</v>
      </c>
      <c r="AV227" s="14" t="s">
        <v>85</v>
      </c>
      <c r="AW227" s="14" t="s">
        <v>32</v>
      </c>
      <c r="AX227" s="14" t="s">
        <v>75</v>
      </c>
      <c r="AY227" s="255" t="s">
        <v>143</v>
      </c>
    </row>
    <row r="228" s="15" customFormat="1">
      <c r="A228" s="15"/>
      <c r="B228" s="256"/>
      <c r="C228" s="257"/>
      <c r="D228" s="236" t="s">
        <v>152</v>
      </c>
      <c r="E228" s="258" t="s">
        <v>1</v>
      </c>
      <c r="F228" s="259" t="s">
        <v>160</v>
      </c>
      <c r="G228" s="257"/>
      <c r="H228" s="260">
        <v>33.376000000000005</v>
      </c>
      <c r="I228" s="261"/>
      <c r="J228" s="257"/>
      <c r="K228" s="257"/>
      <c r="L228" s="262"/>
      <c r="M228" s="263"/>
      <c r="N228" s="264"/>
      <c r="O228" s="264"/>
      <c r="P228" s="264"/>
      <c r="Q228" s="264"/>
      <c r="R228" s="264"/>
      <c r="S228" s="264"/>
      <c r="T228" s="265"/>
      <c r="U228" s="15"/>
      <c r="V228" s="15"/>
      <c r="W228" s="15"/>
      <c r="X228" s="15"/>
      <c r="Y228" s="15"/>
      <c r="Z228" s="15"/>
      <c r="AA228" s="15"/>
      <c r="AB228" s="15"/>
      <c r="AC228" s="15"/>
      <c r="AD228" s="15"/>
      <c r="AE228" s="15"/>
      <c r="AT228" s="266" t="s">
        <v>152</v>
      </c>
      <c r="AU228" s="266" t="s">
        <v>85</v>
      </c>
      <c r="AV228" s="15" t="s">
        <v>161</v>
      </c>
      <c r="AW228" s="15" t="s">
        <v>32</v>
      </c>
      <c r="AX228" s="15" t="s">
        <v>75</v>
      </c>
      <c r="AY228" s="266" t="s">
        <v>143</v>
      </c>
    </row>
    <row r="229" s="13" customFormat="1">
      <c r="A229" s="13"/>
      <c r="B229" s="234"/>
      <c r="C229" s="235"/>
      <c r="D229" s="236" t="s">
        <v>152</v>
      </c>
      <c r="E229" s="237" t="s">
        <v>1</v>
      </c>
      <c r="F229" s="238" t="s">
        <v>172</v>
      </c>
      <c r="G229" s="235"/>
      <c r="H229" s="237" t="s">
        <v>1</v>
      </c>
      <c r="I229" s="239"/>
      <c r="J229" s="235"/>
      <c r="K229" s="235"/>
      <c r="L229" s="240"/>
      <c r="M229" s="241"/>
      <c r="N229" s="242"/>
      <c r="O229" s="242"/>
      <c r="P229" s="242"/>
      <c r="Q229" s="242"/>
      <c r="R229" s="242"/>
      <c r="S229" s="242"/>
      <c r="T229" s="243"/>
      <c r="U229" s="13"/>
      <c r="V229" s="13"/>
      <c r="W229" s="13"/>
      <c r="X229" s="13"/>
      <c r="Y229" s="13"/>
      <c r="Z229" s="13"/>
      <c r="AA229" s="13"/>
      <c r="AB229" s="13"/>
      <c r="AC229" s="13"/>
      <c r="AD229" s="13"/>
      <c r="AE229" s="13"/>
      <c r="AT229" s="244" t="s">
        <v>152</v>
      </c>
      <c r="AU229" s="244" t="s">
        <v>85</v>
      </c>
      <c r="AV229" s="13" t="s">
        <v>83</v>
      </c>
      <c r="AW229" s="13" t="s">
        <v>32</v>
      </c>
      <c r="AX229" s="13" t="s">
        <v>75</v>
      </c>
      <c r="AY229" s="244" t="s">
        <v>143</v>
      </c>
    </row>
    <row r="230" s="14" customFormat="1">
      <c r="A230" s="14"/>
      <c r="B230" s="245"/>
      <c r="C230" s="246"/>
      <c r="D230" s="236" t="s">
        <v>152</v>
      </c>
      <c r="E230" s="247" t="s">
        <v>1</v>
      </c>
      <c r="F230" s="248" t="s">
        <v>192</v>
      </c>
      <c r="G230" s="246"/>
      <c r="H230" s="249">
        <v>-10.800000000000001</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152</v>
      </c>
      <c r="AU230" s="255" t="s">
        <v>85</v>
      </c>
      <c r="AV230" s="14" t="s">
        <v>85</v>
      </c>
      <c r="AW230" s="14" t="s">
        <v>32</v>
      </c>
      <c r="AX230" s="14" t="s">
        <v>75</v>
      </c>
      <c r="AY230" s="255" t="s">
        <v>143</v>
      </c>
    </row>
    <row r="231" s="15" customFormat="1">
      <c r="A231" s="15"/>
      <c r="B231" s="256"/>
      <c r="C231" s="257"/>
      <c r="D231" s="236" t="s">
        <v>152</v>
      </c>
      <c r="E231" s="258" t="s">
        <v>1</v>
      </c>
      <c r="F231" s="259" t="s">
        <v>160</v>
      </c>
      <c r="G231" s="257"/>
      <c r="H231" s="260">
        <v>-10.800000000000001</v>
      </c>
      <c r="I231" s="261"/>
      <c r="J231" s="257"/>
      <c r="K231" s="257"/>
      <c r="L231" s="262"/>
      <c r="M231" s="263"/>
      <c r="N231" s="264"/>
      <c r="O231" s="264"/>
      <c r="P231" s="264"/>
      <c r="Q231" s="264"/>
      <c r="R231" s="264"/>
      <c r="S231" s="264"/>
      <c r="T231" s="265"/>
      <c r="U231" s="15"/>
      <c r="V231" s="15"/>
      <c r="W231" s="15"/>
      <c r="X231" s="15"/>
      <c r="Y231" s="15"/>
      <c r="Z231" s="15"/>
      <c r="AA231" s="15"/>
      <c r="AB231" s="15"/>
      <c r="AC231" s="15"/>
      <c r="AD231" s="15"/>
      <c r="AE231" s="15"/>
      <c r="AT231" s="266" t="s">
        <v>152</v>
      </c>
      <c r="AU231" s="266" t="s">
        <v>85</v>
      </c>
      <c r="AV231" s="15" t="s">
        <v>161</v>
      </c>
      <c r="AW231" s="15" t="s">
        <v>32</v>
      </c>
      <c r="AX231" s="15" t="s">
        <v>75</v>
      </c>
      <c r="AY231" s="266" t="s">
        <v>143</v>
      </c>
    </row>
    <row r="232" s="16" customFormat="1">
      <c r="A232" s="16"/>
      <c r="B232" s="267"/>
      <c r="C232" s="268"/>
      <c r="D232" s="236" t="s">
        <v>152</v>
      </c>
      <c r="E232" s="269" t="s">
        <v>1</v>
      </c>
      <c r="F232" s="270" t="s">
        <v>174</v>
      </c>
      <c r="G232" s="268"/>
      <c r="H232" s="271">
        <v>22.576000000000004</v>
      </c>
      <c r="I232" s="272"/>
      <c r="J232" s="268"/>
      <c r="K232" s="268"/>
      <c r="L232" s="273"/>
      <c r="M232" s="274"/>
      <c r="N232" s="275"/>
      <c r="O232" s="275"/>
      <c r="P232" s="275"/>
      <c r="Q232" s="275"/>
      <c r="R232" s="275"/>
      <c r="S232" s="275"/>
      <c r="T232" s="276"/>
      <c r="U232" s="16"/>
      <c r="V232" s="16"/>
      <c r="W232" s="16"/>
      <c r="X232" s="16"/>
      <c r="Y232" s="16"/>
      <c r="Z232" s="16"/>
      <c r="AA232" s="16"/>
      <c r="AB232" s="16"/>
      <c r="AC232" s="16"/>
      <c r="AD232" s="16"/>
      <c r="AE232" s="16"/>
      <c r="AT232" s="277" t="s">
        <v>152</v>
      </c>
      <c r="AU232" s="277" t="s">
        <v>85</v>
      </c>
      <c r="AV232" s="16" t="s">
        <v>150</v>
      </c>
      <c r="AW232" s="16" t="s">
        <v>32</v>
      </c>
      <c r="AX232" s="16" t="s">
        <v>83</v>
      </c>
      <c r="AY232" s="277" t="s">
        <v>143</v>
      </c>
    </row>
    <row r="233" s="2" customFormat="1" ht="24.15" customHeight="1">
      <c r="A233" s="39"/>
      <c r="B233" s="40"/>
      <c r="C233" s="278" t="s">
        <v>216</v>
      </c>
      <c r="D233" s="278" t="s">
        <v>197</v>
      </c>
      <c r="E233" s="279" t="s">
        <v>217</v>
      </c>
      <c r="F233" s="280" t="s">
        <v>218</v>
      </c>
      <c r="G233" s="281" t="s">
        <v>149</v>
      </c>
      <c r="H233" s="282">
        <v>43.948999999999998</v>
      </c>
      <c r="I233" s="283"/>
      <c r="J233" s="284">
        <f>ROUND(I233*H233,2)</f>
        <v>0</v>
      </c>
      <c r="K233" s="285"/>
      <c r="L233" s="286"/>
      <c r="M233" s="287" t="s">
        <v>1</v>
      </c>
      <c r="N233" s="288" t="s">
        <v>40</v>
      </c>
      <c r="O233" s="92"/>
      <c r="P233" s="230">
        <f>O233*H233</f>
        <v>0</v>
      </c>
      <c r="Q233" s="230">
        <v>0.0041000000000000003</v>
      </c>
      <c r="R233" s="230">
        <f>Q233*H233</f>
        <v>0.18019090000000002</v>
      </c>
      <c r="S233" s="230">
        <v>0</v>
      </c>
      <c r="T233" s="231">
        <f>S233*H233</f>
        <v>0</v>
      </c>
      <c r="U233" s="39"/>
      <c r="V233" s="39"/>
      <c r="W233" s="39"/>
      <c r="X233" s="39"/>
      <c r="Y233" s="39"/>
      <c r="Z233" s="39"/>
      <c r="AA233" s="39"/>
      <c r="AB233" s="39"/>
      <c r="AC233" s="39"/>
      <c r="AD233" s="39"/>
      <c r="AE233" s="39"/>
      <c r="AR233" s="232" t="s">
        <v>200</v>
      </c>
      <c r="AT233" s="232" t="s">
        <v>197</v>
      </c>
      <c r="AU233" s="232" t="s">
        <v>85</v>
      </c>
      <c r="AY233" s="18" t="s">
        <v>143</v>
      </c>
      <c r="BE233" s="233">
        <f>IF(N233="základní",J233,0)</f>
        <v>0</v>
      </c>
      <c r="BF233" s="233">
        <f>IF(N233="snížená",J233,0)</f>
        <v>0</v>
      </c>
      <c r="BG233" s="233">
        <f>IF(N233="zákl. přenesená",J233,0)</f>
        <v>0</v>
      </c>
      <c r="BH233" s="233">
        <f>IF(N233="sníž. přenesená",J233,0)</f>
        <v>0</v>
      </c>
      <c r="BI233" s="233">
        <f>IF(N233="nulová",J233,0)</f>
        <v>0</v>
      </c>
      <c r="BJ233" s="18" t="s">
        <v>83</v>
      </c>
      <c r="BK233" s="233">
        <f>ROUND(I233*H233,2)</f>
        <v>0</v>
      </c>
      <c r="BL233" s="18" t="s">
        <v>150</v>
      </c>
      <c r="BM233" s="232" t="s">
        <v>219</v>
      </c>
    </row>
    <row r="234" s="14" customFormat="1">
      <c r="A234" s="14"/>
      <c r="B234" s="245"/>
      <c r="C234" s="246"/>
      <c r="D234" s="236" t="s">
        <v>152</v>
      </c>
      <c r="E234" s="247" t="s">
        <v>1</v>
      </c>
      <c r="F234" s="248" t="s">
        <v>196</v>
      </c>
      <c r="G234" s="246"/>
      <c r="H234" s="249">
        <v>41.856000000000002</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152</v>
      </c>
      <c r="AU234" s="255" t="s">
        <v>85</v>
      </c>
      <c r="AV234" s="14" t="s">
        <v>85</v>
      </c>
      <c r="AW234" s="14" t="s">
        <v>32</v>
      </c>
      <c r="AX234" s="14" t="s">
        <v>83</v>
      </c>
      <c r="AY234" s="255" t="s">
        <v>143</v>
      </c>
    </row>
    <row r="235" s="14" customFormat="1">
      <c r="A235" s="14"/>
      <c r="B235" s="245"/>
      <c r="C235" s="246"/>
      <c r="D235" s="236" t="s">
        <v>152</v>
      </c>
      <c r="E235" s="246"/>
      <c r="F235" s="248" t="s">
        <v>220</v>
      </c>
      <c r="G235" s="246"/>
      <c r="H235" s="249">
        <v>43.948999999999998</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152</v>
      </c>
      <c r="AU235" s="255" t="s">
        <v>85</v>
      </c>
      <c r="AV235" s="14" t="s">
        <v>85</v>
      </c>
      <c r="AW235" s="14" t="s">
        <v>4</v>
      </c>
      <c r="AX235" s="14" t="s">
        <v>83</v>
      </c>
      <c r="AY235" s="255" t="s">
        <v>143</v>
      </c>
    </row>
    <row r="236" s="2" customFormat="1" ht="37.8" customHeight="1">
      <c r="A236" s="39"/>
      <c r="B236" s="40"/>
      <c r="C236" s="220" t="s">
        <v>200</v>
      </c>
      <c r="D236" s="220" t="s">
        <v>146</v>
      </c>
      <c r="E236" s="221" t="s">
        <v>221</v>
      </c>
      <c r="F236" s="222" t="s">
        <v>222</v>
      </c>
      <c r="G236" s="223" t="s">
        <v>223</v>
      </c>
      <c r="H236" s="224">
        <v>6.4699999999999998</v>
      </c>
      <c r="I236" s="225"/>
      <c r="J236" s="226">
        <f>ROUND(I236*H236,2)</f>
        <v>0</v>
      </c>
      <c r="K236" s="227"/>
      <c r="L236" s="45"/>
      <c r="M236" s="228" t="s">
        <v>1</v>
      </c>
      <c r="N236" s="229" t="s">
        <v>40</v>
      </c>
      <c r="O236" s="92"/>
      <c r="P236" s="230">
        <f>O236*H236</f>
        <v>0</v>
      </c>
      <c r="Q236" s="230">
        <v>0.0033899999999999998</v>
      </c>
      <c r="R236" s="230">
        <f>Q236*H236</f>
        <v>0.021933299999999999</v>
      </c>
      <c r="S236" s="230">
        <v>0</v>
      </c>
      <c r="T236" s="231">
        <f>S236*H236</f>
        <v>0</v>
      </c>
      <c r="U236" s="39"/>
      <c r="V236" s="39"/>
      <c r="W236" s="39"/>
      <c r="X236" s="39"/>
      <c r="Y236" s="39"/>
      <c r="Z236" s="39"/>
      <c r="AA236" s="39"/>
      <c r="AB236" s="39"/>
      <c r="AC236" s="39"/>
      <c r="AD236" s="39"/>
      <c r="AE236" s="39"/>
      <c r="AR236" s="232" t="s">
        <v>150</v>
      </c>
      <c r="AT236" s="232" t="s">
        <v>146</v>
      </c>
      <c r="AU236" s="232" t="s">
        <v>85</v>
      </c>
      <c r="AY236" s="18" t="s">
        <v>143</v>
      </c>
      <c r="BE236" s="233">
        <f>IF(N236="základní",J236,0)</f>
        <v>0</v>
      </c>
      <c r="BF236" s="233">
        <f>IF(N236="snížená",J236,0)</f>
        <v>0</v>
      </c>
      <c r="BG236" s="233">
        <f>IF(N236="zákl. přenesená",J236,0)</f>
        <v>0</v>
      </c>
      <c r="BH236" s="233">
        <f>IF(N236="sníž. přenesená",J236,0)</f>
        <v>0</v>
      </c>
      <c r="BI236" s="233">
        <f>IF(N236="nulová",J236,0)</f>
        <v>0</v>
      </c>
      <c r="BJ236" s="18" t="s">
        <v>83</v>
      </c>
      <c r="BK236" s="233">
        <f>ROUND(I236*H236,2)</f>
        <v>0</v>
      </c>
      <c r="BL236" s="18" t="s">
        <v>150</v>
      </c>
      <c r="BM236" s="232" t="s">
        <v>224</v>
      </c>
    </row>
    <row r="237" s="14" customFormat="1">
      <c r="A237" s="14"/>
      <c r="B237" s="245"/>
      <c r="C237" s="246"/>
      <c r="D237" s="236" t="s">
        <v>152</v>
      </c>
      <c r="E237" s="247" t="s">
        <v>1</v>
      </c>
      <c r="F237" s="248" t="s">
        <v>225</v>
      </c>
      <c r="G237" s="246"/>
      <c r="H237" s="249">
        <v>1.77</v>
      </c>
      <c r="I237" s="250"/>
      <c r="J237" s="246"/>
      <c r="K237" s="246"/>
      <c r="L237" s="251"/>
      <c r="M237" s="252"/>
      <c r="N237" s="253"/>
      <c r="O237" s="253"/>
      <c r="P237" s="253"/>
      <c r="Q237" s="253"/>
      <c r="R237" s="253"/>
      <c r="S237" s="253"/>
      <c r="T237" s="254"/>
      <c r="U237" s="14"/>
      <c r="V237" s="14"/>
      <c r="W237" s="14"/>
      <c r="X237" s="14"/>
      <c r="Y237" s="14"/>
      <c r="Z237" s="14"/>
      <c r="AA237" s="14"/>
      <c r="AB237" s="14"/>
      <c r="AC237" s="14"/>
      <c r="AD237" s="14"/>
      <c r="AE237" s="14"/>
      <c r="AT237" s="255" t="s">
        <v>152</v>
      </c>
      <c r="AU237" s="255" t="s">
        <v>85</v>
      </c>
      <c r="AV237" s="14" t="s">
        <v>85</v>
      </c>
      <c r="AW237" s="14" t="s">
        <v>32</v>
      </c>
      <c r="AX237" s="14" t="s">
        <v>75</v>
      </c>
      <c r="AY237" s="255" t="s">
        <v>143</v>
      </c>
    </row>
    <row r="238" s="14" customFormat="1">
      <c r="A238" s="14"/>
      <c r="B238" s="245"/>
      <c r="C238" s="246"/>
      <c r="D238" s="236" t="s">
        <v>152</v>
      </c>
      <c r="E238" s="247" t="s">
        <v>1</v>
      </c>
      <c r="F238" s="248" t="s">
        <v>226</v>
      </c>
      <c r="G238" s="246"/>
      <c r="H238" s="249">
        <v>4.7000000000000002</v>
      </c>
      <c r="I238" s="250"/>
      <c r="J238" s="246"/>
      <c r="K238" s="246"/>
      <c r="L238" s="251"/>
      <c r="M238" s="252"/>
      <c r="N238" s="253"/>
      <c r="O238" s="253"/>
      <c r="P238" s="253"/>
      <c r="Q238" s="253"/>
      <c r="R238" s="253"/>
      <c r="S238" s="253"/>
      <c r="T238" s="254"/>
      <c r="U238" s="14"/>
      <c r="V238" s="14"/>
      <c r="W238" s="14"/>
      <c r="X238" s="14"/>
      <c r="Y238" s="14"/>
      <c r="Z238" s="14"/>
      <c r="AA238" s="14"/>
      <c r="AB238" s="14"/>
      <c r="AC238" s="14"/>
      <c r="AD238" s="14"/>
      <c r="AE238" s="14"/>
      <c r="AT238" s="255" t="s">
        <v>152</v>
      </c>
      <c r="AU238" s="255" t="s">
        <v>85</v>
      </c>
      <c r="AV238" s="14" t="s">
        <v>85</v>
      </c>
      <c r="AW238" s="14" t="s">
        <v>32</v>
      </c>
      <c r="AX238" s="14" t="s">
        <v>75</v>
      </c>
      <c r="AY238" s="255" t="s">
        <v>143</v>
      </c>
    </row>
    <row r="239" s="16" customFormat="1">
      <c r="A239" s="16"/>
      <c r="B239" s="267"/>
      <c r="C239" s="268"/>
      <c r="D239" s="236" t="s">
        <v>152</v>
      </c>
      <c r="E239" s="269" t="s">
        <v>1</v>
      </c>
      <c r="F239" s="270" t="s">
        <v>174</v>
      </c>
      <c r="G239" s="268"/>
      <c r="H239" s="271">
        <v>6.4700000000000006</v>
      </c>
      <c r="I239" s="272"/>
      <c r="J239" s="268"/>
      <c r="K239" s="268"/>
      <c r="L239" s="273"/>
      <c r="M239" s="274"/>
      <c r="N239" s="275"/>
      <c r="O239" s="275"/>
      <c r="P239" s="275"/>
      <c r="Q239" s="275"/>
      <c r="R239" s="275"/>
      <c r="S239" s="275"/>
      <c r="T239" s="276"/>
      <c r="U239" s="16"/>
      <c r="V239" s="16"/>
      <c r="W239" s="16"/>
      <c r="X239" s="16"/>
      <c r="Y239" s="16"/>
      <c r="Z239" s="16"/>
      <c r="AA239" s="16"/>
      <c r="AB239" s="16"/>
      <c r="AC239" s="16"/>
      <c r="AD239" s="16"/>
      <c r="AE239" s="16"/>
      <c r="AT239" s="277" t="s">
        <v>152</v>
      </c>
      <c r="AU239" s="277" t="s">
        <v>85</v>
      </c>
      <c r="AV239" s="16" t="s">
        <v>150</v>
      </c>
      <c r="AW239" s="16" t="s">
        <v>32</v>
      </c>
      <c r="AX239" s="16" t="s">
        <v>83</v>
      </c>
      <c r="AY239" s="277" t="s">
        <v>143</v>
      </c>
    </row>
    <row r="240" s="2" customFormat="1" ht="16.5" customHeight="1">
      <c r="A240" s="39"/>
      <c r="B240" s="40"/>
      <c r="C240" s="278" t="s">
        <v>227</v>
      </c>
      <c r="D240" s="278" t="s">
        <v>197</v>
      </c>
      <c r="E240" s="279" t="s">
        <v>228</v>
      </c>
      <c r="F240" s="280" t="s">
        <v>229</v>
      </c>
      <c r="G240" s="281" t="s">
        <v>149</v>
      </c>
      <c r="H240" s="282">
        <v>4.7690000000000001</v>
      </c>
      <c r="I240" s="283"/>
      <c r="J240" s="284">
        <f>ROUND(I240*H240,2)</f>
        <v>0</v>
      </c>
      <c r="K240" s="285"/>
      <c r="L240" s="286"/>
      <c r="M240" s="287" t="s">
        <v>1</v>
      </c>
      <c r="N240" s="288" t="s">
        <v>40</v>
      </c>
      <c r="O240" s="92"/>
      <c r="P240" s="230">
        <f>O240*H240</f>
        <v>0</v>
      </c>
      <c r="Q240" s="230">
        <v>0</v>
      </c>
      <c r="R240" s="230">
        <f>Q240*H240</f>
        <v>0</v>
      </c>
      <c r="S240" s="230">
        <v>0</v>
      </c>
      <c r="T240" s="231">
        <f>S240*H240</f>
        <v>0</v>
      </c>
      <c r="U240" s="39"/>
      <c r="V240" s="39"/>
      <c r="W240" s="39"/>
      <c r="X240" s="39"/>
      <c r="Y240" s="39"/>
      <c r="Z240" s="39"/>
      <c r="AA240" s="39"/>
      <c r="AB240" s="39"/>
      <c r="AC240" s="39"/>
      <c r="AD240" s="39"/>
      <c r="AE240" s="39"/>
      <c r="AR240" s="232" t="s">
        <v>200</v>
      </c>
      <c r="AT240" s="232" t="s">
        <v>197</v>
      </c>
      <c r="AU240" s="232" t="s">
        <v>85</v>
      </c>
      <c r="AY240" s="18" t="s">
        <v>143</v>
      </c>
      <c r="BE240" s="233">
        <f>IF(N240="základní",J240,0)</f>
        <v>0</v>
      </c>
      <c r="BF240" s="233">
        <f>IF(N240="snížená",J240,0)</f>
        <v>0</v>
      </c>
      <c r="BG240" s="233">
        <f>IF(N240="zákl. přenesená",J240,0)</f>
        <v>0</v>
      </c>
      <c r="BH240" s="233">
        <f>IF(N240="sníž. přenesená",J240,0)</f>
        <v>0</v>
      </c>
      <c r="BI240" s="233">
        <f>IF(N240="nulová",J240,0)</f>
        <v>0</v>
      </c>
      <c r="BJ240" s="18" t="s">
        <v>83</v>
      </c>
      <c r="BK240" s="233">
        <f>ROUND(I240*H240,2)</f>
        <v>0</v>
      </c>
      <c r="BL240" s="18" t="s">
        <v>150</v>
      </c>
      <c r="BM240" s="232" t="s">
        <v>230</v>
      </c>
    </row>
    <row r="241" s="14" customFormat="1">
      <c r="A241" s="14"/>
      <c r="B241" s="245"/>
      <c r="C241" s="246"/>
      <c r="D241" s="236" t="s">
        <v>152</v>
      </c>
      <c r="E241" s="246"/>
      <c r="F241" s="248" t="s">
        <v>231</v>
      </c>
      <c r="G241" s="246"/>
      <c r="H241" s="249">
        <v>4.7690000000000001</v>
      </c>
      <c r="I241" s="250"/>
      <c r="J241" s="246"/>
      <c r="K241" s="246"/>
      <c r="L241" s="251"/>
      <c r="M241" s="252"/>
      <c r="N241" s="253"/>
      <c r="O241" s="253"/>
      <c r="P241" s="253"/>
      <c r="Q241" s="253"/>
      <c r="R241" s="253"/>
      <c r="S241" s="253"/>
      <c r="T241" s="254"/>
      <c r="U241" s="14"/>
      <c r="V241" s="14"/>
      <c r="W241" s="14"/>
      <c r="X241" s="14"/>
      <c r="Y241" s="14"/>
      <c r="Z241" s="14"/>
      <c r="AA241" s="14"/>
      <c r="AB241" s="14"/>
      <c r="AC241" s="14"/>
      <c r="AD241" s="14"/>
      <c r="AE241" s="14"/>
      <c r="AT241" s="255" t="s">
        <v>152</v>
      </c>
      <c r="AU241" s="255" t="s">
        <v>85</v>
      </c>
      <c r="AV241" s="14" t="s">
        <v>85</v>
      </c>
      <c r="AW241" s="14" t="s">
        <v>4</v>
      </c>
      <c r="AX241" s="14" t="s">
        <v>83</v>
      </c>
      <c r="AY241" s="255" t="s">
        <v>143</v>
      </c>
    </row>
    <row r="242" s="2" customFormat="1" ht="44.25" customHeight="1">
      <c r="A242" s="39"/>
      <c r="B242" s="40"/>
      <c r="C242" s="220" t="s">
        <v>232</v>
      </c>
      <c r="D242" s="220" t="s">
        <v>146</v>
      </c>
      <c r="E242" s="221" t="s">
        <v>233</v>
      </c>
      <c r="F242" s="222" t="s">
        <v>234</v>
      </c>
      <c r="G242" s="223" t="s">
        <v>149</v>
      </c>
      <c r="H242" s="224">
        <v>43.012</v>
      </c>
      <c r="I242" s="225"/>
      <c r="J242" s="226">
        <f>ROUND(I242*H242,2)</f>
        <v>0</v>
      </c>
      <c r="K242" s="227"/>
      <c r="L242" s="45"/>
      <c r="M242" s="228" t="s">
        <v>1</v>
      </c>
      <c r="N242" s="229" t="s">
        <v>40</v>
      </c>
      <c r="O242" s="92"/>
      <c r="P242" s="230">
        <f>O242*H242</f>
        <v>0</v>
      </c>
      <c r="Q242" s="230">
        <v>0.011520000000000001</v>
      </c>
      <c r="R242" s="230">
        <f>Q242*H242</f>
        <v>0.49549824000000003</v>
      </c>
      <c r="S242" s="230">
        <v>0</v>
      </c>
      <c r="T242" s="231">
        <f>S242*H242</f>
        <v>0</v>
      </c>
      <c r="U242" s="39"/>
      <c r="V242" s="39"/>
      <c r="W242" s="39"/>
      <c r="X242" s="39"/>
      <c r="Y242" s="39"/>
      <c r="Z242" s="39"/>
      <c r="AA242" s="39"/>
      <c r="AB242" s="39"/>
      <c r="AC242" s="39"/>
      <c r="AD242" s="39"/>
      <c r="AE242" s="39"/>
      <c r="AR242" s="232" t="s">
        <v>150</v>
      </c>
      <c r="AT242" s="232" t="s">
        <v>146</v>
      </c>
      <c r="AU242" s="232" t="s">
        <v>85</v>
      </c>
      <c r="AY242" s="18" t="s">
        <v>143</v>
      </c>
      <c r="BE242" s="233">
        <f>IF(N242="základní",J242,0)</f>
        <v>0</v>
      </c>
      <c r="BF242" s="233">
        <f>IF(N242="snížená",J242,0)</f>
        <v>0</v>
      </c>
      <c r="BG242" s="233">
        <f>IF(N242="zákl. přenesená",J242,0)</f>
        <v>0</v>
      </c>
      <c r="BH242" s="233">
        <f>IF(N242="sníž. přenesená",J242,0)</f>
        <v>0</v>
      </c>
      <c r="BI242" s="233">
        <f>IF(N242="nulová",J242,0)</f>
        <v>0</v>
      </c>
      <c r="BJ242" s="18" t="s">
        <v>83</v>
      </c>
      <c r="BK242" s="233">
        <f>ROUND(I242*H242,2)</f>
        <v>0</v>
      </c>
      <c r="BL242" s="18" t="s">
        <v>150</v>
      </c>
      <c r="BM242" s="232" t="s">
        <v>235</v>
      </c>
    </row>
    <row r="243" s="14" customFormat="1">
      <c r="A243" s="14"/>
      <c r="B243" s="245"/>
      <c r="C243" s="246"/>
      <c r="D243" s="236" t="s">
        <v>152</v>
      </c>
      <c r="E243" s="247" t="s">
        <v>1</v>
      </c>
      <c r="F243" s="248" t="s">
        <v>236</v>
      </c>
      <c r="G243" s="246"/>
      <c r="H243" s="249">
        <v>11.561999999999999</v>
      </c>
      <c r="I243" s="250"/>
      <c r="J243" s="246"/>
      <c r="K243" s="246"/>
      <c r="L243" s="251"/>
      <c r="M243" s="252"/>
      <c r="N243" s="253"/>
      <c r="O243" s="253"/>
      <c r="P243" s="253"/>
      <c r="Q243" s="253"/>
      <c r="R243" s="253"/>
      <c r="S243" s="253"/>
      <c r="T243" s="254"/>
      <c r="U243" s="14"/>
      <c r="V243" s="14"/>
      <c r="W243" s="14"/>
      <c r="X243" s="14"/>
      <c r="Y243" s="14"/>
      <c r="Z243" s="14"/>
      <c r="AA243" s="14"/>
      <c r="AB243" s="14"/>
      <c r="AC243" s="14"/>
      <c r="AD243" s="14"/>
      <c r="AE243" s="14"/>
      <c r="AT243" s="255" t="s">
        <v>152</v>
      </c>
      <c r="AU243" s="255" t="s">
        <v>85</v>
      </c>
      <c r="AV243" s="14" t="s">
        <v>85</v>
      </c>
      <c r="AW243" s="14" t="s">
        <v>32</v>
      </c>
      <c r="AX243" s="14" t="s">
        <v>75</v>
      </c>
      <c r="AY243" s="255" t="s">
        <v>143</v>
      </c>
    </row>
    <row r="244" s="14" customFormat="1">
      <c r="A244" s="14"/>
      <c r="B244" s="245"/>
      <c r="C244" s="246"/>
      <c r="D244" s="236" t="s">
        <v>152</v>
      </c>
      <c r="E244" s="247" t="s">
        <v>1</v>
      </c>
      <c r="F244" s="248" t="s">
        <v>237</v>
      </c>
      <c r="G244" s="246"/>
      <c r="H244" s="249">
        <v>8.1899999999999995</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152</v>
      </c>
      <c r="AU244" s="255" t="s">
        <v>85</v>
      </c>
      <c r="AV244" s="14" t="s">
        <v>85</v>
      </c>
      <c r="AW244" s="14" t="s">
        <v>32</v>
      </c>
      <c r="AX244" s="14" t="s">
        <v>75</v>
      </c>
      <c r="AY244" s="255" t="s">
        <v>143</v>
      </c>
    </row>
    <row r="245" s="14" customFormat="1">
      <c r="A245" s="14"/>
      <c r="B245" s="245"/>
      <c r="C245" s="246"/>
      <c r="D245" s="236" t="s">
        <v>152</v>
      </c>
      <c r="E245" s="247" t="s">
        <v>1</v>
      </c>
      <c r="F245" s="248" t="s">
        <v>238</v>
      </c>
      <c r="G245" s="246"/>
      <c r="H245" s="249">
        <v>16.456</v>
      </c>
      <c r="I245" s="250"/>
      <c r="J245" s="246"/>
      <c r="K245" s="246"/>
      <c r="L245" s="251"/>
      <c r="M245" s="252"/>
      <c r="N245" s="253"/>
      <c r="O245" s="253"/>
      <c r="P245" s="253"/>
      <c r="Q245" s="253"/>
      <c r="R245" s="253"/>
      <c r="S245" s="253"/>
      <c r="T245" s="254"/>
      <c r="U245" s="14"/>
      <c r="V245" s="14"/>
      <c r="W245" s="14"/>
      <c r="X245" s="14"/>
      <c r="Y245" s="14"/>
      <c r="Z245" s="14"/>
      <c r="AA245" s="14"/>
      <c r="AB245" s="14"/>
      <c r="AC245" s="14"/>
      <c r="AD245" s="14"/>
      <c r="AE245" s="14"/>
      <c r="AT245" s="255" t="s">
        <v>152</v>
      </c>
      <c r="AU245" s="255" t="s">
        <v>85</v>
      </c>
      <c r="AV245" s="14" t="s">
        <v>85</v>
      </c>
      <c r="AW245" s="14" t="s">
        <v>32</v>
      </c>
      <c r="AX245" s="14" t="s">
        <v>75</v>
      </c>
      <c r="AY245" s="255" t="s">
        <v>143</v>
      </c>
    </row>
    <row r="246" s="14" customFormat="1">
      <c r="A246" s="14"/>
      <c r="B246" s="245"/>
      <c r="C246" s="246"/>
      <c r="D246" s="236" t="s">
        <v>152</v>
      </c>
      <c r="E246" s="247" t="s">
        <v>1</v>
      </c>
      <c r="F246" s="248" t="s">
        <v>239</v>
      </c>
      <c r="G246" s="246"/>
      <c r="H246" s="249">
        <v>6.8040000000000003</v>
      </c>
      <c r="I246" s="250"/>
      <c r="J246" s="246"/>
      <c r="K246" s="246"/>
      <c r="L246" s="251"/>
      <c r="M246" s="252"/>
      <c r="N246" s="253"/>
      <c r="O246" s="253"/>
      <c r="P246" s="253"/>
      <c r="Q246" s="253"/>
      <c r="R246" s="253"/>
      <c r="S246" s="253"/>
      <c r="T246" s="254"/>
      <c r="U246" s="14"/>
      <c r="V246" s="14"/>
      <c r="W246" s="14"/>
      <c r="X246" s="14"/>
      <c r="Y246" s="14"/>
      <c r="Z246" s="14"/>
      <c r="AA246" s="14"/>
      <c r="AB246" s="14"/>
      <c r="AC246" s="14"/>
      <c r="AD246" s="14"/>
      <c r="AE246" s="14"/>
      <c r="AT246" s="255" t="s">
        <v>152</v>
      </c>
      <c r="AU246" s="255" t="s">
        <v>85</v>
      </c>
      <c r="AV246" s="14" t="s">
        <v>85</v>
      </c>
      <c r="AW246" s="14" t="s">
        <v>32</v>
      </c>
      <c r="AX246" s="14" t="s">
        <v>75</v>
      </c>
      <c r="AY246" s="255" t="s">
        <v>143</v>
      </c>
    </row>
    <row r="247" s="16" customFormat="1">
      <c r="A247" s="16"/>
      <c r="B247" s="267"/>
      <c r="C247" s="268"/>
      <c r="D247" s="236" t="s">
        <v>152</v>
      </c>
      <c r="E247" s="269" t="s">
        <v>1</v>
      </c>
      <c r="F247" s="270" t="s">
        <v>174</v>
      </c>
      <c r="G247" s="268"/>
      <c r="H247" s="271">
        <v>43.012</v>
      </c>
      <c r="I247" s="272"/>
      <c r="J247" s="268"/>
      <c r="K247" s="268"/>
      <c r="L247" s="273"/>
      <c r="M247" s="274"/>
      <c r="N247" s="275"/>
      <c r="O247" s="275"/>
      <c r="P247" s="275"/>
      <c r="Q247" s="275"/>
      <c r="R247" s="275"/>
      <c r="S247" s="275"/>
      <c r="T247" s="276"/>
      <c r="U247" s="16"/>
      <c r="V247" s="16"/>
      <c r="W247" s="16"/>
      <c r="X247" s="16"/>
      <c r="Y247" s="16"/>
      <c r="Z247" s="16"/>
      <c r="AA247" s="16"/>
      <c r="AB247" s="16"/>
      <c r="AC247" s="16"/>
      <c r="AD247" s="16"/>
      <c r="AE247" s="16"/>
      <c r="AT247" s="277" t="s">
        <v>152</v>
      </c>
      <c r="AU247" s="277" t="s">
        <v>85</v>
      </c>
      <c r="AV247" s="16" t="s">
        <v>150</v>
      </c>
      <c r="AW247" s="16" t="s">
        <v>32</v>
      </c>
      <c r="AX247" s="16" t="s">
        <v>83</v>
      </c>
      <c r="AY247" s="277" t="s">
        <v>143</v>
      </c>
    </row>
    <row r="248" s="2" customFormat="1" ht="24.15" customHeight="1">
      <c r="A248" s="39"/>
      <c r="B248" s="40"/>
      <c r="C248" s="278" t="s">
        <v>240</v>
      </c>
      <c r="D248" s="278" t="s">
        <v>197</v>
      </c>
      <c r="E248" s="279" t="s">
        <v>241</v>
      </c>
      <c r="F248" s="280" t="s">
        <v>242</v>
      </c>
      <c r="G248" s="281" t="s">
        <v>149</v>
      </c>
      <c r="H248" s="282">
        <v>46.011000000000003</v>
      </c>
      <c r="I248" s="283"/>
      <c r="J248" s="284">
        <f>ROUND(I248*H248,2)</f>
        <v>0</v>
      </c>
      <c r="K248" s="285"/>
      <c r="L248" s="286"/>
      <c r="M248" s="287" t="s">
        <v>1</v>
      </c>
      <c r="N248" s="288" t="s">
        <v>40</v>
      </c>
      <c r="O248" s="92"/>
      <c r="P248" s="230">
        <f>O248*H248</f>
        <v>0</v>
      </c>
      <c r="Q248" s="230">
        <v>0.021999999999999999</v>
      </c>
      <c r="R248" s="230">
        <f>Q248*H248</f>
        <v>1.0122420000000001</v>
      </c>
      <c r="S248" s="230">
        <v>0</v>
      </c>
      <c r="T248" s="231">
        <f>S248*H248</f>
        <v>0</v>
      </c>
      <c r="U248" s="39"/>
      <c r="V248" s="39"/>
      <c r="W248" s="39"/>
      <c r="X248" s="39"/>
      <c r="Y248" s="39"/>
      <c r="Z248" s="39"/>
      <c r="AA248" s="39"/>
      <c r="AB248" s="39"/>
      <c r="AC248" s="39"/>
      <c r="AD248" s="39"/>
      <c r="AE248" s="39"/>
      <c r="AR248" s="232" t="s">
        <v>200</v>
      </c>
      <c r="AT248" s="232" t="s">
        <v>197</v>
      </c>
      <c r="AU248" s="232" t="s">
        <v>85</v>
      </c>
      <c r="AY248" s="18" t="s">
        <v>143</v>
      </c>
      <c r="BE248" s="233">
        <f>IF(N248="základní",J248,0)</f>
        <v>0</v>
      </c>
      <c r="BF248" s="233">
        <f>IF(N248="snížená",J248,0)</f>
        <v>0</v>
      </c>
      <c r="BG248" s="233">
        <f>IF(N248="zákl. přenesená",J248,0)</f>
        <v>0</v>
      </c>
      <c r="BH248" s="233">
        <f>IF(N248="sníž. přenesená",J248,0)</f>
        <v>0</v>
      </c>
      <c r="BI248" s="233">
        <f>IF(N248="nulová",J248,0)</f>
        <v>0</v>
      </c>
      <c r="BJ248" s="18" t="s">
        <v>83</v>
      </c>
      <c r="BK248" s="233">
        <f>ROUND(I248*H248,2)</f>
        <v>0</v>
      </c>
      <c r="BL248" s="18" t="s">
        <v>150</v>
      </c>
      <c r="BM248" s="232" t="s">
        <v>243</v>
      </c>
    </row>
    <row r="249" s="13" customFormat="1">
      <c r="A249" s="13"/>
      <c r="B249" s="234"/>
      <c r="C249" s="235"/>
      <c r="D249" s="236" t="s">
        <v>152</v>
      </c>
      <c r="E249" s="237" t="s">
        <v>1</v>
      </c>
      <c r="F249" s="238" t="s">
        <v>244</v>
      </c>
      <c r="G249" s="235"/>
      <c r="H249" s="237" t="s">
        <v>1</v>
      </c>
      <c r="I249" s="239"/>
      <c r="J249" s="235"/>
      <c r="K249" s="235"/>
      <c r="L249" s="240"/>
      <c r="M249" s="241"/>
      <c r="N249" s="242"/>
      <c r="O249" s="242"/>
      <c r="P249" s="242"/>
      <c r="Q249" s="242"/>
      <c r="R249" s="242"/>
      <c r="S249" s="242"/>
      <c r="T249" s="243"/>
      <c r="U249" s="13"/>
      <c r="V249" s="13"/>
      <c r="W249" s="13"/>
      <c r="X249" s="13"/>
      <c r="Y249" s="13"/>
      <c r="Z249" s="13"/>
      <c r="AA249" s="13"/>
      <c r="AB249" s="13"/>
      <c r="AC249" s="13"/>
      <c r="AD249" s="13"/>
      <c r="AE249" s="13"/>
      <c r="AT249" s="244" t="s">
        <v>152</v>
      </c>
      <c r="AU249" s="244" t="s">
        <v>85</v>
      </c>
      <c r="AV249" s="13" t="s">
        <v>83</v>
      </c>
      <c r="AW249" s="13" t="s">
        <v>32</v>
      </c>
      <c r="AX249" s="13" t="s">
        <v>75</v>
      </c>
      <c r="AY249" s="244" t="s">
        <v>143</v>
      </c>
    </row>
    <row r="250" s="14" customFormat="1">
      <c r="A250" s="14"/>
      <c r="B250" s="245"/>
      <c r="C250" s="246"/>
      <c r="D250" s="236" t="s">
        <v>152</v>
      </c>
      <c r="E250" s="247" t="s">
        <v>1</v>
      </c>
      <c r="F250" s="248" t="s">
        <v>236</v>
      </c>
      <c r="G250" s="246"/>
      <c r="H250" s="249">
        <v>11.561999999999999</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152</v>
      </c>
      <c r="AU250" s="255" t="s">
        <v>85</v>
      </c>
      <c r="AV250" s="14" t="s">
        <v>85</v>
      </c>
      <c r="AW250" s="14" t="s">
        <v>32</v>
      </c>
      <c r="AX250" s="14" t="s">
        <v>75</v>
      </c>
      <c r="AY250" s="255" t="s">
        <v>143</v>
      </c>
    </row>
    <row r="251" s="14" customFormat="1">
      <c r="A251" s="14"/>
      <c r="B251" s="245"/>
      <c r="C251" s="246"/>
      <c r="D251" s="236" t="s">
        <v>152</v>
      </c>
      <c r="E251" s="247" t="s">
        <v>1</v>
      </c>
      <c r="F251" s="248" t="s">
        <v>237</v>
      </c>
      <c r="G251" s="246"/>
      <c r="H251" s="249">
        <v>8.1899999999999995</v>
      </c>
      <c r="I251" s="250"/>
      <c r="J251" s="246"/>
      <c r="K251" s="246"/>
      <c r="L251" s="251"/>
      <c r="M251" s="252"/>
      <c r="N251" s="253"/>
      <c r="O251" s="253"/>
      <c r="P251" s="253"/>
      <c r="Q251" s="253"/>
      <c r="R251" s="253"/>
      <c r="S251" s="253"/>
      <c r="T251" s="254"/>
      <c r="U251" s="14"/>
      <c r="V251" s="14"/>
      <c r="W251" s="14"/>
      <c r="X251" s="14"/>
      <c r="Y251" s="14"/>
      <c r="Z251" s="14"/>
      <c r="AA251" s="14"/>
      <c r="AB251" s="14"/>
      <c r="AC251" s="14"/>
      <c r="AD251" s="14"/>
      <c r="AE251" s="14"/>
      <c r="AT251" s="255" t="s">
        <v>152</v>
      </c>
      <c r="AU251" s="255" t="s">
        <v>85</v>
      </c>
      <c r="AV251" s="14" t="s">
        <v>85</v>
      </c>
      <c r="AW251" s="14" t="s">
        <v>32</v>
      </c>
      <c r="AX251" s="14" t="s">
        <v>75</v>
      </c>
      <c r="AY251" s="255" t="s">
        <v>143</v>
      </c>
    </row>
    <row r="252" s="14" customFormat="1">
      <c r="A252" s="14"/>
      <c r="B252" s="245"/>
      <c r="C252" s="246"/>
      <c r="D252" s="236" t="s">
        <v>152</v>
      </c>
      <c r="E252" s="247" t="s">
        <v>1</v>
      </c>
      <c r="F252" s="248" t="s">
        <v>245</v>
      </c>
      <c r="G252" s="246"/>
      <c r="H252" s="249">
        <v>19.696000000000002</v>
      </c>
      <c r="I252" s="250"/>
      <c r="J252" s="246"/>
      <c r="K252" s="246"/>
      <c r="L252" s="251"/>
      <c r="M252" s="252"/>
      <c r="N252" s="253"/>
      <c r="O252" s="253"/>
      <c r="P252" s="253"/>
      <c r="Q252" s="253"/>
      <c r="R252" s="253"/>
      <c r="S252" s="253"/>
      <c r="T252" s="254"/>
      <c r="U252" s="14"/>
      <c r="V252" s="14"/>
      <c r="W252" s="14"/>
      <c r="X252" s="14"/>
      <c r="Y252" s="14"/>
      <c r="Z252" s="14"/>
      <c r="AA252" s="14"/>
      <c r="AB252" s="14"/>
      <c r="AC252" s="14"/>
      <c r="AD252" s="14"/>
      <c r="AE252" s="14"/>
      <c r="AT252" s="255" t="s">
        <v>152</v>
      </c>
      <c r="AU252" s="255" t="s">
        <v>85</v>
      </c>
      <c r="AV252" s="14" t="s">
        <v>85</v>
      </c>
      <c r="AW252" s="14" t="s">
        <v>32</v>
      </c>
      <c r="AX252" s="14" t="s">
        <v>75</v>
      </c>
      <c r="AY252" s="255" t="s">
        <v>143</v>
      </c>
    </row>
    <row r="253" s="14" customFormat="1">
      <c r="A253" s="14"/>
      <c r="B253" s="245"/>
      <c r="C253" s="246"/>
      <c r="D253" s="236" t="s">
        <v>152</v>
      </c>
      <c r="E253" s="247" t="s">
        <v>1</v>
      </c>
      <c r="F253" s="248" t="s">
        <v>239</v>
      </c>
      <c r="G253" s="246"/>
      <c r="H253" s="249">
        <v>6.8040000000000003</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152</v>
      </c>
      <c r="AU253" s="255" t="s">
        <v>85</v>
      </c>
      <c r="AV253" s="14" t="s">
        <v>85</v>
      </c>
      <c r="AW253" s="14" t="s">
        <v>32</v>
      </c>
      <c r="AX253" s="14" t="s">
        <v>75</v>
      </c>
      <c r="AY253" s="255" t="s">
        <v>143</v>
      </c>
    </row>
    <row r="254" s="15" customFormat="1">
      <c r="A254" s="15"/>
      <c r="B254" s="256"/>
      <c r="C254" s="257"/>
      <c r="D254" s="236" t="s">
        <v>152</v>
      </c>
      <c r="E254" s="258" t="s">
        <v>1</v>
      </c>
      <c r="F254" s="259" t="s">
        <v>160</v>
      </c>
      <c r="G254" s="257"/>
      <c r="H254" s="260">
        <v>46.252000000000002</v>
      </c>
      <c r="I254" s="261"/>
      <c r="J254" s="257"/>
      <c r="K254" s="257"/>
      <c r="L254" s="262"/>
      <c r="M254" s="263"/>
      <c r="N254" s="264"/>
      <c r="O254" s="264"/>
      <c r="P254" s="264"/>
      <c r="Q254" s="264"/>
      <c r="R254" s="264"/>
      <c r="S254" s="264"/>
      <c r="T254" s="265"/>
      <c r="U254" s="15"/>
      <c r="V254" s="15"/>
      <c r="W254" s="15"/>
      <c r="X254" s="15"/>
      <c r="Y254" s="15"/>
      <c r="Z254" s="15"/>
      <c r="AA254" s="15"/>
      <c r="AB254" s="15"/>
      <c r="AC254" s="15"/>
      <c r="AD254" s="15"/>
      <c r="AE254" s="15"/>
      <c r="AT254" s="266" t="s">
        <v>152</v>
      </c>
      <c r="AU254" s="266" t="s">
        <v>85</v>
      </c>
      <c r="AV254" s="15" t="s">
        <v>161</v>
      </c>
      <c r="AW254" s="15" t="s">
        <v>32</v>
      </c>
      <c r="AX254" s="15" t="s">
        <v>75</v>
      </c>
      <c r="AY254" s="266" t="s">
        <v>143</v>
      </c>
    </row>
    <row r="255" s="13" customFormat="1">
      <c r="A255" s="13"/>
      <c r="B255" s="234"/>
      <c r="C255" s="235"/>
      <c r="D255" s="236" t="s">
        <v>152</v>
      </c>
      <c r="E255" s="237" t="s">
        <v>1</v>
      </c>
      <c r="F255" s="238" t="s">
        <v>246</v>
      </c>
      <c r="G255" s="235"/>
      <c r="H255" s="237" t="s">
        <v>1</v>
      </c>
      <c r="I255" s="239"/>
      <c r="J255" s="235"/>
      <c r="K255" s="235"/>
      <c r="L255" s="240"/>
      <c r="M255" s="241"/>
      <c r="N255" s="242"/>
      <c r="O255" s="242"/>
      <c r="P255" s="242"/>
      <c r="Q255" s="242"/>
      <c r="R255" s="242"/>
      <c r="S255" s="242"/>
      <c r="T255" s="243"/>
      <c r="U255" s="13"/>
      <c r="V255" s="13"/>
      <c r="W255" s="13"/>
      <c r="X255" s="13"/>
      <c r="Y255" s="13"/>
      <c r="Z255" s="13"/>
      <c r="AA255" s="13"/>
      <c r="AB255" s="13"/>
      <c r="AC255" s="13"/>
      <c r="AD255" s="13"/>
      <c r="AE255" s="13"/>
      <c r="AT255" s="244" t="s">
        <v>152</v>
      </c>
      <c r="AU255" s="244" t="s">
        <v>85</v>
      </c>
      <c r="AV255" s="13" t="s">
        <v>83</v>
      </c>
      <c r="AW255" s="13" t="s">
        <v>32</v>
      </c>
      <c r="AX255" s="13" t="s">
        <v>75</v>
      </c>
      <c r="AY255" s="244" t="s">
        <v>143</v>
      </c>
    </row>
    <row r="256" s="14" customFormat="1">
      <c r="A256" s="14"/>
      <c r="B256" s="245"/>
      <c r="C256" s="246"/>
      <c r="D256" s="236" t="s">
        <v>152</v>
      </c>
      <c r="E256" s="247" t="s">
        <v>1</v>
      </c>
      <c r="F256" s="248" t="s">
        <v>247</v>
      </c>
      <c r="G256" s="246"/>
      <c r="H256" s="249">
        <v>-0.54000000000000004</v>
      </c>
      <c r="I256" s="250"/>
      <c r="J256" s="246"/>
      <c r="K256" s="246"/>
      <c r="L256" s="251"/>
      <c r="M256" s="252"/>
      <c r="N256" s="253"/>
      <c r="O256" s="253"/>
      <c r="P256" s="253"/>
      <c r="Q256" s="253"/>
      <c r="R256" s="253"/>
      <c r="S256" s="253"/>
      <c r="T256" s="254"/>
      <c r="U256" s="14"/>
      <c r="V256" s="14"/>
      <c r="W256" s="14"/>
      <c r="X256" s="14"/>
      <c r="Y256" s="14"/>
      <c r="Z256" s="14"/>
      <c r="AA256" s="14"/>
      <c r="AB256" s="14"/>
      <c r="AC256" s="14"/>
      <c r="AD256" s="14"/>
      <c r="AE256" s="14"/>
      <c r="AT256" s="255" t="s">
        <v>152</v>
      </c>
      <c r="AU256" s="255" t="s">
        <v>85</v>
      </c>
      <c r="AV256" s="14" t="s">
        <v>85</v>
      </c>
      <c r="AW256" s="14" t="s">
        <v>32</v>
      </c>
      <c r="AX256" s="14" t="s">
        <v>75</v>
      </c>
      <c r="AY256" s="255" t="s">
        <v>143</v>
      </c>
    </row>
    <row r="257" s="14" customFormat="1">
      <c r="A257" s="14"/>
      <c r="B257" s="245"/>
      <c r="C257" s="246"/>
      <c r="D257" s="236" t="s">
        <v>152</v>
      </c>
      <c r="E257" s="247" t="s">
        <v>1</v>
      </c>
      <c r="F257" s="248" t="s">
        <v>248</v>
      </c>
      <c r="G257" s="246"/>
      <c r="H257" s="249">
        <v>-0.17999999999999999</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152</v>
      </c>
      <c r="AU257" s="255" t="s">
        <v>85</v>
      </c>
      <c r="AV257" s="14" t="s">
        <v>85</v>
      </c>
      <c r="AW257" s="14" t="s">
        <v>32</v>
      </c>
      <c r="AX257" s="14" t="s">
        <v>75</v>
      </c>
      <c r="AY257" s="255" t="s">
        <v>143</v>
      </c>
    </row>
    <row r="258" s="14" customFormat="1">
      <c r="A258" s="14"/>
      <c r="B258" s="245"/>
      <c r="C258" s="246"/>
      <c r="D258" s="236" t="s">
        <v>152</v>
      </c>
      <c r="E258" s="247" t="s">
        <v>1</v>
      </c>
      <c r="F258" s="248" t="s">
        <v>249</v>
      </c>
      <c r="G258" s="246"/>
      <c r="H258" s="249">
        <v>-0.23999999999999999</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152</v>
      </c>
      <c r="AU258" s="255" t="s">
        <v>85</v>
      </c>
      <c r="AV258" s="14" t="s">
        <v>85</v>
      </c>
      <c r="AW258" s="14" t="s">
        <v>32</v>
      </c>
      <c r="AX258" s="14" t="s">
        <v>75</v>
      </c>
      <c r="AY258" s="255" t="s">
        <v>143</v>
      </c>
    </row>
    <row r="259" s="14" customFormat="1">
      <c r="A259" s="14"/>
      <c r="B259" s="245"/>
      <c r="C259" s="246"/>
      <c r="D259" s="236" t="s">
        <v>152</v>
      </c>
      <c r="E259" s="247" t="s">
        <v>1</v>
      </c>
      <c r="F259" s="248" t="s">
        <v>250</v>
      </c>
      <c r="G259" s="246"/>
      <c r="H259" s="249">
        <v>-0.47999999999999998</v>
      </c>
      <c r="I259" s="250"/>
      <c r="J259" s="246"/>
      <c r="K259" s="246"/>
      <c r="L259" s="251"/>
      <c r="M259" s="252"/>
      <c r="N259" s="253"/>
      <c r="O259" s="253"/>
      <c r="P259" s="253"/>
      <c r="Q259" s="253"/>
      <c r="R259" s="253"/>
      <c r="S259" s="253"/>
      <c r="T259" s="254"/>
      <c r="U259" s="14"/>
      <c r="V259" s="14"/>
      <c r="W259" s="14"/>
      <c r="X259" s="14"/>
      <c r="Y259" s="14"/>
      <c r="Z259" s="14"/>
      <c r="AA259" s="14"/>
      <c r="AB259" s="14"/>
      <c r="AC259" s="14"/>
      <c r="AD259" s="14"/>
      <c r="AE259" s="14"/>
      <c r="AT259" s="255" t="s">
        <v>152</v>
      </c>
      <c r="AU259" s="255" t="s">
        <v>85</v>
      </c>
      <c r="AV259" s="14" t="s">
        <v>85</v>
      </c>
      <c r="AW259" s="14" t="s">
        <v>32</v>
      </c>
      <c r="AX259" s="14" t="s">
        <v>75</v>
      </c>
      <c r="AY259" s="255" t="s">
        <v>143</v>
      </c>
    </row>
    <row r="260" s="14" customFormat="1">
      <c r="A260" s="14"/>
      <c r="B260" s="245"/>
      <c r="C260" s="246"/>
      <c r="D260" s="236" t="s">
        <v>152</v>
      </c>
      <c r="E260" s="247" t="s">
        <v>1</v>
      </c>
      <c r="F260" s="248" t="s">
        <v>248</v>
      </c>
      <c r="G260" s="246"/>
      <c r="H260" s="249">
        <v>-0.17999999999999999</v>
      </c>
      <c r="I260" s="250"/>
      <c r="J260" s="246"/>
      <c r="K260" s="246"/>
      <c r="L260" s="251"/>
      <c r="M260" s="252"/>
      <c r="N260" s="253"/>
      <c r="O260" s="253"/>
      <c r="P260" s="253"/>
      <c r="Q260" s="253"/>
      <c r="R260" s="253"/>
      <c r="S260" s="253"/>
      <c r="T260" s="254"/>
      <c r="U260" s="14"/>
      <c r="V260" s="14"/>
      <c r="W260" s="14"/>
      <c r="X260" s="14"/>
      <c r="Y260" s="14"/>
      <c r="Z260" s="14"/>
      <c r="AA260" s="14"/>
      <c r="AB260" s="14"/>
      <c r="AC260" s="14"/>
      <c r="AD260" s="14"/>
      <c r="AE260" s="14"/>
      <c r="AT260" s="255" t="s">
        <v>152</v>
      </c>
      <c r="AU260" s="255" t="s">
        <v>85</v>
      </c>
      <c r="AV260" s="14" t="s">
        <v>85</v>
      </c>
      <c r="AW260" s="14" t="s">
        <v>32</v>
      </c>
      <c r="AX260" s="14" t="s">
        <v>75</v>
      </c>
      <c r="AY260" s="255" t="s">
        <v>143</v>
      </c>
    </row>
    <row r="261" s="14" customFormat="1">
      <c r="A261" s="14"/>
      <c r="B261" s="245"/>
      <c r="C261" s="246"/>
      <c r="D261" s="236" t="s">
        <v>152</v>
      </c>
      <c r="E261" s="247" t="s">
        <v>1</v>
      </c>
      <c r="F261" s="248" t="s">
        <v>251</v>
      </c>
      <c r="G261" s="246"/>
      <c r="H261" s="249">
        <v>-0.056000000000000001</v>
      </c>
      <c r="I261" s="250"/>
      <c r="J261" s="246"/>
      <c r="K261" s="246"/>
      <c r="L261" s="251"/>
      <c r="M261" s="252"/>
      <c r="N261" s="253"/>
      <c r="O261" s="253"/>
      <c r="P261" s="253"/>
      <c r="Q261" s="253"/>
      <c r="R261" s="253"/>
      <c r="S261" s="253"/>
      <c r="T261" s="254"/>
      <c r="U261" s="14"/>
      <c r="V261" s="14"/>
      <c r="W261" s="14"/>
      <c r="X261" s="14"/>
      <c r="Y261" s="14"/>
      <c r="Z261" s="14"/>
      <c r="AA261" s="14"/>
      <c r="AB261" s="14"/>
      <c r="AC261" s="14"/>
      <c r="AD261" s="14"/>
      <c r="AE261" s="14"/>
      <c r="AT261" s="255" t="s">
        <v>152</v>
      </c>
      <c r="AU261" s="255" t="s">
        <v>85</v>
      </c>
      <c r="AV261" s="14" t="s">
        <v>85</v>
      </c>
      <c r="AW261" s="14" t="s">
        <v>32</v>
      </c>
      <c r="AX261" s="14" t="s">
        <v>75</v>
      </c>
      <c r="AY261" s="255" t="s">
        <v>143</v>
      </c>
    </row>
    <row r="262" s="14" customFormat="1">
      <c r="A262" s="14"/>
      <c r="B262" s="245"/>
      <c r="C262" s="246"/>
      <c r="D262" s="236" t="s">
        <v>152</v>
      </c>
      <c r="E262" s="247" t="s">
        <v>1</v>
      </c>
      <c r="F262" s="248" t="s">
        <v>248</v>
      </c>
      <c r="G262" s="246"/>
      <c r="H262" s="249">
        <v>-0.17999999999999999</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152</v>
      </c>
      <c r="AU262" s="255" t="s">
        <v>85</v>
      </c>
      <c r="AV262" s="14" t="s">
        <v>85</v>
      </c>
      <c r="AW262" s="14" t="s">
        <v>32</v>
      </c>
      <c r="AX262" s="14" t="s">
        <v>75</v>
      </c>
      <c r="AY262" s="255" t="s">
        <v>143</v>
      </c>
    </row>
    <row r="263" s="14" customFormat="1">
      <c r="A263" s="14"/>
      <c r="B263" s="245"/>
      <c r="C263" s="246"/>
      <c r="D263" s="236" t="s">
        <v>152</v>
      </c>
      <c r="E263" s="247" t="s">
        <v>1</v>
      </c>
      <c r="F263" s="248" t="s">
        <v>248</v>
      </c>
      <c r="G263" s="246"/>
      <c r="H263" s="249">
        <v>-0.17999999999999999</v>
      </c>
      <c r="I263" s="250"/>
      <c r="J263" s="246"/>
      <c r="K263" s="246"/>
      <c r="L263" s="251"/>
      <c r="M263" s="252"/>
      <c r="N263" s="253"/>
      <c r="O263" s="253"/>
      <c r="P263" s="253"/>
      <c r="Q263" s="253"/>
      <c r="R263" s="253"/>
      <c r="S263" s="253"/>
      <c r="T263" s="254"/>
      <c r="U263" s="14"/>
      <c r="V263" s="14"/>
      <c r="W263" s="14"/>
      <c r="X263" s="14"/>
      <c r="Y263" s="14"/>
      <c r="Z263" s="14"/>
      <c r="AA263" s="14"/>
      <c r="AB263" s="14"/>
      <c r="AC263" s="14"/>
      <c r="AD263" s="14"/>
      <c r="AE263" s="14"/>
      <c r="AT263" s="255" t="s">
        <v>152</v>
      </c>
      <c r="AU263" s="255" t="s">
        <v>85</v>
      </c>
      <c r="AV263" s="14" t="s">
        <v>85</v>
      </c>
      <c r="AW263" s="14" t="s">
        <v>32</v>
      </c>
      <c r="AX263" s="14" t="s">
        <v>75</v>
      </c>
      <c r="AY263" s="255" t="s">
        <v>143</v>
      </c>
    </row>
    <row r="264" s="14" customFormat="1">
      <c r="A264" s="14"/>
      <c r="B264" s="245"/>
      <c r="C264" s="246"/>
      <c r="D264" s="236" t="s">
        <v>152</v>
      </c>
      <c r="E264" s="247" t="s">
        <v>1</v>
      </c>
      <c r="F264" s="248" t="s">
        <v>252</v>
      </c>
      <c r="G264" s="246"/>
      <c r="H264" s="249">
        <v>-0.39600000000000002</v>
      </c>
      <c r="I264" s="250"/>
      <c r="J264" s="246"/>
      <c r="K264" s="246"/>
      <c r="L264" s="251"/>
      <c r="M264" s="252"/>
      <c r="N264" s="253"/>
      <c r="O264" s="253"/>
      <c r="P264" s="253"/>
      <c r="Q264" s="253"/>
      <c r="R264" s="253"/>
      <c r="S264" s="253"/>
      <c r="T264" s="254"/>
      <c r="U264" s="14"/>
      <c r="V264" s="14"/>
      <c r="W264" s="14"/>
      <c r="X264" s="14"/>
      <c r="Y264" s="14"/>
      <c r="Z264" s="14"/>
      <c r="AA264" s="14"/>
      <c r="AB264" s="14"/>
      <c r="AC264" s="14"/>
      <c r="AD264" s="14"/>
      <c r="AE264" s="14"/>
      <c r="AT264" s="255" t="s">
        <v>152</v>
      </c>
      <c r="AU264" s="255" t="s">
        <v>85</v>
      </c>
      <c r="AV264" s="14" t="s">
        <v>85</v>
      </c>
      <c r="AW264" s="14" t="s">
        <v>32</v>
      </c>
      <c r="AX264" s="14" t="s">
        <v>75</v>
      </c>
      <c r="AY264" s="255" t="s">
        <v>143</v>
      </c>
    </row>
    <row r="265" s="15" customFormat="1">
      <c r="A265" s="15"/>
      <c r="B265" s="256"/>
      <c r="C265" s="257"/>
      <c r="D265" s="236" t="s">
        <v>152</v>
      </c>
      <c r="E265" s="258" t="s">
        <v>1</v>
      </c>
      <c r="F265" s="259" t="s">
        <v>160</v>
      </c>
      <c r="G265" s="257"/>
      <c r="H265" s="260">
        <v>-2.4319999999999999</v>
      </c>
      <c r="I265" s="261"/>
      <c r="J265" s="257"/>
      <c r="K265" s="257"/>
      <c r="L265" s="262"/>
      <c r="M265" s="263"/>
      <c r="N265" s="264"/>
      <c r="O265" s="264"/>
      <c r="P265" s="264"/>
      <c r="Q265" s="264"/>
      <c r="R265" s="264"/>
      <c r="S265" s="264"/>
      <c r="T265" s="265"/>
      <c r="U265" s="15"/>
      <c r="V265" s="15"/>
      <c r="W265" s="15"/>
      <c r="X265" s="15"/>
      <c r="Y265" s="15"/>
      <c r="Z265" s="15"/>
      <c r="AA265" s="15"/>
      <c r="AB265" s="15"/>
      <c r="AC265" s="15"/>
      <c r="AD265" s="15"/>
      <c r="AE265" s="15"/>
      <c r="AT265" s="266" t="s">
        <v>152</v>
      </c>
      <c r="AU265" s="266" t="s">
        <v>85</v>
      </c>
      <c r="AV265" s="15" t="s">
        <v>161</v>
      </c>
      <c r="AW265" s="15" t="s">
        <v>32</v>
      </c>
      <c r="AX265" s="15" t="s">
        <v>75</v>
      </c>
      <c r="AY265" s="266" t="s">
        <v>143</v>
      </c>
    </row>
    <row r="266" s="16" customFormat="1">
      <c r="A266" s="16"/>
      <c r="B266" s="267"/>
      <c r="C266" s="268"/>
      <c r="D266" s="236" t="s">
        <v>152</v>
      </c>
      <c r="E266" s="269" t="s">
        <v>1</v>
      </c>
      <c r="F266" s="270" t="s">
        <v>174</v>
      </c>
      <c r="G266" s="268"/>
      <c r="H266" s="271">
        <v>43.820000000000007</v>
      </c>
      <c r="I266" s="272"/>
      <c r="J266" s="268"/>
      <c r="K266" s="268"/>
      <c r="L266" s="273"/>
      <c r="M266" s="274"/>
      <c r="N266" s="275"/>
      <c r="O266" s="275"/>
      <c r="P266" s="275"/>
      <c r="Q266" s="275"/>
      <c r="R266" s="275"/>
      <c r="S266" s="275"/>
      <c r="T266" s="276"/>
      <c r="U266" s="16"/>
      <c r="V266" s="16"/>
      <c r="W266" s="16"/>
      <c r="X266" s="16"/>
      <c r="Y266" s="16"/>
      <c r="Z266" s="16"/>
      <c r="AA266" s="16"/>
      <c r="AB266" s="16"/>
      <c r="AC266" s="16"/>
      <c r="AD266" s="16"/>
      <c r="AE266" s="16"/>
      <c r="AT266" s="277" t="s">
        <v>152</v>
      </c>
      <c r="AU266" s="277" t="s">
        <v>85</v>
      </c>
      <c r="AV266" s="16" t="s">
        <v>150</v>
      </c>
      <c r="AW266" s="16" t="s">
        <v>32</v>
      </c>
      <c r="AX266" s="16" t="s">
        <v>83</v>
      </c>
      <c r="AY266" s="277" t="s">
        <v>143</v>
      </c>
    </row>
    <row r="267" s="14" customFormat="1">
      <c r="A267" s="14"/>
      <c r="B267" s="245"/>
      <c r="C267" s="246"/>
      <c r="D267" s="236" t="s">
        <v>152</v>
      </c>
      <c r="E267" s="246"/>
      <c r="F267" s="248" t="s">
        <v>253</v>
      </c>
      <c r="G267" s="246"/>
      <c r="H267" s="249">
        <v>46.011000000000003</v>
      </c>
      <c r="I267" s="250"/>
      <c r="J267" s="246"/>
      <c r="K267" s="246"/>
      <c r="L267" s="251"/>
      <c r="M267" s="252"/>
      <c r="N267" s="253"/>
      <c r="O267" s="253"/>
      <c r="P267" s="253"/>
      <c r="Q267" s="253"/>
      <c r="R267" s="253"/>
      <c r="S267" s="253"/>
      <c r="T267" s="254"/>
      <c r="U267" s="14"/>
      <c r="V267" s="14"/>
      <c r="W267" s="14"/>
      <c r="X267" s="14"/>
      <c r="Y267" s="14"/>
      <c r="Z267" s="14"/>
      <c r="AA267" s="14"/>
      <c r="AB267" s="14"/>
      <c r="AC267" s="14"/>
      <c r="AD267" s="14"/>
      <c r="AE267" s="14"/>
      <c r="AT267" s="255" t="s">
        <v>152</v>
      </c>
      <c r="AU267" s="255" t="s">
        <v>85</v>
      </c>
      <c r="AV267" s="14" t="s">
        <v>85</v>
      </c>
      <c r="AW267" s="14" t="s">
        <v>4</v>
      </c>
      <c r="AX267" s="14" t="s">
        <v>83</v>
      </c>
      <c r="AY267" s="255" t="s">
        <v>143</v>
      </c>
    </row>
    <row r="268" s="2" customFormat="1" ht="24.15" customHeight="1">
      <c r="A268" s="39"/>
      <c r="B268" s="40"/>
      <c r="C268" s="278" t="s">
        <v>254</v>
      </c>
      <c r="D268" s="278" t="s">
        <v>197</v>
      </c>
      <c r="E268" s="279" t="s">
        <v>255</v>
      </c>
      <c r="F268" s="280" t="s">
        <v>256</v>
      </c>
      <c r="G268" s="281" t="s">
        <v>149</v>
      </c>
      <c r="H268" s="282">
        <v>2.5539999999999998</v>
      </c>
      <c r="I268" s="283"/>
      <c r="J268" s="284">
        <f>ROUND(I268*H268,2)</f>
        <v>0</v>
      </c>
      <c r="K268" s="285"/>
      <c r="L268" s="286"/>
      <c r="M268" s="287" t="s">
        <v>1</v>
      </c>
      <c r="N268" s="288" t="s">
        <v>40</v>
      </c>
      <c r="O268" s="92"/>
      <c r="P268" s="230">
        <f>O268*H268</f>
        <v>0</v>
      </c>
      <c r="Q268" s="230">
        <v>0.019</v>
      </c>
      <c r="R268" s="230">
        <f>Q268*H268</f>
        <v>0.048525999999999993</v>
      </c>
      <c r="S268" s="230">
        <v>0</v>
      </c>
      <c r="T268" s="231">
        <f>S268*H268</f>
        <v>0</v>
      </c>
      <c r="U268" s="39"/>
      <c r="V268" s="39"/>
      <c r="W268" s="39"/>
      <c r="X268" s="39"/>
      <c r="Y268" s="39"/>
      <c r="Z268" s="39"/>
      <c r="AA268" s="39"/>
      <c r="AB268" s="39"/>
      <c r="AC268" s="39"/>
      <c r="AD268" s="39"/>
      <c r="AE268" s="39"/>
      <c r="AR268" s="232" t="s">
        <v>200</v>
      </c>
      <c r="AT268" s="232" t="s">
        <v>197</v>
      </c>
      <c r="AU268" s="232" t="s">
        <v>85</v>
      </c>
      <c r="AY268" s="18" t="s">
        <v>143</v>
      </c>
      <c r="BE268" s="233">
        <f>IF(N268="základní",J268,0)</f>
        <v>0</v>
      </c>
      <c r="BF268" s="233">
        <f>IF(N268="snížená",J268,0)</f>
        <v>0</v>
      </c>
      <c r="BG268" s="233">
        <f>IF(N268="zákl. přenesená",J268,0)</f>
        <v>0</v>
      </c>
      <c r="BH268" s="233">
        <f>IF(N268="sníž. přenesená",J268,0)</f>
        <v>0</v>
      </c>
      <c r="BI268" s="233">
        <f>IF(N268="nulová",J268,0)</f>
        <v>0</v>
      </c>
      <c r="BJ268" s="18" t="s">
        <v>83</v>
      </c>
      <c r="BK268" s="233">
        <f>ROUND(I268*H268,2)</f>
        <v>0</v>
      </c>
      <c r="BL268" s="18" t="s">
        <v>150</v>
      </c>
      <c r="BM268" s="232" t="s">
        <v>257</v>
      </c>
    </row>
    <row r="269" s="13" customFormat="1">
      <c r="A269" s="13"/>
      <c r="B269" s="234"/>
      <c r="C269" s="235"/>
      <c r="D269" s="236" t="s">
        <v>152</v>
      </c>
      <c r="E269" s="237" t="s">
        <v>1</v>
      </c>
      <c r="F269" s="238" t="s">
        <v>246</v>
      </c>
      <c r="G269" s="235"/>
      <c r="H269" s="237" t="s">
        <v>1</v>
      </c>
      <c r="I269" s="239"/>
      <c r="J269" s="235"/>
      <c r="K269" s="235"/>
      <c r="L269" s="240"/>
      <c r="M269" s="241"/>
      <c r="N269" s="242"/>
      <c r="O269" s="242"/>
      <c r="P269" s="242"/>
      <c r="Q269" s="242"/>
      <c r="R269" s="242"/>
      <c r="S269" s="242"/>
      <c r="T269" s="243"/>
      <c r="U269" s="13"/>
      <c r="V269" s="13"/>
      <c r="W269" s="13"/>
      <c r="X269" s="13"/>
      <c r="Y269" s="13"/>
      <c r="Z269" s="13"/>
      <c r="AA269" s="13"/>
      <c r="AB269" s="13"/>
      <c r="AC269" s="13"/>
      <c r="AD269" s="13"/>
      <c r="AE269" s="13"/>
      <c r="AT269" s="244" t="s">
        <v>152</v>
      </c>
      <c r="AU269" s="244" t="s">
        <v>85</v>
      </c>
      <c r="AV269" s="13" t="s">
        <v>83</v>
      </c>
      <c r="AW269" s="13" t="s">
        <v>32</v>
      </c>
      <c r="AX269" s="13" t="s">
        <v>75</v>
      </c>
      <c r="AY269" s="244" t="s">
        <v>143</v>
      </c>
    </row>
    <row r="270" s="14" customFormat="1">
      <c r="A270" s="14"/>
      <c r="B270" s="245"/>
      <c r="C270" s="246"/>
      <c r="D270" s="236" t="s">
        <v>152</v>
      </c>
      <c r="E270" s="247" t="s">
        <v>1</v>
      </c>
      <c r="F270" s="248" t="s">
        <v>258</v>
      </c>
      <c r="G270" s="246"/>
      <c r="H270" s="249">
        <v>0.54000000000000004</v>
      </c>
      <c r="I270" s="250"/>
      <c r="J270" s="246"/>
      <c r="K270" s="246"/>
      <c r="L270" s="251"/>
      <c r="M270" s="252"/>
      <c r="N270" s="253"/>
      <c r="O270" s="253"/>
      <c r="P270" s="253"/>
      <c r="Q270" s="253"/>
      <c r="R270" s="253"/>
      <c r="S270" s="253"/>
      <c r="T270" s="254"/>
      <c r="U270" s="14"/>
      <c r="V270" s="14"/>
      <c r="W270" s="14"/>
      <c r="X270" s="14"/>
      <c r="Y270" s="14"/>
      <c r="Z270" s="14"/>
      <c r="AA270" s="14"/>
      <c r="AB270" s="14"/>
      <c r="AC270" s="14"/>
      <c r="AD270" s="14"/>
      <c r="AE270" s="14"/>
      <c r="AT270" s="255" t="s">
        <v>152</v>
      </c>
      <c r="AU270" s="255" t="s">
        <v>85</v>
      </c>
      <c r="AV270" s="14" t="s">
        <v>85</v>
      </c>
      <c r="AW270" s="14" t="s">
        <v>32</v>
      </c>
      <c r="AX270" s="14" t="s">
        <v>75</v>
      </c>
      <c r="AY270" s="255" t="s">
        <v>143</v>
      </c>
    </row>
    <row r="271" s="14" customFormat="1">
      <c r="A271" s="14"/>
      <c r="B271" s="245"/>
      <c r="C271" s="246"/>
      <c r="D271" s="236" t="s">
        <v>152</v>
      </c>
      <c r="E271" s="247" t="s">
        <v>1</v>
      </c>
      <c r="F271" s="248" t="s">
        <v>259</v>
      </c>
      <c r="G271" s="246"/>
      <c r="H271" s="249">
        <v>0.17999999999999999</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152</v>
      </c>
      <c r="AU271" s="255" t="s">
        <v>85</v>
      </c>
      <c r="AV271" s="14" t="s">
        <v>85</v>
      </c>
      <c r="AW271" s="14" t="s">
        <v>32</v>
      </c>
      <c r="AX271" s="14" t="s">
        <v>75</v>
      </c>
      <c r="AY271" s="255" t="s">
        <v>143</v>
      </c>
    </row>
    <row r="272" s="14" customFormat="1">
      <c r="A272" s="14"/>
      <c r="B272" s="245"/>
      <c r="C272" s="246"/>
      <c r="D272" s="236" t="s">
        <v>152</v>
      </c>
      <c r="E272" s="247" t="s">
        <v>1</v>
      </c>
      <c r="F272" s="248" t="s">
        <v>260</v>
      </c>
      <c r="G272" s="246"/>
      <c r="H272" s="249">
        <v>0.23999999999999999</v>
      </c>
      <c r="I272" s="250"/>
      <c r="J272" s="246"/>
      <c r="K272" s="246"/>
      <c r="L272" s="251"/>
      <c r="M272" s="252"/>
      <c r="N272" s="253"/>
      <c r="O272" s="253"/>
      <c r="P272" s="253"/>
      <c r="Q272" s="253"/>
      <c r="R272" s="253"/>
      <c r="S272" s="253"/>
      <c r="T272" s="254"/>
      <c r="U272" s="14"/>
      <c r="V272" s="14"/>
      <c r="W272" s="14"/>
      <c r="X272" s="14"/>
      <c r="Y272" s="14"/>
      <c r="Z272" s="14"/>
      <c r="AA272" s="14"/>
      <c r="AB272" s="14"/>
      <c r="AC272" s="14"/>
      <c r="AD272" s="14"/>
      <c r="AE272" s="14"/>
      <c r="AT272" s="255" t="s">
        <v>152</v>
      </c>
      <c r="AU272" s="255" t="s">
        <v>85</v>
      </c>
      <c r="AV272" s="14" t="s">
        <v>85</v>
      </c>
      <c r="AW272" s="14" t="s">
        <v>32</v>
      </c>
      <c r="AX272" s="14" t="s">
        <v>75</v>
      </c>
      <c r="AY272" s="255" t="s">
        <v>143</v>
      </c>
    </row>
    <row r="273" s="14" customFormat="1">
      <c r="A273" s="14"/>
      <c r="B273" s="245"/>
      <c r="C273" s="246"/>
      <c r="D273" s="236" t="s">
        <v>152</v>
      </c>
      <c r="E273" s="247" t="s">
        <v>1</v>
      </c>
      <c r="F273" s="248" t="s">
        <v>261</v>
      </c>
      <c r="G273" s="246"/>
      <c r="H273" s="249">
        <v>0.47999999999999998</v>
      </c>
      <c r="I273" s="250"/>
      <c r="J273" s="246"/>
      <c r="K273" s="246"/>
      <c r="L273" s="251"/>
      <c r="M273" s="252"/>
      <c r="N273" s="253"/>
      <c r="O273" s="253"/>
      <c r="P273" s="253"/>
      <c r="Q273" s="253"/>
      <c r="R273" s="253"/>
      <c r="S273" s="253"/>
      <c r="T273" s="254"/>
      <c r="U273" s="14"/>
      <c r="V273" s="14"/>
      <c r="W273" s="14"/>
      <c r="X273" s="14"/>
      <c r="Y273" s="14"/>
      <c r="Z273" s="14"/>
      <c r="AA273" s="14"/>
      <c r="AB273" s="14"/>
      <c r="AC273" s="14"/>
      <c r="AD273" s="14"/>
      <c r="AE273" s="14"/>
      <c r="AT273" s="255" t="s">
        <v>152</v>
      </c>
      <c r="AU273" s="255" t="s">
        <v>85</v>
      </c>
      <c r="AV273" s="14" t="s">
        <v>85</v>
      </c>
      <c r="AW273" s="14" t="s">
        <v>32</v>
      </c>
      <c r="AX273" s="14" t="s">
        <v>75</v>
      </c>
      <c r="AY273" s="255" t="s">
        <v>143</v>
      </c>
    </row>
    <row r="274" s="14" customFormat="1">
      <c r="A274" s="14"/>
      <c r="B274" s="245"/>
      <c r="C274" s="246"/>
      <c r="D274" s="236" t="s">
        <v>152</v>
      </c>
      <c r="E274" s="247" t="s">
        <v>1</v>
      </c>
      <c r="F274" s="248" t="s">
        <v>259</v>
      </c>
      <c r="G274" s="246"/>
      <c r="H274" s="249">
        <v>0.17999999999999999</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152</v>
      </c>
      <c r="AU274" s="255" t="s">
        <v>85</v>
      </c>
      <c r="AV274" s="14" t="s">
        <v>85</v>
      </c>
      <c r="AW274" s="14" t="s">
        <v>32</v>
      </c>
      <c r="AX274" s="14" t="s">
        <v>75</v>
      </c>
      <c r="AY274" s="255" t="s">
        <v>143</v>
      </c>
    </row>
    <row r="275" s="14" customFormat="1">
      <c r="A275" s="14"/>
      <c r="B275" s="245"/>
      <c r="C275" s="246"/>
      <c r="D275" s="236" t="s">
        <v>152</v>
      </c>
      <c r="E275" s="247" t="s">
        <v>1</v>
      </c>
      <c r="F275" s="248" t="s">
        <v>262</v>
      </c>
      <c r="G275" s="246"/>
      <c r="H275" s="249">
        <v>0.056000000000000001</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152</v>
      </c>
      <c r="AU275" s="255" t="s">
        <v>85</v>
      </c>
      <c r="AV275" s="14" t="s">
        <v>85</v>
      </c>
      <c r="AW275" s="14" t="s">
        <v>32</v>
      </c>
      <c r="AX275" s="14" t="s">
        <v>75</v>
      </c>
      <c r="AY275" s="255" t="s">
        <v>143</v>
      </c>
    </row>
    <row r="276" s="14" customFormat="1">
      <c r="A276" s="14"/>
      <c r="B276" s="245"/>
      <c r="C276" s="246"/>
      <c r="D276" s="236" t="s">
        <v>152</v>
      </c>
      <c r="E276" s="247" t="s">
        <v>1</v>
      </c>
      <c r="F276" s="248" t="s">
        <v>259</v>
      </c>
      <c r="G276" s="246"/>
      <c r="H276" s="249">
        <v>0.17999999999999999</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152</v>
      </c>
      <c r="AU276" s="255" t="s">
        <v>85</v>
      </c>
      <c r="AV276" s="14" t="s">
        <v>85</v>
      </c>
      <c r="AW276" s="14" t="s">
        <v>32</v>
      </c>
      <c r="AX276" s="14" t="s">
        <v>75</v>
      </c>
      <c r="AY276" s="255" t="s">
        <v>143</v>
      </c>
    </row>
    <row r="277" s="14" customFormat="1">
      <c r="A277" s="14"/>
      <c r="B277" s="245"/>
      <c r="C277" s="246"/>
      <c r="D277" s="236" t="s">
        <v>152</v>
      </c>
      <c r="E277" s="247" t="s">
        <v>1</v>
      </c>
      <c r="F277" s="248" t="s">
        <v>259</v>
      </c>
      <c r="G277" s="246"/>
      <c r="H277" s="249">
        <v>0.17999999999999999</v>
      </c>
      <c r="I277" s="250"/>
      <c r="J277" s="246"/>
      <c r="K277" s="246"/>
      <c r="L277" s="251"/>
      <c r="M277" s="252"/>
      <c r="N277" s="253"/>
      <c r="O277" s="253"/>
      <c r="P277" s="253"/>
      <c r="Q277" s="253"/>
      <c r="R277" s="253"/>
      <c r="S277" s="253"/>
      <c r="T277" s="254"/>
      <c r="U277" s="14"/>
      <c r="V277" s="14"/>
      <c r="W277" s="14"/>
      <c r="X277" s="14"/>
      <c r="Y277" s="14"/>
      <c r="Z277" s="14"/>
      <c r="AA277" s="14"/>
      <c r="AB277" s="14"/>
      <c r="AC277" s="14"/>
      <c r="AD277" s="14"/>
      <c r="AE277" s="14"/>
      <c r="AT277" s="255" t="s">
        <v>152</v>
      </c>
      <c r="AU277" s="255" t="s">
        <v>85</v>
      </c>
      <c r="AV277" s="14" t="s">
        <v>85</v>
      </c>
      <c r="AW277" s="14" t="s">
        <v>32</v>
      </c>
      <c r="AX277" s="14" t="s">
        <v>75</v>
      </c>
      <c r="AY277" s="255" t="s">
        <v>143</v>
      </c>
    </row>
    <row r="278" s="14" customFormat="1">
      <c r="A278" s="14"/>
      <c r="B278" s="245"/>
      <c r="C278" s="246"/>
      <c r="D278" s="236" t="s">
        <v>152</v>
      </c>
      <c r="E278" s="247" t="s">
        <v>1</v>
      </c>
      <c r="F278" s="248" t="s">
        <v>263</v>
      </c>
      <c r="G278" s="246"/>
      <c r="H278" s="249">
        <v>0.39600000000000002</v>
      </c>
      <c r="I278" s="250"/>
      <c r="J278" s="246"/>
      <c r="K278" s="246"/>
      <c r="L278" s="251"/>
      <c r="M278" s="252"/>
      <c r="N278" s="253"/>
      <c r="O278" s="253"/>
      <c r="P278" s="253"/>
      <c r="Q278" s="253"/>
      <c r="R278" s="253"/>
      <c r="S278" s="253"/>
      <c r="T278" s="254"/>
      <c r="U278" s="14"/>
      <c r="V278" s="14"/>
      <c r="W278" s="14"/>
      <c r="X278" s="14"/>
      <c r="Y278" s="14"/>
      <c r="Z278" s="14"/>
      <c r="AA278" s="14"/>
      <c r="AB278" s="14"/>
      <c r="AC278" s="14"/>
      <c r="AD278" s="14"/>
      <c r="AE278" s="14"/>
      <c r="AT278" s="255" t="s">
        <v>152</v>
      </c>
      <c r="AU278" s="255" t="s">
        <v>85</v>
      </c>
      <c r="AV278" s="14" t="s">
        <v>85</v>
      </c>
      <c r="AW278" s="14" t="s">
        <v>32</v>
      </c>
      <c r="AX278" s="14" t="s">
        <v>75</v>
      </c>
      <c r="AY278" s="255" t="s">
        <v>143</v>
      </c>
    </row>
    <row r="279" s="15" customFormat="1">
      <c r="A279" s="15"/>
      <c r="B279" s="256"/>
      <c r="C279" s="257"/>
      <c r="D279" s="236" t="s">
        <v>152</v>
      </c>
      <c r="E279" s="258" t="s">
        <v>1</v>
      </c>
      <c r="F279" s="259" t="s">
        <v>160</v>
      </c>
      <c r="G279" s="257"/>
      <c r="H279" s="260">
        <v>2.4319999999999999</v>
      </c>
      <c r="I279" s="261"/>
      <c r="J279" s="257"/>
      <c r="K279" s="257"/>
      <c r="L279" s="262"/>
      <c r="M279" s="263"/>
      <c r="N279" s="264"/>
      <c r="O279" s="264"/>
      <c r="P279" s="264"/>
      <c r="Q279" s="264"/>
      <c r="R279" s="264"/>
      <c r="S279" s="264"/>
      <c r="T279" s="265"/>
      <c r="U279" s="15"/>
      <c r="V279" s="15"/>
      <c r="W279" s="15"/>
      <c r="X279" s="15"/>
      <c r="Y279" s="15"/>
      <c r="Z279" s="15"/>
      <c r="AA279" s="15"/>
      <c r="AB279" s="15"/>
      <c r="AC279" s="15"/>
      <c r="AD279" s="15"/>
      <c r="AE279" s="15"/>
      <c r="AT279" s="266" t="s">
        <v>152</v>
      </c>
      <c r="AU279" s="266" t="s">
        <v>85</v>
      </c>
      <c r="AV279" s="15" t="s">
        <v>161</v>
      </c>
      <c r="AW279" s="15" t="s">
        <v>32</v>
      </c>
      <c r="AX279" s="15" t="s">
        <v>75</v>
      </c>
      <c r="AY279" s="266" t="s">
        <v>143</v>
      </c>
    </row>
    <row r="280" s="16" customFormat="1">
      <c r="A280" s="16"/>
      <c r="B280" s="267"/>
      <c r="C280" s="268"/>
      <c r="D280" s="236" t="s">
        <v>152</v>
      </c>
      <c r="E280" s="269" t="s">
        <v>1</v>
      </c>
      <c r="F280" s="270" t="s">
        <v>174</v>
      </c>
      <c r="G280" s="268"/>
      <c r="H280" s="271">
        <v>2.4319999999999999</v>
      </c>
      <c r="I280" s="272"/>
      <c r="J280" s="268"/>
      <c r="K280" s="268"/>
      <c r="L280" s="273"/>
      <c r="M280" s="274"/>
      <c r="N280" s="275"/>
      <c r="O280" s="275"/>
      <c r="P280" s="275"/>
      <c r="Q280" s="275"/>
      <c r="R280" s="275"/>
      <c r="S280" s="275"/>
      <c r="T280" s="276"/>
      <c r="U280" s="16"/>
      <c r="V280" s="16"/>
      <c r="W280" s="16"/>
      <c r="X280" s="16"/>
      <c r="Y280" s="16"/>
      <c r="Z280" s="16"/>
      <c r="AA280" s="16"/>
      <c r="AB280" s="16"/>
      <c r="AC280" s="16"/>
      <c r="AD280" s="16"/>
      <c r="AE280" s="16"/>
      <c r="AT280" s="277" t="s">
        <v>152</v>
      </c>
      <c r="AU280" s="277" t="s">
        <v>85</v>
      </c>
      <c r="AV280" s="16" t="s">
        <v>150</v>
      </c>
      <c r="AW280" s="16" t="s">
        <v>32</v>
      </c>
      <c r="AX280" s="16" t="s">
        <v>83</v>
      </c>
      <c r="AY280" s="277" t="s">
        <v>143</v>
      </c>
    </row>
    <row r="281" s="14" customFormat="1">
      <c r="A281" s="14"/>
      <c r="B281" s="245"/>
      <c r="C281" s="246"/>
      <c r="D281" s="236" t="s">
        <v>152</v>
      </c>
      <c r="E281" s="246"/>
      <c r="F281" s="248" t="s">
        <v>264</v>
      </c>
      <c r="G281" s="246"/>
      <c r="H281" s="249">
        <v>2.5539999999999998</v>
      </c>
      <c r="I281" s="250"/>
      <c r="J281" s="246"/>
      <c r="K281" s="246"/>
      <c r="L281" s="251"/>
      <c r="M281" s="252"/>
      <c r="N281" s="253"/>
      <c r="O281" s="253"/>
      <c r="P281" s="253"/>
      <c r="Q281" s="253"/>
      <c r="R281" s="253"/>
      <c r="S281" s="253"/>
      <c r="T281" s="254"/>
      <c r="U281" s="14"/>
      <c r="V281" s="14"/>
      <c r="W281" s="14"/>
      <c r="X281" s="14"/>
      <c r="Y281" s="14"/>
      <c r="Z281" s="14"/>
      <c r="AA281" s="14"/>
      <c r="AB281" s="14"/>
      <c r="AC281" s="14"/>
      <c r="AD281" s="14"/>
      <c r="AE281" s="14"/>
      <c r="AT281" s="255" t="s">
        <v>152</v>
      </c>
      <c r="AU281" s="255" t="s">
        <v>85</v>
      </c>
      <c r="AV281" s="14" t="s">
        <v>85</v>
      </c>
      <c r="AW281" s="14" t="s">
        <v>4</v>
      </c>
      <c r="AX281" s="14" t="s">
        <v>83</v>
      </c>
      <c r="AY281" s="255" t="s">
        <v>143</v>
      </c>
    </row>
    <row r="282" s="2" customFormat="1" ht="37.8" customHeight="1">
      <c r="A282" s="39"/>
      <c r="B282" s="40"/>
      <c r="C282" s="220" t="s">
        <v>265</v>
      </c>
      <c r="D282" s="220" t="s">
        <v>146</v>
      </c>
      <c r="E282" s="221" t="s">
        <v>266</v>
      </c>
      <c r="F282" s="222" t="s">
        <v>267</v>
      </c>
      <c r="G282" s="223" t="s">
        <v>149</v>
      </c>
      <c r="H282" s="224">
        <v>287.76799999999997</v>
      </c>
      <c r="I282" s="225"/>
      <c r="J282" s="226">
        <f>ROUND(I282*H282,2)</f>
        <v>0</v>
      </c>
      <c r="K282" s="227"/>
      <c r="L282" s="45"/>
      <c r="M282" s="228" t="s">
        <v>1</v>
      </c>
      <c r="N282" s="229" t="s">
        <v>40</v>
      </c>
      <c r="O282" s="92"/>
      <c r="P282" s="230">
        <f>O282*H282</f>
        <v>0</v>
      </c>
      <c r="Q282" s="230">
        <v>8.0599999999999994E-05</v>
      </c>
      <c r="R282" s="230">
        <f>Q282*H282</f>
        <v>0.023194100799999996</v>
      </c>
      <c r="S282" s="230">
        <v>0</v>
      </c>
      <c r="T282" s="231">
        <f>S282*H282</f>
        <v>0</v>
      </c>
      <c r="U282" s="39"/>
      <c r="V282" s="39"/>
      <c r="W282" s="39"/>
      <c r="X282" s="39"/>
      <c r="Y282" s="39"/>
      <c r="Z282" s="39"/>
      <c r="AA282" s="39"/>
      <c r="AB282" s="39"/>
      <c r="AC282" s="39"/>
      <c r="AD282" s="39"/>
      <c r="AE282" s="39"/>
      <c r="AR282" s="232" t="s">
        <v>150</v>
      </c>
      <c r="AT282" s="232" t="s">
        <v>146</v>
      </c>
      <c r="AU282" s="232" t="s">
        <v>85</v>
      </c>
      <c r="AY282" s="18" t="s">
        <v>143</v>
      </c>
      <c r="BE282" s="233">
        <f>IF(N282="základní",J282,0)</f>
        <v>0</v>
      </c>
      <c r="BF282" s="233">
        <f>IF(N282="snížená",J282,0)</f>
        <v>0</v>
      </c>
      <c r="BG282" s="233">
        <f>IF(N282="zákl. přenesená",J282,0)</f>
        <v>0</v>
      </c>
      <c r="BH282" s="233">
        <f>IF(N282="sníž. přenesená",J282,0)</f>
        <v>0</v>
      </c>
      <c r="BI282" s="233">
        <f>IF(N282="nulová",J282,0)</f>
        <v>0</v>
      </c>
      <c r="BJ282" s="18" t="s">
        <v>83</v>
      </c>
      <c r="BK282" s="233">
        <f>ROUND(I282*H282,2)</f>
        <v>0</v>
      </c>
      <c r="BL282" s="18" t="s">
        <v>150</v>
      </c>
      <c r="BM282" s="232" t="s">
        <v>268</v>
      </c>
    </row>
    <row r="283" s="2" customFormat="1" ht="37.8" customHeight="1">
      <c r="A283" s="39"/>
      <c r="B283" s="40"/>
      <c r="C283" s="220" t="s">
        <v>269</v>
      </c>
      <c r="D283" s="220" t="s">
        <v>146</v>
      </c>
      <c r="E283" s="221" t="s">
        <v>270</v>
      </c>
      <c r="F283" s="222" t="s">
        <v>271</v>
      </c>
      <c r="G283" s="223" t="s">
        <v>149</v>
      </c>
      <c r="H283" s="224">
        <v>43.012</v>
      </c>
      <c r="I283" s="225"/>
      <c r="J283" s="226">
        <f>ROUND(I283*H283,2)</f>
        <v>0</v>
      </c>
      <c r="K283" s="227"/>
      <c r="L283" s="45"/>
      <c r="M283" s="228" t="s">
        <v>1</v>
      </c>
      <c r="N283" s="229" t="s">
        <v>40</v>
      </c>
      <c r="O283" s="92"/>
      <c r="P283" s="230">
        <f>O283*H283</f>
        <v>0</v>
      </c>
      <c r="Q283" s="230">
        <v>8.0000000000000007E-05</v>
      </c>
      <c r="R283" s="230">
        <f>Q283*H283</f>
        <v>0.0034409600000000003</v>
      </c>
      <c r="S283" s="230">
        <v>0</v>
      </c>
      <c r="T283" s="231">
        <f>S283*H283</f>
        <v>0</v>
      </c>
      <c r="U283" s="39"/>
      <c r="V283" s="39"/>
      <c r="W283" s="39"/>
      <c r="X283" s="39"/>
      <c r="Y283" s="39"/>
      <c r="Z283" s="39"/>
      <c r="AA283" s="39"/>
      <c r="AB283" s="39"/>
      <c r="AC283" s="39"/>
      <c r="AD283" s="39"/>
      <c r="AE283" s="39"/>
      <c r="AR283" s="232" t="s">
        <v>150</v>
      </c>
      <c r="AT283" s="232" t="s">
        <v>146</v>
      </c>
      <c r="AU283" s="232" t="s">
        <v>85</v>
      </c>
      <c r="AY283" s="18" t="s">
        <v>143</v>
      </c>
      <c r="BE283" s="233">
        <f>IF(N283="základní",J283,0)</f>
        <v>0</v>
      </c>
      <c r="BF283" s="233">
        <f>IF(N283="snížená",J283,0)</f>
        <v>0</v>
      </c>
      <c r="BG283" s="233">
        <f>IF(N283="zákl. přenesená",J283,0)</f>
        <v>0</v>
      </c>
      <c r="BH283" s="233">
        <f>IF(N283="sníž. přenesená",J283,0)</f>
        <v>0</v>
      </c>
      <c r="BI283" s="233">
        <f>IF(N283="nulová",J283,0)</f>
        <v>0</v>
      </c>
      <c r="BJ283" s="18" t="s">
        <v>83</v>
      </c>
      <c r="BK283" s="233">
        <f>ROUND(I283*H283,2)</f>
        <v>0</v>
      </c>
      <c r="BL283" s="18" t="s">
        <v>150</v>
      </c>
      <c r="BM283" s="232" t="s">
        <v>272</v>
      </c>
    </row>
    <row r="284" s="14" customFormat="1">
      <c r="A284" s="14"/>
      <c r="B284" s="245"/>
      <c r="C284" s="246"/>
      <c r="D284" s="236" t="s">
        <v>152</v>
      </c>
      <c r="E284" s="247" t="s">
        <v>1</v>
      </c>
      <c r="F284" s="248" t="s">
        <v>236</v>
      </c>
      <c r="G284" s="246"/>
      <c r="H284" s="249">
        <v>11.561999999999999</v>
      </c>
      <c r="I284" s="250"/>
      <c r="J284" s="246"/>
      <c r="K284" s="246"/>
      <c r="L284" s="251"/>
      <c r="M284" s="252"/>
      <c r="N284" s="253"/>
      <c r="O284" s="253"/>
      <c r="P284" s="253"/>
      <c r="Q284" s="253"/>
      <c r="R284" s="253"/>
      <c r="S284" s="253"/>
      <c r="T284" s="254"/>
      <c r="U284" s="14"/>
      <c r="V284" s="14"/>
      <c r="W284" s="14"/>
      <c r="X284" s="14"/>
      <c r="Y284" s="14"/>
      <c r="Z284" s="14"/>
      <c r="AA284" s="14"/>
      <c r="AB284" s="14"/>
      <c r="AC284" s="14"/>
      <c r="AD284" s="14"/>
      <c r="AE284" s="14"/>
      <c r="AT284" s="255" t="s">
        <v>152</v>
      </c>
      <c r="AU284" s="255" t="s">
        <v>85</v>
      </c>
      <c r="AV284" s="14" t="s">
        <v>85</v>
      </c>
      <c r="AW284" s="14" t="s">
        <v>32</v>
      </c>
      <c r="AX284" s="14" t="s">
        <v>75</v>
      </c>
      <c r="AY284" s="255" t="s">
        <v>143</v>
      </c>
    </row>
    <row r="285" s="14" customFormat="1">
      <c r="A285" s="14"/>
      <c r="B285" s="245"/>
      <c r="C285" s="246"/>
      <c r="D285" s="236" t="s">
        <v>152</v>
      </c>
      <c r="E285" s="247" t="s">
        <v>1</v>
      </c>
      <c r="F285" s="248" t="s">
        <v>237</v>
      </c>
      <c r="G285" s="246"/>
      <c r="H285" s="249">
        <v>8.1899999999999995</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152</v>
      </c>
      <c r="AU285" s="255" t="s">
        <v>85</v>
      </c>
      <c r="AV285" s="14" t="s">
        <v>85</v>
      </c>
      <c r="AW285" s="14" t="s">
        <v>32</v>
      </c>
      <c r="AX285" s="14" t="s">
        <v>75</v>
      </c>
      <c r="AY285" s="255" t="s">
        <v>143</v>
      </c>
    </row>
    <row r="286" s="14" customFormat="1">
      <c r="A286" s="14"/>
      <c r="B286" s="245"/>
      <c r="C286" s="246"/>
      <c r="D286" s="236" t="s">
        <v>152</v>
      </c>
      <c r="E286" s="247" t="s">
        <v>1</v>
      </c>
      <c r="F286" s="248" t="s">
        <v>238</v>
      </c>
      <c r="G286" s="246"/>
      <c r="H286" s="249">
        <v>16.456</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152</v>
      </c>
      <c r="AU286" s="255" t="s">
        <v>85</v>
      </c>
      <c r="AV286" s="14" t="s">
        <v>85</v>
      </c>
      <c r="AW286" s="14" t="s">
        <v>32</v>
      </c>
      <c r="AX286" s="14" t="s">
        <v>75</v>
      </c>
      <c r="AY286" s="255" t="s">
        <v>143</v>
      </c>
    </row>
    <row r="287" s="14" customFormat="1">
      <c r="A287" s="14"/>
      <c r="B287" s="245"/>
      <c r="C287" s="246"/>
      <c r="D287" s="236" t="s">
        <v>152</v>
      </c>
      <c r="E287" s="247" t="s">
        <v>1</v>
      </c>
      <c r="F287" s="248" t="s">
        <v>239</v>
      </c>
      <c r="G287" s="246"/>
      <c r="H287" s="249">
        <v>6.8040000000000003</v>
      </c>
      <c r="I287" s="250"/>
      <c r="J287" s="246"/>
      <c r="K287" s="246"/>
      <c r="L287" s="251"/>
      <c r="M287" s="252"/>
      <c r="N287" s="253"/>
      <c r="O287" s="253"/>
      <c r="P287" s="253"/>
      <c r="Q287" s="253"/>
      <c r="R287" s="253"/>
      <c r="S287" s="253"/>
      <c r="T287" s="254"/>
      <c r="U287" s="14"/>
      <c r="V287" s="14"/>
      <c r="W287" s="14"/>
      <c r="X287" s="14"/>
      <c r="Y287" s="14"/>
      <c r="Z287" s="14"/>
      <c r="AA287" s="14"/>
      <c r="AB287" s="14"/>
      <c r="AC287" s="14"/>
      <c r="AD287" s="14"/>
      <c r="AE287" s="14"/>
      <c r="AT287" s="255" t="s">
        <v>152</v>
      </c>
      <c r="AU287" s="255" t="s">
        <v>85</v>
      </c>
      <c r="AV287" s="14" t="s">
        <v>85</v>
      </c>
      <c r="AW287" s="14" t="s">
        <v>32</v>
      </c>
      <c r="AX287" s="14" t="s">
        <v>75</v>
      </c>
      <c r="AY287" s="255" t="s">
        <v>143</v>
      </c>
    </row>
    <row r="288" s="16" customFormat="1">
      <c r="A288" s="16"/>
      <c r="B288" s="267"/>
      <c r="C288" s="268"/>
      <c r="D288" s="236" t="s">
        <v>152</v>
      </c>
      <c r="E288" s="269" t="s">
        <v>1</v>
      </c>
      <c r="F288" s="270" t="s">
        <v>174</v>
      </c>
      <c r="G288" s="268"/>
      <c r="H288" s="271">
        <v>43.012</v>
      </c>
      <c r="I288" s="272"/>
      <c r="J288" s="268"/>
      <c r="K288" s="268"/>
      <c r="L288" s="273"/>
      <c r="M288" s="274"/>
      <c r="N288" s="275"/>
      <c r="O288" s="275"/>
      <c r="P288" s="275"/>
      <c r="Q288" s="275"/>
      <c r="R288" s="275"/>
      <c r="S288" s="275"/>
      <c r="T288" s="276"/>
      <c r="U288" s="16"/>
      <c r="V288" s="16"/>
      <c r="W288" s="16"/>
      <c r="X288" s="16"/>
      <c r="Y288" s="16"/>
      <c r="Z288" s="16"/>
      <c r="AA288" s="16"/>
      <c r="AB288" s="16"/>
      <c r="AC288" s="16"/>
      <c r="AD288" s="16"/>
      <c r="AE288" s="16"/>
      <c r="AT288" s="277" t="s">
        <v>152</v>
      </c>
      <c r="AU288" s="277" t="s">
        <v>85</v>
      </c>
      <c r="AV288" s="16" t="s">
        <v>150</v>
      </c>
      <c r="AW288" s="16" t="s">
        <v>32</v>
      </c>
      <c r="AX288" s="16" t="s">
        <v>83</v>
      </c>
      <c r="AY288" s="277" t="s">
        <v>143</v>
      </c>
    </row>
    <row r="289" s="2" customFormat="1" ht="24.15" customHeight="1">
      <c r="A289" s="39"/>
      <c r="B289" s="40"/>
      <c r="C289" s="220" t="s">
        <v>8</v>
      </c>
      <c r="D289" s="220" t="s">
        <v>146</v>
      </c>
      <c r="E289" s="221" t="s">
        <v>273</v>
      </c>
      <c r="F289" s="222" t="s">
        <v>274</v>
      </c>
      <c r="G289" s="223" t="s">
        <v>223</v>
      </c>
      <c r="H289" s="224">
        <v>69.760000000000005</v>
      </c>
      <c r="I289" s="225"/>
      <c r="J289" s="226">
        <f>ROUND(I289*H289,2)</f>
        <v>0</v>
      </c>
      <c r="K289" s="227"/>
      <c r="L289" s="45"/>
      <c r="M289" s="228" t="s">
        <v>1</v>
      </c>
      <c r="N289" s="229" t="s">
        <v>40</v>
      </c>
      <c r="O289" s="92"/>
      <c r="P289" s="230">
        <f>O289*H289</f>
        <v>0</v>
      </c>
      <c r="Q289" s="230">
        <v>9.7399999999999996E-05</v>
      </c>
      <c r="R289" s="230">
        <f>Q289*H289</f>
        <v>0.006794624</v>
      </c>
      <c r="S289" s="230">
        <v>0</v>
      </c>
      <c r="T289" s="231">
        <f>S289*H289</f>
        <v>0</v>
      </c>
      <c r="U289" s="39"/>
      <c r="V289" s="39"/>
      <c r="W289" s="39"/>
      <c r="X289" s="39"/>
      <c r="Y289" s="39"/>
      <c r="Z289" s="39"/>
      <c r="AA289" s="39"/>
      <c r="AB289" s="39"/>
      <c r="AC289" s="39"/>
      <c r="AD289" s="39"/>
      <c r="AE289" s="39"/>
      <c r="AR289" s="232" t="s">
        <v>150</v>
      </c>
      <c r="AT289" s="232" t="s">
        <v>146</v>
      </c>
      <c r="AU289" s="232" t="s">
        <v>85</v>
      </c>
      <c r="AY289" s="18" t="s">
        <v>143</v>
      </c>
      <c r="BE289" s="233">
        <f>IF(N289="základní",J289,0)</f>
        <v>0</v>
      </c>
      <c r="BF289" s="233">
        <f>IF(N289="snížená",J289,0)</f>
        <v>0</v>
      </c>
      <c r="BG289" s="233">
        <f>IF(N289="zákl. přenesená",J289,0)</f>
        <v>0</v>
      </c>
      <c r="BH289" s="233">
        <f>IF(N289="sníž. přenesená",J289,0)</f>
        <v>0</v>
      </c>
      <c r="BI289" s="233">
        <f>IF(N289="nulová",J289,0)</f>
        <v>0</v>
      </c>
      <c r="BJ289" s="18" t="s">
        <v>83</v>
      </c>
      <c r="BK289" s="233">
        <f>ROUND(I289*H289,2)</f>
        <v>0</v>
      </c>
      <c r="BL289" s="18" t="s">
        <v>150</v>
      </c>
      <c r="BM289" s="232" t="s">
        <v>275</v>
      </c>
    </row>
    <row r="290" s="2" customFormat="1" ht="24.15" customHeight="1">
      <c r="A290" s="39"/>
      <c r="B290" s="40"/>
      <c r="C290" s="278" t="s">
        <v>276</v>
      </c>
      <c r="D290" s="278" t="s">
        <v>197</v>
      </c>
      <c r="E290" s="279" t="s">
        <v>277</v>
      </c>
      <c r="F290" s="280" t="s">
        <v>278</v>
      </c>
      <c r="G290" s="281" t="s">
        <v>223</v>
      </c>
      <c r="H290" s="282">
        <v>73.248000000000005</v>
      </c>
      <c r="I290" s="283"/>
      <c r="J290" s="284">
        <f>ROUND(I290*H290,2)</f>
        <v>0</v>
      </c>
      <c r="K290" s="285"/>
      <c r="L290" s="286"/>
      <c r="M290" s="287" t="s">
        <v>1</v>
      </c>
      <c r="N290" s="288" t="s">
        <v>40</v>
      </c>
      <c r="O290" s="92"/>
      <c r="P290" s="230">
        <f>O290*H290</f>
        <v>0</v>
      </c>
      <c r="Q290" s="230">
        <v>0.00050000000000000001</v>
      </c>
      <c r="R290" s="230">
        <f>Q290*H290</f>
        <v>0.036624000000000004</v>
      </c>
      <c r="S290" s="230">
        <v>0</v>
      </c>
      <c r="T290" s="231">
        <f>S290*H290</f>
        <v>0</v>
      </c>
      <c r="U290" s="39"/>
      <c r="V290" s="39"/>
      <c r="W290" s="39"/>
      <c r="X290" s="39"/>
      <c r="Y290" s="39"/>
      <c r="Z290" s="39"/>
      <c r="AA290" s="39"/>
      <c r="AB290" s="39"/>
      <c r="AC290" s="39"/>
      <c r="AD290" s="39"/>
      <c r="AE290" s="39"/>
      <c r="AR290" s="232" t="s">
        <v>200</v>
      </c>
      <c r="AT290" s="232" t="s">
        <v>197</v>
      </c>
      <c r="AU290" s="232" t="s">
        <v>85</v>
      </c>
      <c r="AY290" s="18" t="s">
        <v>143</v>
      </c>
      <c r="BE290" s="233">
        <f>IF(N290="základní",J290,0)</f>
        <v>0</v>
      </c>
      <c r="BF290" s="233">
        <f>IF(N290="snížená",J290,0)</f>
        <v>0</v>
      </c>
      <c r="BG290" s="233">
        <f>IF(N290="zákl. přenesená",J290,0)</f>
        <v>0</v>
      </c>
      <c r="BH290" s="233">
        <f>IF(N290="sníž. přenesená",J290,0)</f>
        <v>0</v>
      </c>
      <c r="BI290" s="233">
        <f>IF(N290="nulová",J290,0)</f>
        <v>0</v>
      </c>
      <c r="BJ290" s="18" t="s">
        <v>83</v>
      </c>
      <c r="BK290" s="233">
        <f>ROUND(I290*H290,2)</f>
        <v>0</v>
      </c>
      <c r="BL290" s="18" t="s">
        <v>150</v>
      </c>
      <c r="BM290" s="232" t="s">
        <v>279</v>
      </c>
    </row>
    <row r="291" s="14" customFormat="1">
      <c r="A291" s="14"/>
      <c r="B291" s="245"/>
      <c r="C291" s="246"/>
      <c r="D291" s="236" t="s">
        <v>152</v>
      </c>
      <c r="E291" s="246"/>
      <c r="F291" s="248" t="s">
        <v>280</v>
      </c>
      <c r="G291" s="246"/>
      <c r="H291" s="249">
        <v>73.248000000000005</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152</v>
      </c>
      <c r="AU291" s="255" t="s">
        <v>85</v>
      </c>
      <c r="AV291" s="14" t="s">
        <v>85</v>
      </c>
      <c r="AW291" s="14" t="s">
        <v>4</v>
      </c>
      <c r="AX291" s="14" t="s">
        <v>83</v>
      </c>
      <c r="AY291" s="255" t="s">
        <v>143</v>
      </c>
    </row>
    <row r="292" s="2" customFormat="1" ht="16.5" customHeight="1">
      <c r="A292" s="39"/>
      <c r="B292" s="40"/>
      <c r="C292" s="220" t="s">
        <v>281</v>
      </c>
      <c r="D292" s="220" t="s">
        <v>146</v>
      </c>
      <c r="E292" s="221" t="s">
        <v>282</v>
      </c>
      <c r="F292" s="222" t="s">
        <v>283</v>
      </c>
      <c r="G292" s="223" t="s">
        <v>223</v>
      </c>
      <c r="H292" s="224">
        <v>981.23800000000006</v>
      </c>
      <c r="I292" s="225"/>
      <c r="J292" s="226">
        <f>ROUND(I292*H292,2)</f>
        <v>0</v>
      </c>
      <c r="K292" s="227"/>
      <c r="L292" s="45"/>
      <c r="M292" s="228" t="s">
        <v>1</v>
      </c>
      <c r="N292" s="229" t="s">
        <v>40</v>
      </c>
      <c r="O292" s="92"/>
      <c r="P292" s="230">
        <f>O292*H292</f>
        <v>0</v>
      </c>
      <c r="Q292" s="230">
        <v>0</v>
      </c>
      <c r="R292" s="230">
        <f>Q292*H292</f>
        <v>0</v>
      </c>
      <c r="S292" s="230">
        <v>0</v>
      </c>
      <c r="T292" s="231">
        <f>S292*H292</f>
        <v>0</v>
      </c>
      <c r="U292" s="39"/>
      <c r="V292" s="39"/>
      <c r="W292" s="39"/>
      <c r="X292" s="39"/>
      <c r="Y292" s="39"/>
      <c r="Z292" s="39"/>
      <c r="AA292" s="39"/>
      <c r="AB292" s="39"/>
      <c r="AC292" s="39"/>
      <c r="AD292" s="39"/>
      <c r="AE292" s="39"/>
      <c r="AR292" s="232" t="s">
        <v>150</v>
      </c>
      <c r="AT292" s="232" t="s">
        <v>146</v>
      </c>
      <c r="AU292" s="232" t="s">
        <v>85</v>
      </c>
      <c r="AY292" s="18" t="s">
        <v>143</v>
      </c>
      <c r="BE292" s="233">
        <f>IF(N292="základní",J292,0)</f>
        <v>0</v>
      </c>
      <c r="BF292" s="233">
        <f>IF(N292="snížená",J292,0)</f>
        <v>0</v>
      </c>
      <c r="BG292" s="233">
        <f>IF(N292="zákl. přenesená",J292,0)</f>
        <v>0</v>
      </c>
      <c r="BH292" s="233">
        <f>IF(N292="sníž. přenesená",J292,0)</f>
        <v>0</v>
      </c>
      <c r="BI292" s="233">
        <f>IF(N292="nulová",J292,0)</f>
        <v>0</v>
      </c>
      <c r="BJ292" s="18" t="s">
        <v>83</v>
      </c>
      <c r="BK292" s="233">
        <f>ROUND(I292*H292,2)</f>
        <v>0</v>
      </c>
      <c r="BL292" s="18" t="s">
        <v>150</v>
      </c>
      <c r="BM292" s="232" t="s">
        <v>284</v>
      </c>
    </row>
    <row r="293" s="13" customFormat="1">
      <c r="A293" s="13"/>
      <c r="B293" s="234"/>
      <c r="C293" s="235"/>
      <c r="D293" s="236" t="s">
        <v>152</v>
      </c>
      <c r="E293" s="237" t="s">
        <v>1</v>
      </c>
      <c r="F293" s="238" t="s">
        <v>285</v>
      </c>
      <c r="G293" s="235"/>
      <c r="H293" s="237" t="s">
        <v>1</v>
      </c>
      <c r="I293" s="239"/>
      <c r="J293" s="235"/>
      <c r="K293" s="235"/>
      <c r="L293" s="240"/>
      <c r="M293" s="241"/>
      <c r="N293" s="242"/>
      <c r="O293" s="242"/>
      <c r="P293" s="242"/>
      <c r="Q293" s="242"/>
      <c r="R293" s="242"/>
      <c r="S293" s="242"/>
      <c r="T293" s="243"/>
      <c r="U293" s="13"/>
      <c r="V293" s="13"/>
      <c r="W293" s="13"/>
      <c r="X293" s="13"/>
      <c r="Y293" s="13"/>
      <c r="Z293" s="13"/>
      <c r="AA293" s="13"/>
      <c r="AB293" s="13"/>
      <c r="AC293" s="13"/>
      <c r="AD293" s="13"/>
      <c r="AE293" s="13"/>
      <c r="AT293" s="244" t="s">
        <v>152</v>
      </c>
      <c r="AU293" s="244" t="s">
        <v>85</v>
      </c>
      <c r="AV293" s="13" t="s">
        <v>83</v>
      </c>
      <c r="AW293" s="13" t="s">
        <v>32</v>
      </c>
      <c r="AX293" s="13" t="s">
        <v>75</v>
      </c>
      <c r="AY293" s="244" t="s">
        <v>143</v>
      </c>
    </row>
    <row r="294" s="14" customFormat="1">
      <c r="A294" s="14"/>
      <c r="B294" s="245"/>
      <c r="C294" s="246"/>
      <c r="D294" s="236" t="s">
        <v>152</v>
      </c>
      <c r="E294" s="247" t="s">
        <v>1</v>
      </c>
      <c r="F294" s="248" t="s">
        <v>286</v>
      </c>
      <c r="G294" s="246"/>
      <c r="H294" s="249">
        <v>165.858</v>
      </c>
      <c r="I294" s="250"/>
      <c r="J294" s="246"/>
      <c r="K294" s="246"/>
      <c r="L294" s="251"/>
      <c r="M294" s="252"/>
      <c r="N294" s="253"/>
      <c r="O294" s="253"/>
      <c r="P294" s="253"/>
      <c r="Q294" s="253"/>
      <c r="R294" s="253"/>
      <c r="S294" s="253"/>
      <c r="T294" s="254"/>
      <c r="U294" s="14"/>
      <c r="V294" s="14"/>
      <c r="W294" s="14"/>
      <c r="X294" s="14"/>
      <c r="Y294" s="14"/>
      <c r="Z294" s="14"/>
      <c r="AA294" s="14"/>
      <c r="AB294" s="14"/>
      <c r="AC294" s="14"/>
      <c r="AD294" s="14"/>
      <c r="AE294" s="14"/>
      <c r="AT294" s="255" t="s">
        <v>152</v>
      </c>
      <c r="AU294" s="255" t="s">
        <v>85</v>
      </c>
      <c r="AV294" s="14" t="s">
        <v>85</v>
      </c>
      <c r="AW294" s="14" t="s">
        <v>32</v>
      </c>
      <c r="AX294" s="14" t="s">
        <v>75</v>
      </c>
      <c r="AY294" s="255" t="s">
        <v>143</v>
      </c>
    </row>
    <row r="295" s="14" customFormat="1">
      <c r="A295" s="14"/>
      <c r="B295" s="245"/>
      <c r="C295" s="246"/>
      <c r="D295" s="236" t="s">
        <v>152</v>
      </c>
      <c r="E295" s="247" t="s">
        <v>1</v>
      </c>
      <c r="F295" s="248" t="s">
        <v>287</v>
      </c>
      <c r="G295" s="246"/>
      <c r="H295" s="249">
        <v>205.00999999999999</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152</v>
      </c>
      <c r="AU295" s="255" t="s">
        <v>85</v>
      </c>
      <c r="AV295" s="14" t="s">
        <v>85</v>
      </c>
      <c r="AW295" s="14" t="s">
        <v>32</v>
      </c>
      <c r="AX295" s="14" t="s">
        <v>75</v>
      </c>
      <c r="AY295" s="255" t="s">
        <v>143</v>
      </c>
    </row>
    <row r="296" s="14" customFormat="1">
      <c r="A296" s="14"/>
      <c r="B296" s="245"/>
      <c r="C296" s="246"/>
      <c r="D296" s="236" t="s">
        <v>152</v>
      </c>
      <c r="E296" s="247" t="s">
        <v>1</v>
      </c>
      <c r="F296" s="248" t="s">
        <v>288</v>
      </c>
      <c r="G296" s="246"/>
      <c r="H296" s="249">
        <v>90.349999999999994</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152</v>
      </c>
      <c r="AU296" s="255" t="s">
        <v>85</v>
      </c>
      <c r="AV296" s="14" t="s">
        <v>85</v>
      </c>
      <c r="AW296" s="14" t="s">
        <v>32</v>
      </c>
      <c r="AX296" s="14" t="s">
        <v>75</v>
      </c>
      <c r="AY296" s="255" t="s">
        <v>143</v>
      </c>
    </row>
    <row r="297" s="14" customFormat="1">
      <c r="A297" s="14"/>
      <c r="B297" s="245"/>
      <c r="C297" s="246"/>
      <c r="D297" s="236" t="s">
        <v>152</v>
      </c>
      <c r="E297" s="247" t="s">
        <v>1</v>
      </c>
      <c r="F297" s="248" t="s">
        <v>289</v>
      </c>
      <c r="G297" s="246"/>
      <c r="H297" s="249">
        <v>101.8</v>
      </c>
      <c r="I297" s="250"/>
      <c r="J297" s="246"/>
      <c r="K297" s="246"/>
      <c r="L297" s="251"/>
      <c r="M297" s="252"/>
      <c r="N297" s="253"/>
      <c r="O297" s="253"/>
      <c r="P297" s="253"/>
      <c r="Q297" s="253"/>
      <c r="R297" s="253"/>
      <c r="S297" s="253"/>
      <c r="T297" s="254"/>
      <c r="U297" s="14"/>
      <c r="V297" s="14"/>
      <c r="W297" s="14"/>
      <c r="X297" s="14"/>
      <c r="Y297" s="14"/>
      <c r="Z297" s="14"/>
      <c r="AA297" s="14"/>
      <c r="AB297" s="14"/>
      <c r="AC297" s="14"/>
      <c r="AD297" s="14"/>
      <c r="AE297" s="14"/>
      <c r="AT297" s="255" t="s">
        <v>152</v>
      </c>
      <c r="AU297" s="255" t="s">
        <v>85</v>
      </c>
      <c r="AV297" s="14" t="s">
        <v>85</v>
      </c>
      <c r="AW297" s="14" t="s">
        <v>32</v>
      </c>
      <c r="AX297" s="14" t="s">
        <v>75</v>
      </c>
      <c r="AY297" s="255" t="s">
        <v>143</v>
      </c>
    </row>
    <row r="298" s="13" customFormat="1">
      <c r="A298" s="13"/>
      <c r="B298" s="234"/>
      <c r="C298" s="235"/>
      <c r="D298" s="236" t="s">
        <v>152</v>
      </c>
      <c r="E298" s="237" t="s">
        <v>1</v>
      </c>
      <c r="F298" s="238" t="s">
        <v>290</v>
      </c>
      <c r="G298" s="235"/>
      <c r="H298" s="237" t="s">
        <v>1</v>
      </c>
      <c r="I298" s="239"/>
      <c r="J298" s="235"/>
      <c r="K298" s="235"/>
      <c r="L298" s="240"/>
      <c r="M298" s="241"/>
      <c r="N298" s="242"/>
      <c r="O298" s="242"/>
      <c r="P298" s="242"/>
      <c r="Q298" s="242"/>
      <c r="R298" s="242"/>
      <c r="S298" s="242"/>
      <c r="T298" s="243"/>
      <c r="U298" s="13"/>
      <c r="V298" s="13"/>
      <c r="W298" s="13"/>
      <c r="X298" s="13"/>
      <c r="Y298" s="13"/>
      <c r="Z298" s="13"/>
      <c r="AA298" s="13"/>
      <c r="AB298" s="13"/>
      <c r="AC298" s="13"/>
      <c r="AD298" s="13"/>
      <c r="AE298" s="13"/>
      <c r="AT298" s="244" t="s">
        <v>152</v>
      </c>
      <c r="AU298" s="244" t="s">
        <v>85</v>
      </c>
      <c r="AV298" s="13" t="s">
        <v>83</v>
      </c>
      <c r="AW298" s="13" t="s">
        <v>32</v>
      </c>
      <c r="AX298" s="13" t="s">
        <v>75</v>
      </c>
      <c r="AY298" s="244" t="s">
        <v>143</v>
      </c>
    </row>
    <row r="299" s="14" customFormat="1">
      <c r="A299" s="14"/>
      <c r="B299" s="245"/>
      <c r="C299" s="246"/>
      <c r="D299" s="236" t="s">
        <v>152</v>
      </c>
      <c r="E299" s="247" t="s">
        <v>1</v>
      </c>
      <c r="F299" s="248" t="s">
        <v>291</v>
      </c>
      <c r="G299" s="246"/>
      <c r="H299" s="249">
        <v>299.31999999999999</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152</v>
      </c>
      <c r="AU299" s="255" t="s">
        <v>85</v>
      </c>
      <c r="AV299" s="14" t="s">
        <v>85</v>
      </c>
      <c r="AW299" s="14" t="s">
        <v>32</v>
      </c>
      <c r="AX299" s="14" t="s">
        <v>75</v>
      </c>
      <c r="AY299" s="255" t="s">
        <v>143</v>
      </c>
    </row>
    <row r="300" s="13" customFormat="1">
      <c r="A300" s="13"/>
      <c r="B300" s="234"/>
      <c r="C300" s="235"/>
      <c r="D300" s="236" t="s">
        <v>152</v>
      </c>
      <c r="E300" s="237" t="s">
        <v>1</v>
      </c>
      <c r="F300" s="238" t="s">
        <v>292</v>
      </c>
      <c r="G300" s="235"/>
      <c r="H300" s="237" t="s">
        <v>1</v>
      </c>
      <c r="I300" s="239"/>
      <c r="J300" s="235"/>
      <c r="K300" s="235"/>
      <c r="L300" s="240"/>
      <c r="M300" s="241"/>
      <c r="N300" s="242"/>
      <c r="O300" s="242"/>
      <c r="P300" s="242"/>
      <c r="Q300" s="242"/>
      <c r="R300" s="242"/>
      <c r="S300" s="242"/>
      <c r="T300" s="243"/>
      <c r="U300" s="13"/>
      <c r="V300" s="13"/>
      <c r="W300" s="13"/>
      <c r="X300" s="13"/>
      <c r="Y300" s="13"/>
      <c r="Z300" s="13"/>
      <c r="AA300" s="13"/>
      <c r="AB300" s="13"/>
      <c r="AC300" s="13"/>
      <c r="AD300" s="13"/>
      <c r="AE300" s="13"/>
      <c r="AT300" s="244" t="s">
        <v>152</v>
      </c>
      <c r="AU300" s="244" t="s">
        <v>85</v>
      </c>
      <c r="AV300" s="13" t="s">
        <v>83</v>
      </c>
      <c r="AW300" s="13" t="s">
        <v>32</v>
      </c>
      <c r="AX300" s="13" t="s">
        <v>75</v>
      </c>
      <c r="AY300" s="244" t="s">
        <v>143</v>
      </c>
    </row>
    <row r="301" s="14" customFormat="1">
      <c r="A301" s="14"/>
      <c r="B301" s="245"/>
      <c r="C301" s="246"/>
      <c r="D301" s="236" t="s">
        <v>152</v>
      </c>
      <c r="E301" s="247" t="s">
        <v>1</v>
      </c>
      <c r="F301" s="248" t="s">
        <v>293</v>
      </c>
      <c r="G301" s="246"/>
      <c r="H301" s="249">
        <v>37.200000000000003</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152</v>
      </c>
      <c r="AU301" s="255" t="s">
        <v>85</v>
      </c>
      <c r="AV301" s="14" t="s">
        <v>85</v>
      </c>
      <c r="AW301" s="14" t="s">
        <v>32</v>
      </c>
      <c r="AX301" s="14" t="s">
        <v>75</v>
      </c>
      <c r="AY301" s="255" t="s">
        <v>143</v>
      </c>
    </row>
    <row r="302" s="13" customFormat="1">
      <c r="A302" s="13"/>
      <c r="B302" s="234"/>
      <c r="C302" s="235"/>
      <c r="D302" s="236" t="s">
        <v>152</v>
      </c>
      <c r="E302" s="237" t="s">
        <v>1</v>
      </c>
      <c r="F302" s="238" t="s">
        <v>294</v>
      </c>
      <c r="G302" s="235"/>
      <c r="H302" s="237" t="s">
        <v>1</v>
      </c>
      <c r="I302" s="239"/>
      <c r="J302" s="235"/>
      <c r="K302" s="235"/>
      <c r="L302" s="240"/>
      <c r="M302" s="241"/>
      <c r="N302" s="242"/>
      <c r="O302" s="242"/>
      <c r="P302" s="242"/>
      <c r="Q302" s="242"/>
      <c r="R302" s="242"/>
      <c r="S302" s="242"/>
      <c r="T302" s="243"/>
      <c r="U302" s="13"/>
      <c r="V302" s="13"/>
      <c r="W302" s="13"/>
      <c r="X302" s="13"/>
      <c r="Y302" s="13"/>
      <c r="Z302" s="13"/>
      <c r="AA302" s="13"/>
      <c r="AB302" s="13"/>
      <c r="AC302" s="13"/>
      <c r="AD302" s="13"/>
      <c r="AE302" s="13"/>
      <c r="AT302" s="244" t="s">
        <v>152</v>
      </c>
      <c r="AU302" s="244" t="s">
        <v>85</v>
      </c>
      <c r="AV302" s="13" t="s">
        <v>83</v>
      </c>
      <c r="AW302" s="13" t="s">
        <v>32</v>
      </c>
      <c r="AX302" s="13" t="s">
        <v>75</v>
      </c>
      <c r="AY302" s="244" t="s">
        <v>143</v>
      </c>
    </row>
    <row r="303" s="14" customFormat="1">
      <c r="A303" s="14"/>
      <c r="B303" s="245"/>
      <c r="C303" s="246"/>
      <c r="D303" s="236" t="s">
        <v>152</v>
      </c>
      <c r="E303" s="247" t="s">
        <v>1</v>
      </c>
      <c r="F303" s="248" t="s">
        <v>295</v>
      </c>
      <c r="G303" s="246"/>
      <c r="H303" s="249">
        <v>32</v>
      </c>
      <c r="I303" s="250"/>
      <c r="J303" s="246"/>
      <c r="K303" s="246"/>
      <c r="L303" s="251"/>
      <c r="M303" s="252"/>
      <c r="N303" s="253"/>
      <c r="O303" s="253"/>
      <c r="P303" s="253"/>
      <c r="Q303" s="253"/>
      <c r="R303" s="253"/>
      <c r="S303" s="253"/>
      <c r="T303" s="254"/>
      <c r="U303" s="14"/>
      <c r="V303" s="14"/>
      <c r="W303" s="14"/>
      <c r="X303" s="14"/>
      <c r="Y303" s="14"/>
      <c r="Z303" s="14"/>
      <c r="AA303" s="14"/>
      <c r="AB303" s="14"/>
      <c r="AC303" s="14"/>
      <c r="AD303" s="14"/>
      <c r="AE303" s="14"/>
      <c r="AT303" s="255" t="s">
        <v>152</v>
      </c>
      <c r="AU303" s="255" t="s">
        <v>85</v>
      </c>
      <c r="AV303" s="14" t="s">
        <v>85</v>
      </c>
      <c r="AW303" s="14" t="s">
        <v>32</v>
      </c>
      <c r="AX303" s="14" t="s">
        <v>75</v>
      </c>
      <c r="AY303" s="255" t="s">
        <v>143</v>
      </c>
    </row>
    <row r="304" s="14" customFormat="1">
      <c r="A304" s="14"/>
      <c r="B304" s="245"/>
      <c r="C304" s="246"/>
      <c r="D304" s="236" t="s">
        <v>152</v>
      </c>
      <c r="E304" s="247" t="s">
        <v>1</v>
      </c>
      <c r="F304" s="248" t="s">
        <v>296</v>
      </c>
      <c r="G304" s="246"/>
      <c r="H304" s="249">
        <v>38.399999999999999</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152</v>
      </c>
      <c r="AU304" s="255" t="s">
        <v>85</v>
      </c>
      <c r="AV304" s="14" t="s">
        <v>85</v>
      </c>
      <c r="AW304" s="14" t="s">
        <v>32</v>
      </c>
      <c r="AX304" s="14" t="s">
        <v>75</v>
      </c>
      <c r="AY304" s="255" t="s">
        <v>143</v>
      </c>
    </row>
    <row r="305" s="14" customFormat="1">
      <c r="A305" s="14"/>
      <c r="B305" s="245"/>
      <c r="C305" s="246"/>
      <c r="D305" s="236" t="s">
        <v>152</v>
      </c>
      <c r="E305" s="247" t="s">
        <v>1</v>
      </c>
      <c r="F305" s="248" t="s">
        <v>297</v>
      </c>
      <c r="G305" s="246"/>
      <c r="H305" s="249">
        <v>5.5999999999999996</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152</v>
      </c>
      <c r="AU305" s="255" t="s">
        <v>85</v>
      </c>
      <c r="AV305" s="14" t="s">
        <v>85</v>
      </c>
      <c r="AW305" s="14" t="s">
        <v>32</v>
      </c>
      <c r="AX305" s="14" t="s">
        <v>75</v>
      </c>
      <c r="AY305" s="255" t="s">
        <v>143</v>
      </c>
    </row>
    <row r="306" s="14" customFormat="1">
      <c r="A306" s="14"/>
      <c r="B306" s="245"/>
      <c r="C306" s="246"/>
      <c r="D306" s="236" t="s">
        <v>152</v>
      </c>
      <c r="E306" s="247" t="s">
        <v>1</v>
      </c>
      <c r="F306" s="248" t="s">
        <v>298</v>
      </c>
      <c r="G306" s="246"/>
      <c r="H306" s="249">
        <v>5.7000000000000002</v>
      </c>
      <c r="I306" s="250"/>
      <c r="J306" s="246"/>
      <c r="K306" s="246"/>
      <c r="L306" s="251"/>
      <c r="M306" s="252"/>
      <c r="N306" s="253"/>
      <c r="O306" s="253"/>
      <c r="P306" s="253"/>
      <c r="Q306" s="253"/>
      <c r="R306" s="253"/>
      <c r="S306" s="253"/>
      <c r="T306" s="254"/>
      <c r="U306" s="14"/>
      <c r="V306" s="14"/>
      <c r="W306" s="14"/>
      <c r="X306" s="14"/>
      <c r="Y306" s="14"/>
      <c r="Z306" s="14"/>
      <c r="AA306" s="14"/>
      <c r="AB306" s="14"/>
      <c r="AC306" s="14"/>
      <c r="AD306" s="14"/>
      <c r="AE306" s="14"/>
      <c r="AT306" s="255" t="s">
        <v>152</v>
      </c>
      <c r="AU306" s="255" t="s">
        <v>85</v>
      </c>
      <c r="AV306" s="14" t="s">
        <v>85</v>
      </c>
      <c r="AW306" s="14" t="s">
        <v>32</v>
      </c>
      <c r="AX306" s="14" t="s">
        <v>75</v>
      </c>
      <c r="AY306" s="255" t="s">
        <v>143</v>
      </c>
    </row>
    <row r="307" s="16" customFormat="1">
      <c r="A307" s="16"/>
      <c r="B307" s="267"/>
      <c r="C307" s="268"/>
      <c r="D307" s="236" t="s">
        <v>152</v>
      </c>
      <c r="E307" s="269" t="s">
        <v>1</v>
      </c>
      <c r="F307" s="270" t="s">
        <v>174</v>
      </c>
      <c r="G307" s="268"/>
      <c r="H307" s="271">
        <v>981.23800000000006</v>
      </c>
      <c r="I307" s="272"/>
      <c r="J307" s="268"/>
      <c r="K307" s="268"/>
      <c r="L307" s="273"/>
      <c r="M307" s="274"/>
      <c r="N307" s="275"/>
      <c r="O307" s="275"/>
      <c r="P307" s="275"/>
      <c r="Q307" s="275"/>
      <c r="R307" s="275"/>
      <c r="S307" s="275"/>
      <c r="T307" s="276"/>
      <c r="U307" s="16"/>
      <c r="V307" s="16"/>
      <c r="W307" s="16"/>
      <c r="X307" s="16"/>
      <c r="Y307" s="16"/>
      <c r="Z307" s="16"/>
      <c r="AA307" s="16"/>
      <c r="AB307" s="16"/>
      <c r="AC307" s="16"/>
      <c r="AD307" s="16"/>
      <c r="AE307" s="16"/>
      <c r="AT307" s="277" t="s">
        <v>152</v>
      </c>
      <c r="AU307" s="277" t="s">
        <v>85</v>
      </c>
      <c r="AV307" s="16" t="s">
        <v>150</v>
      </c>
      <c r="AW307" s="16" t="s">
        <v>32</v>
      </c>
      <c r="AX307" s="16" t="s">
        <v>83</v>
      </c>
      <c r="AY307" s="277" t="s">
        <v>143</v>
      </c>
    </row>
    <row r="308" s="2" customFormat="1" ht="24.15" customHeight="1">
      <c r="A308" s="39"/>
      <c r="B308" s="40"/>
      <c r="C308" s="278" t="s">
        <v>299</v>
      </c>
      <c r="D308" s="278" t="s">
        <v>197</v>
      </c>
      <c r="E308" s="279" t="s">
        <v>300</v>
      </c>
      <c r="F308" s="280" t="s">
        <v>301</v>
      </c>
      <c r="G308" s="281" t="s">
        <v>223</v>
      </c>
      <c r="H308" s="282">
        <v>676.95399999999995</v>
      </c>
      <c r="I308" s="283"/>
      <c r="J308" s="284">
        <f>ROUND(I308*H308,2)</f>
        <v>0</v>
      </c>
      <c r="K308" s="285"/>
      <c r="L308" s="286"/>
      <c r="M308" s="287" t="s">
        <v>1</v>
      </c>
      <c r="N308" s="288" t="s">
        <v>40</v>
      </c>
      <c r="O308" s="92"/>
      <c r="P308" s="230">
        <f>O308*H308</f>
        <v>0</v>
      </c>
      <c r="Q308" s="230">
        <v>0.00010000000000000001</v>
      </c>
      <c r="R308" s="230">
        <f>Q308*H308</f>
        <v>0.067695400000000003</v>
      </c>
      <c r="S308" s="230">
        <v>0</v>
      </c>
      <c r="T308" s="231">
        <f>S308*H308</f>
        <v>0</v>
      </c>
      <c r="U308" s="39"/>
      <c r="V308" s="39"/>
      <c r="W308" s="39"/>
      <c r="X308" s="39"/>
      <c r="Y308" s="39"/>
      <c r="Z308" s="39"/>
      <c r="AA308" s="39"/>
      <c r="AB308" s="39"/>
      <c r="AC308" s="39"/>
      <c r="AD308" s="39"/>
      <c r="AE308" s="39"/>
      <c r="AR308" s="232" t="s">
        <v>200</v>
      </c>
      <c r="AT308" s="232" t="s">
        <v>197</v>
      </c>
      <c r="AU308" s="232" t="s">
        <v>85</v>
      </c>
      <c r="AY308" s="18" t="s">
        <v>143</v>
      </c>
      <c r="BE308" s="233">
        <f>IF(N308="základní",J308,0)</f>
        <v>0</v>
      </c>
      <c r="BF308" s="233">
        <f>IF(N308="snížená",J308,0)</f>
        <v>0</v>
      </c>
      <c r="BG308" s="233">
        <f>IF(N308="zákl. přenesená",J308,0)</f>
        <v>0</v>
      </c>
      <c r="BH308" s="233">
        <f>IF(N308="sníž. přenesená",J308,0)</f>
        <v>0</v>
      </c>
      <c r="BI308" s="233">
        <f>IF(N308="nulová",J308,0)</f>
        <v>0</v>
      </c>
      <c r="BJ308" s="18" t="s">
        <v>83</v>
      </c>
      <c r="BK308" s="233">
        <f>ROUND(I308*H308,2)</f>
        <v>0</v>
      </c>
      <c r="BL308" s="18" t="s">
        <v>150</v>
      </c>
      <c r="BM308" s="232" t="s">
        <v>302</v>
      </c>
    </row>
    <row r="309" s="13" customFormat="1">
      <c r="A309" s="13"/>
      <c r="B309" s="234"/>
      <c r="C309" s="235"/>
      <c r="D309" s="236" t="s">
        <v>152</v>
      </c>
      <c r="E309" s="237" t="s">
        <v>1</v>
      </c>
      <c r="F309" s="238" t="s">
        <v>285</v>
      </c>
      <c r="G309" s="235"/>
      <c r="H309" s="237" t="s">
        <v>1</v>
      </c>
      <c r="I309" s="239"/>
      <c r="J309" s="235"/>
      <c r="K309" s="235"/>
      <c r="L309" s="240"/>
      <c r="M309" s="241"/>
      <c r="N309" s="242"/>
      <c r="O309" s="242"/>
      <c r="P309" s="242"/>
      <c r="Q309" s="242"/>
      <c r="R309" s="242"/>
      <c r="S309" s="242"/>
      <c r="T309" s="243"/>
      <c r="U309" s="13"/>
      <c r="V309" s="13"/>
      <c r="W309" s="13"/>
      <c r="X309" s="13"/>
      <c r="Y309" s="13"/>
      <c r="Z309" s="13"/>
      <c r="AA309" s="13"/>
      <c r="AB309" s="13"/>
      <c r="AC309" s="13"/>
      <c r="AD309" s="13"/>
      <c r="AE309" s="13"/>
      <c r="AT309" s="244" t="s">
        <v>152</v>
      </c>
      <c r="AU309" s="244" t="s">
        <v>85</v>
      </c>
      <c r="AV309" s="13" t="s">
        <v>83</v>
      </c>
      <c r="AW309" s="13" t="s">
        <v>32</v>
      </c>
      <c r="AX309" s="13" t="s">
        <v>75</v>
      </c>
      <c r="AY309" s="244" t="s">
        <v>143</v>
      </c>
    </row>
    <row r="310" s="14" customFormat="1">
      <c r="A310" s="14"/>
      <c r="B310" s="245"/>
      <c r="C310" s="246"/>
      <c r="D310" s="236" t="s">
        <v>152</v>
      </c>
      <c r="E310" s="247" t="s">
        <v>1</v>
      </c>
      <c r="F310" s="248" t="s">
        <v>286</v>
      </c>
      <c r="G310" s="246"/>
      <c r="H310" s="249">
        <v>165.858</v>
      </c>
      <c r="I310" s="250"/>
      <c r="J310" s="246"/>
      <c r="K310" s="246"/>
      <c r="L310" s="251"/>
      <c r="M310" s="252"/>
      <c r="N310" s="253"/>
      <c r="O310" s="253"/>
      <c r="P310" s="253"/>
      <c r="Q310" s="253"/>
      <c r="R310" s="253"/>
      <c r="S310" s="253"/>
      <c r="T310" s="254"/>
      <c r="U310" s="14"/>
      <c r="V310" s="14"/>
      <c r="W310" s="14"/>
      <c r="X310" s="14"/>
      <c r="Y310" s="14"/>
      <c r="Z310" s="14"/>
      <c r="AA310" s="14"/>
      <c r="AB310" s="14"/>
      <c r="AC310" s="14"/>
      <c r="AD310" s="14"/>
      <c r="AE310" s="14"/>
      <c r="AT310" s="255" t="s">
        <v>152</v>
      </c>
      <c r="AU310" s="255" t="s">
        <v>85</v>
      </c>
      <c r="AV310" s="14" t="s">
        <v>85</v>
      </c>
      <c r="AW310" s="14" t="s">
        <v>32</v>
      </c>
      <c r="AX310" s="14" t="s">
        <v>75</v>
      </c>
      <c r="AY310" s="255" t="s">
        <v>143</v>
      </c>
    </row>
    <row r="311" s="14" customFormat="1">
      <c r="A311" s="14"/>
      <c r="B311" s="245"/>
      <c r="C311" s="246"/>
      <c r="D311" s="236" t="s">
        <v>152</v>
      </c>
      <c r="E311" s="247" t="s">
        <v>1</v>
      </c>
      <c r="F311" s="248" t="s">
        <v>287</v>
      </c>
      <c r="G311" s="246"/>
      <c r="H311" s="249">
        <v>205.00999999999999</v>
      </c>
      <c r="I311" s="250"/>
      <c r="J311" s="246"/>
      <c r="K311" s="246"/>
      <c r="L311" s="251"/>
      <c r="M311" s="252"/>
      <c r="N311" s="253"/>
      <c r="O311" s="253"/>
      <c r="P311" s="253"/>
      <c r="Q311" s="253"/>
      <c r="R311" s="253"/>
      <c r="S311" s="253"/>
      <c r="T311" s="254"/>
      <c r="U311" s="14"/>
      <c r="V311" s="14"/>
      <c r="W311" s="14"/>
      <c r="X311" s="14"/>
      <c r="Y311" s="14"/>
      <c r="Z311" s="14"/>
      <c r="AA311" s="14"/>
      <c r="AB311" s="14"/>
      <c r="AC311" s="14"/>
      <c r="AD311" s="14"/>
      <c r="AE311" s="14"/>
      <c r="AT311" s="255" t="s">
        <v>152</v>
      </c>
      <c r="AU311" s="255" t="s">
        <v>85</v>
      </c>
      <c r="AV311" s="14" t="s">
        <v>85</v>
      </c>
      <c r="AW311" s="14" t="s">
        <v>32</v>
      </c>
      <c r="AX311" s="14" t="s">
        <v>75</v>
      </c>
      <c r="AY311" s="255" t="s">
        <v>143</v>
      </c>
    </row>
    <row r="312" s="14" customFormat="1">
      <c r="A312" s="14"/>
      <c r="B312" s="245"/>
      <c r="C312" s="246"/>
      <c r="D312" s="236" t="s">
        <v>152</v>
      </c>
      <c r="E312" s="247" t="s">
        <v>1</v>
      </c>
      <c r="F312" s="248" t="s">
        <v>288</v>
      </c>
      <c r="G312" s="246"/>
      <c r="H312" s="249">
        <v>90.349999999999994</v>
      </c>
      <c r="I312" s="250"/>
      <c r="J312" s="246"/>
      <c r="K312" s="246"/>
      <c r="L312" s="251"/>
      <c r="M312" s="252"/>
      <c r="N312" s="253"/>
      <c r="O312" s="253"/>
      <c r="P312" s="253"/>
      <c r="Q312" s="253"/>
      <c r="R312" s="253"/>
      <c r="S312" s="253"/>
      <c r="T312" s="254"/>
      <c r="U312" s="14"/>
      <c r="V312" s="14"/>
      <c r="W312" s="14"/>
      <c r="X312" s="14"/>
      <c r="Y312" s="14"/>
      <c r="Z312" s="14"/>
      <c r="AA312" s="14"/>
      <c r="AB312" s="14"/>
      <c r="AC312" s="14"/>
      <c r="AD312" s="14"/>
      <c r="AE312" s="14"/>
      <c r="AT312" s="255" t="s">
        <v>152</v>
      </c>
      <c r="AU312" s="255" t="s">
        <v>85</v>
      </c>
      <c r="AV312" s="14" t="s">
        <v>85</v>
      </c>
      <c r="AW312" s="14" t="s">
        <v>32</v>
      </c>
      <c r="AX312" s="14" t="s">
        <v>75</v>
      </c>
      <c r="AY312" s="255" t="s">
        <v>143</v>
      </c>
    </row>
    <row r="313" s="14" customFormat="1">
      <c r="A313" s="14"/>
      <c r="B313" s="245"/>
      <c r="C313" s="246"/>
      <c r="D313" s="236" t="s">
        <v>152</v>
      </c>
      <c r="E313" s="247" t="s">
        <v>1</v>
      </c>
      <c r="F313" s="248" t="s">
        <v>289</v>
      </c>
      <c r="G313" s="246"/>
      <c r="H313" s="249">
        <v>101.8</v>
      </c>
      <c r="I313" s="250"/>
      <c r="J313" s="246"/>
      <c r="K313" s="246"/>
      <c r="L313" s="251"/>
      <c r="M313" s="252"/>
      <c r="N313" s="253"/>
      <c r="O313" s="253"/>
      <c r="P313" s="253"/>
      <c r="Q313" s="253"/>
      <c r="R313" s="253"/>
      <c r="S313" s="253"/>
      <c r="T313" s="254"/>
      <c r="U313" s="14"/>
      <c r="V313" s="14"/>
      <c r="W313" s="14"/>
      <c r="X313" s="14"/>
      <c r="Y313" s="14"/>
      <c r="Z313" s="14"/>
      <c r="AA313" s="14"/>
      <c r="AB313" s="14"/>
      <c r="AC313" s="14"/>
      <c r="AD313" s="14"/>
      <c r="AE313" s="14"/>
      <c r="AT313" s="255" t="s">
        <v>152</v>
      </c>
      <c r="AU313" s="255" t="s">
        <v>85</v>
      </c>
      <c r="AV313" s="14" t="s">
        <v>85</v>
      </c>
      <c r="AW313" s="14" t="s">
        <v>32</v>
      </c>
      <c r="AX313" s="14" t="s">
        <v>75</v>
      </c>
      <c r="AY313" s="255" t="s">
        <v>143</v>
      </c>
    </row>
    <row r="314" s="15" customFormat="1">
      <c r="A314" s="15"/>
      <c r="B314" s="256"/>
      <c r="C314" s="257"/>
      <c r="D314" s="236" t="s">
        <v>152</v>
      </c>
      <c r="E314" s="258" t="s">
        <v>1</v>
      </c>
      <c r="F314" s="259" t="s">
        <v>160</v>
      </c>
      <c r="G314" s="257"/>
      <c r="H314" s="260">
        <v>563.01799999999992</v>
      </c>
      <c r="I314" s="261"/>
      <c r="J314" s="257"/>
      <c r="K314" s="257"/>
      <c r="L314" s="262"/>
      <c r="M314" s="263"/>
      <c r="N314" s="264"/>
      <c r="O314" s="264"/>
      <c r="P314" s="264"/>
      <c r="Q314" s="264"/>
      <c r="R314" s="264"/>
      <c r="S314" s="264"/>
      <c r="T314" s="265"/>
      <c r="U314" s="15"/>
      <c r="V314" s="15"/>
      <c r="W314" s="15"/>
      <c r="X314" s="15"/>
      <c r="Y314" s="15"/>
      <c r="Z314" s="15"/>
      <c r="AA314" s="15"/>
      <c r="AB314" s="15"/>
      <c r="AC314" s="15"/>
      <c r="AD314" s="15"/>
      <c r="AE314" s="15"/>
      <c r="AT314" s="266" t="s">
        <v>152</v>
      </c>
      <c r="AU314" s="266" t="s">
        <v>85</v>
      </c>
      <c r="AV314" s="15" t="s">
        <v>161</v>
      </c>
      <c r="AW314" s="15" t="s">
        <v>32</v>
      </c>
      <c r="AX314" s="15" t="s">
        <v>75</v>
      </c>
      <c r="AY314" s="266" t="s">
        <v>143</v>
      </c>
    </row>
    <row r="315" s="13" customFormat="1">
      <c r="A315" s="13"/>
      <c r="B315" s="234"/>
      <c r="C315" s="235"/>
      <c r="D315" s="236" t="s">
        <v>152</v>
      </c>
      <c r="E315" s="237" t="s">
        <v>1</v>
      </c>
      <c r="F315" s="238" t="s">
        <v>294</v>
      </c>
      <c r="G315" s="235"/>
      <c r="H315" s="237" t="s">
        <v>1</v>
      </c>
      <c r="I315" s="239"/>
      <c r="J315" s="235"/>
      <c r="K315" s="235"/>
      <c r="L315" s="240"/>
      <c r="M315" s="241"/>
      <c r="N315" s="242"/>
      <c r="O315" s="242"/>
      <c r="P315" s="242"/>
      <c r="Q315" s="242"/>
      <c r="R315" s="242"/>
      <c r="S315" s="242"/>
      <c r="T315" s="243"/>
      <c r="U315" s="13"/>
      <c r="V315" s="13"/>
      <c r="W315" s="13"/>
      <c r="X315" s="13"/>
      <c r="Y315" s="13"/>
      <c r="Z315" s="13"/>
      <c r="AA315" s="13"/>
      <c r="AB315" s="13"/>
      <c r="AC315" s="13"/>
      <c r="AD315" s="13"/>
      <c r="AE315" s="13"/>
      <c r="AT315" s="244" t="s">
        <v>152</v>
      </c>
      <c r="AU315" s="244" t="s">
        <v>85</v>
      </c>
      <c r="AV315" s="13" t="s">
        <v>83</v>
      </c>
      <c r="AW315" s="13" t="s">
        <v>32</v>
      </c>
      <c r="AX315" s="13" t="s">
        <v>75</v>
      </c>
      <c r="AY315" s="244" t="s">
        <v>143</v>
      </c>
    </row>
    <row r="316" s="14" customFormat="1">
      <c r="A316" s="14"/>
      <c r="B316" s="245"/>
      <c r="C316" s="246"/>
      <c r="D316" s="236" t="s">
        <v>152</v>
      </c>
      <c r="E316" s="247" t="s">
        <v>1</v>
      </c>
      <c r="F316" s="248" t="s">
        <v>295</v>
      </c>
      <c r="G316" s="246"/>
      <c r="H316" s="249">
        <v>32</v>
      </c>
      <c r="I316" s="250"/>
      <c r="J316" s="246"/>
      <c r="K316" s="246"/>
      <c r="L316" s="251"/>
      <c r="M316" s="252"/>
      <c r="N316" s="253"/>
      <c r="O316" s="253"/>
      <c r="P316" s="253"/>
      <c r="Q316" s="253"/>
      <c r="R316" s="253"/>
      <c r="S316" s="253"/>
      <c r="T316" s="254"/>
      <c r="U316" s="14"/>
      <c r="V316" s="14"/>
      <c r="W316" s="14"/>
      <c r="X316" s="14"/>
      <c r="Y316" s="14"/>
      <c r="Z316" s="14"/>
      <c r="AA316" s="14"/>
      <c r="AB316" s="14"/>
      <c r="AC316" s="14"/>
      <c r="AD316" s="14"/>
      <c r="AE316" s="14"/>
      <c r="AT316" s="255" t="s">
        <v>152</v>
      </c>
      <c r="AU316" s="255" t="s">
        <v>85</v>
      </c>
      <c r="AV316" s="14" t="s">
        <v>85</v>
      </c>
      <c r="AW316" s="14" t="s">
        <v>32</v>
      </c>
      <c r="AX316" s="14" t="s">
        <v>75</v>
      </c>
      <c r="AY316" s="255" t="s">
        <v>143</v>
      </c>
    </row>
    <row r="317" s="14" customFormat="1">
      <c r="A317" s="14"/>
      <c r="B317" s="245"/>
      <c r="C317" s="246"/>
      <c r="D317" s="236" t="s">
        <v>152</v>
      </c>
      <c r="E317" s="247" t="s">
        <v>1</v>
      </c>
      <c r="F317" s="248" t="s">
        <v>296</v>
      </c>
      <c r="G317" s="246"/>
      <c r="H317" s="249">
        <v>38.399999999999999</v>
      </c>
      <c r="I317" s="250"/>
      <c r="J317" s="246"/>
      <c r="K317" s="246"/>
      <c r="L317" s="251"/>
      <c r="M317" s="252"/>
      <c r="N317" s="253"/>
      <c r="O317" s="253"/>
      <c r="P317" s="253"/>
      <c r="Q317" s="253"/>
      <c r="R317" s="253"/>
      <c r="S317" s="253"/>
      <c r="T317" s="254"/>
      <c r="U317" s="14"/>
      <c r="V317" s="14"/>
      <c r="W317" s="14"/>
      <c r="X317" s="14"/>
      <c r="Y317" s="14"/>
      <c r="Z317" s="14"/>
      <c r="AA317" s="14"/>
      <c r="AB317" s="14"/>
      <c r="AC317" s="14"/>
      <c r="AD317" s="14"/>
      <c r="AE317" s="14"/>
      <c r="AT317" s="255" t="s">
        <v>152</v>
      </c>
      <c r="AU317" s="255" t="s">
        <v>85</v>
      </c>
      <c r="AV317" s="14" t="s">
        <v>85</v>
      </c>
      <c r="AW317" s="14" t="s">
        <v>32</v>
      </c>
      <c r="AX317" s="14" t="s">
        <v>75</v>
      </c>
      <c r="AY317" s="255" t="s">
        <v>143</v>
      </c>
    </row>
    <row r="318" s="14" customFormat="1">
      <c r="A318" s="14"/>
      <c r="B318" s="245"/>
      <c r="C318" s="246"/>
      <c r="D318" s="236" t="s">
        <v>152</v>
      </c>
      <c r="E318" s="247" t="s">
        <v>1</v>
      </c>
      <c r="F318" s="248" t="s">
        <v>297</v>
      </c>
      <c r="G318" s="246"/>
      <c r="H318" s="249">
        <v>5.5999999999999996</v>
      </c>
      <c r="I318" s="250"/>
      <c r="J318" s="246"/>
      <c r="K318" s="246"/>
      <c r="L318" s="251"/>
      <c r="M318" s="252"/>
      <c r="N318" s="253"/>
      <c r="O318" s="253"/>
      <c r="P318" s="253"/>
      <c r="Q318" s="253"/>
      <c r="R318" s="253"/>
      <c r="S318" s="253"/>
      <c r="T318" s="254"/>
      <c r="U318" s="14"/>
      <c r="V318" s="14"/>
      <c r="W318" s="14"/>
      <c r="X318" s="14"/>
      <c r="Y318" s="14"/>
      <c r="Z318" s="14"/>
      <c r="AA318" s="14"/>
      <c r="AB318" s="14"/>
      <c r="AC318" s="14"/>
      <c r="AD318" s="14"/>
      <c r="AE318" s="14"/>
      <c r="AT318" s="255" t="s">
        <v>152</v>
      </c>
      <c r="AU318" s="255" t="s">
        <v>85</v>
      </c>
      <c r="AV318" s="14" t="s">
        <v>85</v>
      </c>
      <c r="AW318" s="14" t="s">
        <v>32</v>
      </c>
      <c r="AX318" s="14" t="s">
        <v>75</v>
      </c>
      <c r="AY318" s="255" t="s">
        <v>143</v>
      </c>
    </row>
    <row r="319" s="14" customFormat="1">
      <c r="A319" s="14"/>
      <c r="B319" s="245"/>
      <c r="C319" s="246"/>
      <c r="D319" s="236" t="s">
        <v>152</v>
      </c>
      <c r="E319" s="247" t="s">
        <v>1</v>
      </c>
      <c r="F319" s="248" t="s">
        <v>298</v>
      </c>
      <c r="G319" s="246"/>
      <c r="H319" s="249">
        <v>5.7000000000000002</v>
      </c>
      <c r="I319" s="250"/>
      <c r="J319" s="246"/>
      <c r="K319" s="246"/>
      <c r="L319" s="251"/>
      <c r="M319" s="252"/>
      <c r="N319" s="253"/>
      <c r="O319" s="253"/>
      <c r="P319" s="253"/>
      <c r="Q319" s="253"/>
      <c r="R319" s="253"/>
      <c r="S319" s="253"/>
      <c r="T319" s="254"/>
      <c r="U319" s="14"/>
      <c r="V319" s="14"/>
      <c r="W319" s="14"/>
      <c r="X319" s="14"/>
      <c r="Y319" s="14"/>
      <c r="Z319" s="14"/>
      <c r="AA319" s="14"/>
      <c r="AB319" s="14"/>
      <c r="AC319" s="14"/>
      <c r="AD319" s="14"/>
      <c r="AE319" s="14"/>
      <c r="AT319" s="255" t="s">
        <v>152</v>
      </c>
      <c r="AU319" s="255" t="s">
        <v>85</v>
      </c>
      <c r="AV319" s="14" t="s">
        <v>85</v>
      </c>
      <c r="AW319" s="14" t="s">
        <v>32</v>
      </c>
      <c r="AX319" s="14" t="s">
        <v>75</v>
      </c>
      <c r="AY319" s="255" t="s">
        <v>143</v>
      </c>
    </row>
    <row r="320" s="16" customFormat="1">
      <c r="A320" s="16"/>
      <c r="B320" s="267"/>
      <c r="C320" s="268"/>
      <c r="D320" s="236" t="s">
        <v>152</v>
      </c>
      <c r="E320" s="269" t="s">
        <v>1</v>
      </c>
      <c r="F320" s="270" t="s">
        <v>174</v>
      </c>
      <c r="G320" s="268"/>
      <c r="H320" s="271">
        <v>644.71799999999996</v>
      </c>
      <c r="I320" s="272"/>
      <c r="J320" s="268"/>
      <c r="K320" s="268"/>
      <c r="L320" s="273"/>
      <c r="M320" s="274"/>
      <c r="N320" s="275"/>
      <c r="O320" s="275"/>
      <c r="P320" s="275"/>
      <c r="Q320" s="275"/>
      <c r="R320" s="275"/>
      <c r="S320" s="275"/>
      <c r="T320" s="276"/>
      <c r="U320" s="16"/>
      <c r="V320" s="16"/>
      <c r="W320" s="16"/>
      <c r="X320" s="16"/>
      <c r="Y320" s="16"/>
      <c r="Z320" s="16"/>
      <c r="AA320" s="16"/>
      <c r="AB320" s="16"/>
      <c r="AC320" s="16"/>
      <c r="AD320" s="16"/>
      <c r="AE320" s="16"/>
      <c r="AT320" s="277" t="s">
        <v>152</v>
      </c>
      <c r="AU320" s="277" t="s">
        <v>85</v>
      </c>
      <c r="AV320" s="16" t="s">
        <v>150</v>
      </c>
      <c r="AW320" s="16" t="s">
        <v>32</v>
      </c>
      <c r="AX320" s="16" t="s">
        <v>83</v>
      </c>
      <c r="AY320" s="277" t="s">
        <v>143</v>
      </c>
    </row>
    <row r="321" s="14" customFormat="1">
      <c r="A321" s="14"/>
      <c r="B321" s="245"/>
      <c r="C321" s="246"/>
      <c r="D321" s="236" t="s">
        <v>152</v>
      </c>
      <c r="E321" s="246"/>
      <c r="F321" s="248" t="s">
        <v>303</v>
      </c>
      <c r="G321" s="246"/>
      <c r="H321" s="249">
        <v>676.95399999999995</v>
      </c>
      <c r="I321" s="250"/>
      <c r="J321" s="246"/>
      <c r="K321" s="246"/>
      <c r="L321" s="251"/>
      <c r="M321" s="252"/>
      <c r="N321" s="253"/>
      <c r="O321" s="253"/>
      <c r="P321" s="253"/>
      <c r="Q321" s="253"/>
      <c r="R321" s="253"/>
      <c r="S321" s="253"/>
      <c r="T321" s="254"/>
      <c r="U321" s="14"/>
      <c r="V321" s="14"/>
      <c r="W321" s="14"/>
      <c r="X321" s="14"/>
      <c r="Y321" s="14"/>
      <c r="Z321" s="14"/>
      <c r="AA321" s="14"/>
      <c r="AB321" s="14"/>
      <c r="AC321" s="14"/>
      <c r="AD321" s="14"/>
      <c r="AE321" s="14"/>
      <c r="AT321" s="255" t="s">
        <v>152</v>
      </c>
      <c r="AU321" s="255" t="s">
        <v>85</v>
      </c>
      <c r="AV321" s="14" t="s">
        <v>85</v>
      </c>
      <c r="AW321" s="14" t="s">
        <v>4</v>
      </c>
      <c r="AX321" s="14" t="s">
        <v>83</v>
      </c>
      <c r="AY321" s="255" t="s">
        <v>143</v>
      </c>
    </row>
    <row r="322" s="2" customFormat="1" ht="24.15" customHeight="1">
      <c r="A322" s="39"/>
      <c r="B322" s="40"/>
      <c r="C322" s="278" t="s">
        <v>304</v>
      </c>
      <c r="D322" s="278" t="s">
        <v>197</v>
      </c>
      <c r="E322" s="279" t="s">
        <v>305</v>
      </c>
      <c r="F322" s="280" t="s">
        <v>306</v>
      </c>
      <c r="G322" s="281" t="s">
        <v>223</v>
      </c>
      <c r="H322" s="282">
        <v>157.143</v>
      </c>
      <c r="I322" s="283"/>
      <c r="J322" s="284">
        <f>ROUND(I322*H322,2)</f>
        <v>0</v>
      </c>
      <c r="K322" s="285"/>
      <c r="L322" s="286"/>
      <c r="M322" s="287" t="s">
        <v>1</v>
      </c>
      <c r="N322" s="288" t="s">
        <v>40</v>
      </c>
      <c r="O322" s="92"/>
      <c r="P322" s="230">
        <f>O322*H322</f>
        <v>0</v>
      </c>
      <c r="Q322" s="230">
        <v>4.0000000000000003E-05</v>
      </c>
      <c r="R322" s="230">
        <f>Q322*H322</f>
        <v>0.0062857200000000007</v>
      </c>
      <c r="S322" s="230">
        <v>0</v>
      </c>
      <c r="T322" s="231">
        <f>S322*H322</f>
        <v>0</v>
      </c>
      <c r="U322" s="39"/>
      <c r="V322" s="39"/>
      <c r="W322" s="39"/>
      <c r="X322" s="39"/>
      <c r="Y322" s="39"/>
      <c r="Z322" s="39"/>
      <c r="AA322" s="39"/>
      <c r="AB322" s="39"/>
      <c r="AC322" s="39"/>
      <c r="AD322" s="39"/>
      <c r="AE322" s="39"/>
      <c r="AR322" s="232" t="s">
        <v>200</v>
      </c>
      <c r="AT322" s="232" t="s">
        <v>197</v>
      </c>
      <c r="AU322" s="232" t="s">
        <v>85</v>
      </c>
      <c r="AY322" s="18" t="s">
        <v>143</v>
      </c>
      <c r="BE322" s="233">
        <f>IF(N322="základní",J322,0)</f>
        <v>0</v>
      </c>
      <c r="BF322" s="233">
        <f>IF(N322="snížená",J322,0)</f>
        <v>0</v>
      </c>
      <c r="BG322" s="233">
        <f>IF(N322="zákl. přenesená",J322,0)</f>
        <v>0</v>
      </c>
      <c r="BH322" s="233">
        <f>IF(N322="sníž. přenesená",J322,0)</f>
        <v>0</v>
      </c>
      <c r="BI322" s="233">
        <f>IF(N322="nulová",J322,0)</f>
        <v>0</v>
      </c>
      <c r="BJ322" s="18" t="s">
        <v>83</v>
      </c>
      <c r="BK322" s="233">
        <f>ROUND(I322*H322,2)</f>
        <v>0</v>
      </c>
      <c r="BL322" s="18" t="s">
        <v>150</v>
      </c>
      <c r="BM322" s="232" t="s">
        <v>307</v>
      </c>
    </row>
    <row r="323" s="13" customFormat="1">
      <c r="A323" s="13"/>
      <c r="B323" s="234"/>
      <c r="C323" s="235"/>
      <c r="D323" s="236" t="s">
        <v>152</v>
      </c>
      <c r="E323" s="237" t="s">
        <v>1</v>
      </c>
      <c r="F323" s="238" t="s">
        <v>290</v>
      </c>
      <c r="G323" s="235"/>
      <c r="H323" s="237" t="s">
        <v>1</v>
      </c>
      <c r="I323" s="239"/>
      <c r="J323" s="235"/>
      <c r="K323" s="235"/>
      <c r="L323" s="240"/>
      <c r="M323" s="241"/>
      <c r="N323" s="242"/>
      <c r="O323" s="242"/>
      <c r="P323" s="242"/>
      <c r="Q323" s="242"/>
      <c r="R323" s="242"/>
      <c r="S323" s="242"/>
      <c r="T323" s="243"/>
      <c r="U323" s="13"/>
      <c r="V323" s="13"/>
      <c r="W323" s="13"/>
      <c r="X323" s="13"/>
      <c r="Y323" s="13"/>
      <c r="Z323" s="13"/>
      <c r="AA323" s="13"/>
      <c r="AB323" s="13"/>
      <c r="AC323" s="13"/>
      <c r="AD323" s="13"/>
      <c r="AE323" s="13"/>
      <c r="AT323" s="244" t="s">
        <v>152</v>
      </c>
      <c r="AU323" s="244" t="s">
        <v>85</v>
      </c>
      <c r="AV323" s="13" t="s">
        <v>83</v>
      </c>
      <c r="AW323" s="13" t="s">
        <v>32</v>
      </c>
      <c r="AX323" s="13" t="s">
        <v>75</v>
      </c>
      <c r="AY323" s="244" t="s">
        <v>143</v>
      </c>
    </row>
    <row r="324" s="14" customFormat="1">
      <c r="A324" s="14"/>
      <c r="B324" s="245"/>
      <c r="C324" s="246"/>
      <c r="D324" s="236" t="s">
        <v>152</v>
      </c>
      <c r="E324" s="247" t="s">
        <v>1</v>
      </c>
      <c r="F324" s="248" t="s">
        <v>308</v>
      </c>
      <c r="G324" s="246"/>
      <c r="H324" s="249">
        <v>149.66</v>
      </c>
      <c r="I324" s="250"/>
      <c r="J324" s="246"/>
      <c r="K324" s="246"/>
      <c r="L324" s="251"/>
      <c r="M324" s="252"/>
      <c r="N324" s="253"/>
      <c r="O324" s="253"/>
      <c r="P324" s="253"/>
      <c r="Q324" s="253"/>
      <c r="R324" s="253"/>
      <c r="S324" s="253"/>
      <c r="T324" s="254"/>
      <c r="U324" s="14"/>
      <c r="V324" s="14"/>
      <c r="W324" s="14"/>
      <c r="X324" s="14"/>
      <c r="Y324" s="14"/>
      <c r="Z324" s="14"/>
      <c r="AA324" s="14"/>
      <c r="AB324" s="14"/>
      <c r="AC324" s="14"/>
      <c r="AD324" s="14"/>
      <c r="AE324" s="14"/>
      <c r="AT324" s="255" t="s">
        <v>152</v>
      </c>
      <c r="AU324" s="255" t="s">
        <v>85</v>
      </c>
      <c r="AV324" s="14" t="s">
        <v>85</v>
      </c>
      <c r="AW324" s="14" t="s">
        <v>32</v>
      </c>
      <c r="AX324" s="14" t="s">
        <v>75</v>
      </c>
      <c r="AY324" s="255" t="s">
        <v>143</v>
      </c>
    </row>
    <row r="325" s="16" customFormat="1">
      <c r="A325" s="16"/>
      <c r="B325" s="267"/>
      <c r="C325" s="268"/>
      <c r="D325" s="236" t="s">
        <v>152</v>
      </c>
      <c r="E325" s="269" t="s">
        <v>1</v>
      </c>
      <c r="F325" s="270" t="s">
        <v>174</v>
      </c>
      <c r="G325" s="268"/>
      <c r="H325" s="271">
        <v>149.66</v>
      </c>
      <c r="I325" s="272"/>
      <c r="J325" s="268"/>
      <c r="K325" s="268"/>
      <c r="L325" s="273"/>
      <c r="M325" s="274"/>
      <c r="N325" s="275"/>
      <c r="O325" s="275"/>
      <c r="P325" s="275"/>
      <c r="Q325" s="275"/>
      <c r="R325" s="275"/>
      <c r="S325" s="275"/>
      <c r="T325" s="276"/>
      <c r="U325" s="16"/>
      <c r="V325" s="16"/>
      <c r="W325" s="16"/>
      <c r="X325" s="16"/>
      <c r="Y325" s="16"/>
      <c r="Z325" s="16"/>
      <c r="AA325" s="16"/>
      <c r="AB325" s="16"/>
      <c r="AC325" s="16"/>
      <c r="AD325" s="16"/>
      <c r="AE325" s="16"/>
      <c r="AT325" s="277" t="s">
        <v>152</v>
      </c>
      <c r="AU325" s="277" t="s">
        <v>85</v>
      </c>
      <c r="AV325" s="16" t="s">
        <v>150</v>
      </c>
      <c r="AW325" s="16" t="s">
        <v>32</v>
      </c>
      <c r="AX325" s="16" t="s">
        <v>83</v>
      </c>
      <c r="AY325" s="277" t="s">
        <v>143</v>
      </c>
    </row>
    <row r="326" s="14" customFormat="1">
      <c r="A326" s="14"/>
      <c r="B326" s="245"/>
      <c r="C326" s="246"/>
      <c r="D326" s="236" t="s">
        <v>152</v>
      </c>
      <c r="E326" s="246"/>
      <c r="F326" s="248" t="s">
        <v>309</v>
      </c>
      <c r="G326" s="246"/>
      <c r="H326" s="249">
        <v>157.143</v>
      </c>
      <c r="I326" s="250"/>
      <c r="J326" s="246"/>
      <c r="K326" s="246"/>
      <c r="L326" s="251"/>
      <c r="M326" s="252"/>
      <c r="N326" s="253"/>
      <c r="O326" s="253"/>
      <c r="P326" s="253"/>
      <c r="Q326" s="253"/>
      <c r="R326" s="253"/>
      <c r="S326" s="253"/>
      <c r="T326" s="254"/>
      <c r="U326" s="14"/>
      <c r="V326" s="14"/>
      <c r="W326" s="14"/>
      <c r="X326" s="14"/>
      <c r="Y326" s="14"/>
      <c r="Z326" s="14"/>
      <c r="AA326" s="14"/>
      <c r="AB326" s="14"/>
      <c r="AC326" s="14"/>
      <c r="AD326" s="14"/>
      <c r="AE326" s="14"/>
      <c r="AT326" s="255" t="s">
        <v>152</v>
      </c>
      <c r="AU326" s="255" t="s">
        <v>85</v>
      </c>
      <c r="AV326" s="14" t="s">
        <v>85</v>
      </c>
      <c r="AW326" s="14" t="s">
        <v>4</v>
      </c>
      <c r="AX326" s="14" t="s">
        <v>83</v>
      </c>
      <c r="AY326" s="255" t="s">
        <v>143</v>
      </c>
    </row>
    <row r="327" s="2" customFormat="1" ht="24.15" customHeight="1">
      <c r="A327" s="39"/>
      <c r="B327" s="40"/>
      <c r="C327" s="278" t="s">
        <v>310</v>
      </c>
      <c r="D327" s="278" t="s">
        <v>197</v>
      </c>
      <c r="E327" s="279" t="s">
        <v>311</v>
      </c>
      <c r="F327" s="280" t="s">
        <v>312</v>
      </c>
      <c r="G327" s="281" t="s">
        <v>223</v>
      </c>
      <c r="H327" s="282">
        <v>157.143</v>
      </c>
      <c r="I327" s="283"/>
      <c r="J327" s="284">
        <f>ROUND(I327*H327,2)</f>
        <v>0</v>
      </c>
      <c r="K327" s="285"/>
      <c r="L327" s="286"/>
      <c r="M327" s="287" t="s">
        <v>1</v>
      </c>
      <c r="N327" s="288" t="s">
        <v>40</v>
      </c>
      <c r="O327" s="92"/>
      <c r="P327" s="230">
        <f>O327*H327</f>
        <v>0</v>
      </c>
      <c r="Q327" s="230">
        <v>4.0000000000000003E-05</v>
      </c>
      <c r="R327" s="230">
        <f>Q327*H327</f>
        <v>0.0062857200000000007</v>
      </c>
      <c r="S327" s="230">
        <v>0</v>
      </c>
      <c r="T327" s="231">
        <f>S327*H327</f>
        <v>0</v>
      </c>
      <c r="U327" s="39"/>
      <c r="V327" s="39"/>
      <c r="W327" s="39"/>
      <c r="X327" s="39"/>
      <c r="Y327" s="39"/>
      <c r="Z327" s="39"/>
      <c r="AA327" s="39"/>
      <c r="AB327" s="39"/>
      <c r="AC327" s="39"/>
      <c r="AD327" s="39"/>
      <c r="AE327" s="39"/>
      <c r="AR327" s="232" t="s">
        <v>200</v>
      </c>
      <c r="AT327" s="232" t="s">
        <v>197</v>
      </c>
      <c r="AU327" s="232" t="s">
        <v>85</v>
      </c>
      <c r="AY327" s="18" t="s">
        <v>143</v>
      </c>
      <c r="BE327" s="233">
        <f>IF(N327="základní",J327,0)</f>
        <v>0</v>
      </c>
      <c r="BF327" s="233">
        <f>IF(N327="snížená",J327,0)</f>
        <v>0</v>
      </c>
      <c r="BG327" s="233">
        <f>IF(N327="zákl. přenesená",J327,0)</f>
        <v>0</v>
      </c>
      <c r="BH327" s="233">
        <f>IF(N327="sníž. přenesená",J327,0)</f>
        <v>0</v>
      </c>
      <c r="BI327" s="233">
        <f>IF(N327="nulová",J327,0)</f>
        <v>0</v>
      </c>
      <c r="BJ327" s="18" t="s">
        <v>83</v>
      </c>
      <c r="BK327" s="233">
        <f>ROUND(I327*H327,2)</f>
        <v>0</v>
      </c>
      <c r="BL327" s="18" t="s">
        <v>150</v>
      </c>
      <c r="BM327" s="232" t="s">
        <v>313</v>
      </c>
    </row>
    <row r="328" s="13" customFormat="1">
      <c r="A328" s="13"/>
      <c r="B328" s="234"/>
      <c r="C328" s="235"/>
      <c r="D328" s="236" t="s">
        <v>152</v>
      </c>
      <c r="E328" s="237" t="s">
        <v>1</v>
      </c>
      <c r="F328" s="238" t="s">
        <v>290</v>
      </c>
      <c r="G328" s="235"/>
      <c r="H328" s="237" t="s">
        <v>1</v>
      </c>
      <c r="I328" s="239"/>
      <c r="J328" s="235"/>
      <c r="K328" s="235"/>
      <c r="L328" s="240"/>
      <c r="M328" s="241"/>
      <c r="N328" s="242"/>
      <c r="O328" s="242"/>
      <c r="P328" s="242"/>
      <c r="Q328" s="242"/>
      <c r="R328" s="242"/>
      <c r="S328" s="242"/>
      <c r="T328" s="243"/>
      <c r="U328" s="13"/>
      <c r="V328" s="13"/>
      <c r="W328" s="13"/>
      <c r="X328" s="13"/>
      <c r="Y328" s="13"/>
      <c r="Z328" s="13"/>
      <c r="AA328" s="13"/>
      <c r="AB328" s="13"/>
      <c r="AC328" s="13"/>
      <c r="AD328" s="13"/>
      <c r="AE328" s="13"/>
      <c r="AT328" s="244" t="s">
        <v>152</v>
      </c>
      <c r="AU328" s="244" t="s">
        <v>85</v>
      </c>
      <c r="AV328" s="13" t="s">
        <v>83</v>
      </c>
      <c r="AW328" s="13" t="s">
        <v>32</v>
      </c>
      <c r="AX328" s="13" t="s">
        <v>75</v>
      </c>
      <c r="AY328" s="244" t="s">
        <v>143</v>
      </c>
    </row>
    <row r="329" s="14" customFormat="1">
      <c r="A329" s="14"/>
      <c r="B329" s="245"/>
      <c r="C329" s="246"/>
      <c r="D329" s="236" t="s">
        <v>152</v>
      </c>
      <c r="E329" s="247" t="s">
        <v>1</v>
      </c>
      <c r="F329" s="248" t="s">
        <v>308</v>
      </c>
      <c r="G329" s="246"/>
      <c r="H329" s="249">
        <v>149.66</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152</v>
      </c>
      <c r="AU329" s="255" t="s">
        <v>85</v>
      </c>
      <c r="AV329" s="14" t="s">
        <v>85</v>
      </c>
      <c r="AW329" s="14" t="s">
        <v>32</v>
      </c>
      <c r="AX329" s="14" t="s">
        <v>75</v>
      </c>
      <c r="AY329" s="255" t="s">
        <v>143</v>
      </c>
    </row>
    <row r="330" s="16" customFormat="1">
      <c r="A330" s="16"/>
      <c r="B330" s="267"/>
      <c r="C330" s="268"/>
      <c r="D330" s="236" t="s">
        <v>152</v>
      </c>
      <c r="E330" s="269" t="s">
        <v>1</v>
      </c>
      <c r="F330" s="270" t="s">
        <v>174</v>
      </c>
      <c r="G330" s="268"/>
      <c r="H330" s="271">
        <v>149.66</v>
      </c>
      <c r="I330" s="272"/>
      <c r="J330" s="268"/>
      <c r="K330" s="268"/>
      <c r="L330" s="273"/>
      <c r="M330" s="274"/>
      <c r="N330" s="275"/>
      <c r="O330" s="275"/>
      <c r="P330" s="275"/>
      <c r="Q330" s="275"/>
      <c r="R330" s="275"/>
      <c r="S330" s="275"/>
      <c r="T330" s="276"/>
      <c r="U330" s="16"/>
      <c r="V330" s="16"/>
      <c r="W330" s="16"/>
      <c r="X330" s="16"/>
      <c r="Y330" s="16"/>
      <c r="Z330" s="16"/>
      <c r="AA330" s="16"/>
      <c r="AB330" s="16"/>
      <c r="AC330" s="16"/>
      <c r="AD330" s="16"/>
      <c r="AE330" s="16"/>
      <c r="AT330" s="277" t="s">
        <v>152</v>
      </c>
      <c r="AU330" s="277" t="s">
        <v>85</v>
      </c>
      <c r="AV330" s="16" t="s">
        <v>150</v>
      </c>
      <c r="AW330" s="16" t="s">
        <v>32</v>
      </c>
      <c r="AX330" s="16" t="s">
        <v>83</v>
      </c>
      <c r="AY330" s="277" t="s">
        <v>143</v>
      </c>
    </row>
    <row r="331" s="14" customFormat="1">
      <c r="A331" s="14"/>
      <c r="B331" s="245"/>
      <c r="C331" s="246"/>
      <c r="D331" s="236" t="s">
        <v>152</v>
      </c>
      <c r="E331" s="246"/>
      <c r="F331" s="248" t="s">
        <v>309</v>
      </c>
      <c r="G331" s="246"/>
      <c r="H331" s="249">
        <v>157.143</v>
      </c>
      <c r="I331" s="250"/>
      <c r="J331" s="246"/>
      <c r="K331" s="246"/>
      <c r="L331" s="251"/>
      <c r="M331" s="252"/>
      <c r="N331" s="253"/>
      <c r="O331" s="253"/>
      <c r="P331" s="253"/>
      <c r="Q331" s="253"/>
      <c r="R331" s="253"/>
      <c r="S331" s="253"/>
      <c r="T331" s="254"/>
      <c r="U331" s="14"/>
      <c r="V331" s="14"/>
      <c r="W331" s="14"/>
      <c r="X331" s="14"/>
      <c r="Y331" s="14"/>
      <c r="Z331" s="14"/>
      <c r="AA331" s="14"/>
      <c r="AB331" s="14"/>
      <c r="AC331" s="14"/>
      <c r="AD331" s="14"/>
      <c r="AE331" s="14"/>
      <c r="AT331" s="255" t="s">
        <v>152</v>
      </c>
      <c r="AU331" s="255" t="s">
        <v>85</v>
      </c>
      <c r="AV331" s="14" t="s">
        <v>85</v>
      </c>
      <c r="AW331" s="14" t="s">
        <v>4</v>
      </c>
      <c r="AX331" s="14" t="s">
        <v>83</v>
      </c>
      <c r="AY331" s="255" t="s">
        <v>143</v>
      </c>
    </row>
    <row r="332" s="2" customFormat="1" ht="24.15" customHeight="1">
      <c r="A332" s="39"/>
      <c r="B332" s="40"/>
      <c r="C332" s="278" t="s">
        <v>7</v>
      </c>
      <c r="D332" s="278" t="s">
        <v>197</v>
      </c>
      <c r="E332" s="279" t="s">
        <v>314</v>
      </c>
      <c r="F332" s="280" t="s">
        <v>315</v>
      </c>
      <c r="G332" s="281" t="s">
        <v>223</v>
      </c>
      <c r="H332" s="282">
        <v>39.060000000000002</v>
      </c>
      <c r="I332" s="283"/>
      <c r="J332" s="284">
        <f>ROUND(I332*H332,2)</f>
        <v>0</v>
      </c>
      <c r="K332" s="285"/>
      <c r="L332" s="286"/>
      <c r="M332" s="287" t="s">
        <v>1</v>
      </c>
      <c r="N332" s="288" t="s">
        <v>40</v>
      </c>
      <c r="O332" s="92"/>
      <c r="P332" s="230">
        <f>O332*H332</f>
        <v>0</v>
      </c>
      <c r="Q332" s="230">
        <v>0.00029999999999999997</v>
      </c>
      <c r="R332" s="230">
        <f>Q332*H332</f>
        <v>0.011717999999999999</v>
      </c>
      <c r="S332" s="230">
        <v>0</v>
      </c>
      <c r="T332" s="231">
        <f>S332*H332</f>
        <v>0</v>
      </c>
      <c r="U332" s="39"/>
      <c r="V332" s="39"/>
      <c r="W332" s="39"/>
      <c r="X332" s="39"/>
      <c r="Y332" s="39"/>
      <c r="Z332" s="39"/>
      <c r="AA332" s="39"/>
      <c r="AB332" s="39"/>
      <c r="AC332" s="39"/>
      <c r="AD332" s="39"/>
      <c r="AE332" s="39"/>
      <c r="AR332" s="232" t="s">
        <v>200</v>
      </c>
      <c r="AT332" s="232" t="s">
        <v>197</v>
      </c>
      <c r="AU332" s="232" t="s">
        <v>85</v>
      </c>
      <c r="AY332" s="18" t="s">
        <v>143</v>
      </c>
      <c r="BE332" s="233">
        <f>IF(N332="základní",J332,0)</f>
        <v>0</v>
      </c>
      <c r="BF332" s="233">
        <f>IF(N332="snížená",J332,0)</f>
        <v>0</v>
      </c>
      <c r="BG332" s="233">
        <f>IF(N332="zákl. přenesená",J332,0)</f>
        <v>0</v>
      </c>
      <c r="BH332" s="233">
        <f>IF(N332="sníž. přenesená",J332,0)</f>
        <v>0</v>
      </c>
      <c r="BI332" s="233">
        <f>IF(N332="nulová",J332,0)</f>
        <v>0</v>
      </c>
      <c r="BJ332" s="18" t="s">
        <v>83</v>
      </c>
      <c r="BK332" s="233">
        <f>ROUND(I332*H332,2)</f>
        <v>0</v>
      </c>
      <c r="BL332" s="18" t="s">
        <v>150</v>
      </c>
      <c r="BM332" s="232" t="s">
        <v>316</v>
      </c>
    </row>
    <row r="333" s="13" customFormat="1">
      <c r="A333" s="13"/>
      <c r="B333" s="234"/>
      <c r="C333" s="235"/>
      <c r="D333" s="236" t="s">
        <v>152</v>
      </c>
      <c r="E333" s="237" t="s">
        <v>1</v>
      </c>
      <c r="F333" s="238" t="s">
        <v>292</v>
      </c>
      <c r="G333" s="235"/>
      <c r="H333" s="237" t="s">
        <v>1</v>
      </c>
      <c r="I333" s="239"/>
      <c r="J333" s="235"/>
      <c r="K333" s="235"/>
      <c r="L333" s="240"/>
      <c r="M333" s="241"/>
      <c r="N333" s="242"/>
      <c r="O333" s="242"/>
      <c r="P333" s="242"/>
      <c r="Q333" s="242"/>
      <c r="R333" s="242"/>
      <c r="S333" s="242"/>
      <c r="T333" s="243"/>
      <c r="U333" s="13"/>
      <c r="V333" s="13"/>
      <c r="W333" s="13"/>
      <c r="X333" s="13"/>
      <c r="Y333" s="13"/>
      <c r="Z333" s="13"/>
      <c r="AA333" s="13"/>
      <c r="AB333" s="13"/>
      <c r="AC333" s="13"/>
      <c r="AD333" s="13"/>
      <c r="AE333" s="13"/>
      <c r="AT333" s="244" t="s">
        <v>152</v>
      </c>
      <c r="AU333" s="244" t="s">
        <v>85</v>
      </c>
      <c r="AV333" s="13" t="s">
        <v>83</v>
      </c>
      <c r="AW333" s="13" t="s">
        <v>32</v>
      </c>
      <c r="AX333" s="13" t="s">
        <v>75</v>
      </c>
      <c r="AY333" s="244" t="s">
        <v>143</v>
      </c>
    </row>
    <row r="334" s="14" customFormat="1">
      <c r="A334" s="14"/>
      <c r="B334" s="245"/>
      <c r="C334" s="246"/>
      <c r="D334" s="236" t="s">
        <v>152</v>
      </c>
      <c r="E334" s="247" t="s">
        <v>1</v>
      </c>
      <c r="F334" s="248" t="s">
        <v>293</v>
      </c>
      <c r="G334" s="246"/>
      <c r="H334" s="249">
        <v>37.200000000000003</v>
      </c>
      <c r="I334" s="250"/>
      <c r="J334" s="246"/>
      <c r="K334" s="246"/>
      <c r="L334" s="251"/>
      <c r="M334" s="252"/>
      <c r="N334" s="253"/>
      <c r="O334" s="253"/>
      <c r="P334" s="253"/>
      <c r="Q334" s="253"/>
      <c r="R334" s="253"/>
      <c r="S334" s="253"/>
      <c r="T334" s="254"/>
      <c r="U334" s="14"/>
      <c r="V334" s="14"/>
      <c r="W334" s="14"/>
      <c r="X334" s="14"/>
      <c r="Y334" s="14"/>
      <c r="Z334" s="14"/>
      <c r="AA334" s="14"/>
      <c r="AB334" s="14"/>
      <c r="AC334" s="14"/>
      <c r="AD334" s="14"/>
      <c r="AE334" s="14"/>
      <c r="AT334" s="255" t="s">
        <v>152</v>
      </c>
      <c r="AU334" s="255" t="s">
        <v>85</v>
      </c>
      <c r="AV334" s="14" t="s">
        <v>85</v>
      </c>
      <c r="AW334" s="14" t="s">
        <v>32</v>
      </c>
      <c r="AX334" s="14" t="s">
        <v>75</v>
      </c>
      <c r="AY334" s="255" t="s">
        <v>143</v>
      </c>
    </row>
    <row r="335" s="16" customFormat="1">
      <c r="A335" s="16"/>
      <c r="B335" s="267"/>
      <c r="C335" s="268"/>
      <c r="D335" s="236" t="s">
        <v>152</v>
      </c>
      <c r="E335" s="269" t="s">
        <v>1</v>
      </c>
      <c r="F335" s="270" t="s">
        <v>174</v>
      </c>
      <c r="G335" s="268"/>
      <c r="H335" s="271">
        <v>37.200000000000003</v>
      </c>
      <c r="I335" s="272"/>
      <c r="J335" s="268"/>
      <c r="K335" s="268"/>
      <c r="L335" s="273"/>
      <c r="M335" s="274"/>
      <c r="N335" s="275"/>
      <c r="O335" s="275"/>
      <c r="P335" s="275"/>
      <c r="Q335" s="275"/>
      <c r="R335" s="275"/>
      <c r="S335" s="275"/>
      <c r="T335" s="276"/>
      <c r="U335" s="16"/>
      <c r="V335" s="16"/>
      <c r="W335" s="16"/>
      <c r="X335" s="16"/>
      <c r="Y335" s="16"/>
      <c r="Z335" s="16"/>
      <c r="AA335" s="16"/>
      <c r="AB335" s="16"/>
      <c r="AC335" s="16"/>
      <c r="AD335" s="16"/>
      <c r="AE335" s="16"/>
      <c r="AT335" s="277" t="s">
        <v>152</v>
      </c>
      <c r="AU335" s="277" t="s">
        <v>85</v>
      </c>
      <c r="AV335" s="16" t="s">
        <v>150</v>
      </c>
      <c r="AW335" s="16" t="s">
        <v>32</v>
      </c>
      <c r="AX335" s="16" t="s">
        <v>83</v>
      </c>
      <c r="AY335" s="277" t="s">
        <v>143</v>
      </c>
    </row>
    <row r="336" s="14" customFormat="1">
      <c r="A336" s="14"/>
      <c r="B336" s="245"/>
      <c r="C336" s="246"/>
      <c r="D336" s="236" t="s">
        <v>152</v>
      </c>
      <c r="E336" s="246"/>
      <c r="F336" s="248" t="s">
        <v>317</v>
      </c>
      <c r="G336" s="246"/>
      <c r="H336" s="249">
        <v>39.060000000000002</v>
      </c>
      <c r="I336" s="250"/>
      <c r="J336" s="246"/>
      <c r="K336" s="246"/>
      <c r="L336" s="251"/>
      <c r="M336" s="252"/>
      <c r="N336" s="253"/>
      <c r="O336" s="253"/>
      <c r="P336" s="253"/>
      <c r="Q336" s="253"/>
      <c r="R336" s="253"/>
      <c r="S336" s="253"/>
      <c r="T336" s="254"/>
      <c r="U336" s="14"/>
      <c r="V336" s="14"/>
      <c r="W336" s="14"/>
      <c r="X336" s="14"/>
      <c r="Y336" s="14"/>
      <c r="Z336" s="14"/>
      <c r="AA336" s="14"/>
      <c r="AB336" s="14"/>
      <c r="AC336" s="14"/>
      <c r="AD336" s="14"/>
      <c r="AE336" s="14"/>
      <c r="AT336" s="255" t="s">
        <v>152</v>
      </c>
      <c r="AU336" s="255" t="s">
        <v>85</v>
      </c>
      <c r="AV336" s="14" t="s">
        <v>85</v>
      </c>
      <c r="AW336" s="14" t="s">
        <v>4</v>
      </c>
      <c r="AX336" s="14" t="s">
        <v>83</v>
      </c>
      <c r="AY336" s="255" t="s">
        <v>143</v>
      </c>
    </row>
    <row r="337" s="2" customFormat="1" ht="24.15" customHeight="1">
      <c r="A337" s="39"/>
      <c r="B337" s="40"/>
      <c r="C337" s="220" t="s">
        <v>318</v>
      </c>
      <c r="D337" s="220" t="s">
        <v>146</v>
      </c>
      <c r="E337" s="221" t="s">
        <v>319</v>
      </c>
      <c r="F337" s="222" t="s">
        <v>320</v>
      </c>
      <c r="G337" s="223" t="s">
        <v>149</v>
      </c>
      <c r="H337" s="224">
        <v>20.928000000000001</v>
      </c>
      <c r="I337" s="225"/>
      <c r="J337" s="226">
        <f>ROUND(I337*H337,2)</f>
        <v>0</v>
      </c>
      <c r="K337" s="227"/>
      <c r="L337" s="45"/>
      <c r="M337" s="228" t="s">
        <v>1</v>
      </c>
      <c r="N337" s="229" t="s">
        <v>40</v>
      </c>
      <c r="O337" s="92"/>
      <c r="P337" s="230">
        <f>O337*H337</f>
        <v>0</v>
      </c>
      <c r="Q337" s="230">
        <v>0.0057000000000000002</v>
      </c>
      <c r="R337" s="230">
        <f>Q337*H337</f>
        <v>0.11928960000000001</v>
      </c>
      <c r="S337" s="230">
        <v>0</v>
      </c>
      <c r="T337" s="231">
        <f>S337*H337</f>
        <v>0</v>
      </c>
      <c r="U337" s="39"/>
      <c r="V337" s="39"/>
      <c r="W337" s="39"/>
      <c r="X337" s="39"/>
      <c r="Y337" s="39"/>
      <c r="Z337" s="39"/>
      <c r="AA337" s="39"/>
      <c r="AB337" s="39"/>
      <c r="AC337" s="39"/>
      <c r="AD337" s="39"/>
      <c r="AE337" s="39"/>
      <c r="AR337" s="232" t="s">
        <v>150</v>
      </c>
      <c r="AT337" s="232" t="s">
        <v>146</v>
      </c>
      <c r="AU337" s="232" t="s">
        <v>85</v>
      </c>
      <c r="AY337" s="18" t="s">
        <v>143</v>
      </c>
      <c r="BE337" s="233">
        <f>IF(N337="základní",J337,0)</f>
        <v>0</v>
      </c>
      <c r="BF337" s="233">
        <f>IF(N337="snížená",J337,0)</f>
        <v>0</v>
      </c>
      <c r="BG337" s="233">
        <f>IF(N337="zákl. přenesená",J337,0)</f>
        <v>0</v>
      </c>
      <c r="BH337" s="233">
        <f>IF(N337="sníž. přenesená",J337,0)</f>
        <v>0</v>
      </c>
      <c r="BI337" s="233">
        <f>IF(N337="nulová",J337,0)</f>
        <v>0</v>
      </c>
      <c r="BJ337" s="18" t="s">
        <v>83</v>
      </c>
      <c r="BK337" s="233">
        <f>ROUND(I337*H337,2)</f>
        <v>0</v>
      </c>
      <c r="BL337" s="18" t="s">
        <v>150</v>
      </c>
      <c r="BM337" s="232" t="s">
        <v>321</v>
      </c>
    </row>
    <row r="338" s="14" customFormat="1">
      <c r="A338" s="14"/>
      <c r="B338" s="245"/>
      <c r="C338" s="246"/>
      <c r="D338" s="236" t="s">
        <v>152</v>
      </c>
      <c r="E338" s="247" t="s">
        <v>1</v>
      </c>
      <c r="F338" s="248" t="s">
        <v>178</v>
      </c>
      <c r="G338" s="246"/>
      <c r="H338" s="249">
        <v>20.928000000000001</v>
      </c>
      <c r="I338" s="250"/>
      <c r="J338" s="246"/>
      <c r="K338" s="246"/>
      <c r="L338" s="251"/>
      <c r="M338" s="252"/>
      <c r="N338" s="253"/>
      <c r="O338" s="253"/>
      <c r="P338" s="253"/>
      <c r="Q338" s="253"/>
      <c r="R338" s="253"/>
      <c r="S338" s="253"/>
      <c r="T338" s="254"/>
      <c r="U338" s="14"/>
      <c r="V338" s="14"/>
      <c r="W338" s="14"/>
      <c r="X338" s="14"/>
      <c r="Y338" s="14"/>
      <c r="Z338" s="14"/>
      <c r="AA338" s="14"/>
      <c r="AB338" s="14"/>
      <c r="AC338" s="14"/>
      <c r="AD338" s="14"/>
      <c r="AE338" s="14"/>
      <c r="AT338" s="255" t="s">
        <v>152</v>
      </c>
      <c r="AU338" s="255" t="s">
        <v>85</v>
      </c>
      <c r="AV338" s="14" t="s">
        <v>85</v>
      </c>
      <c r="AW338" s="14" t="s">
        <v>32</v>
      </c>
      <c r="AX338" s="14" t="s">
        <v>83</v>
      </c>
      <c r="AY338" s="255" t="s">
        <v>143</v>
      </c>
    </row>
    <row r="339" s="2" customFormat="1" ht="24.15" customHeight="1">
      <c r="A339" s="39"/>
      <c r="B339" s="40"/>
      <c r="C339" s="220" t="s">
        <v>322</v>
      </c>
      <c r="D339" s="220" t="s">
        <v>146</v>
      </c>
      <c r="E339" s="221" t="s">
        <v>323</v>
      </c>
      <c r="F339" s="222" t="s">
        <v>324</v>
      </c>
      <c r="G339" s="223" t="s">
        <v>149</v>
      </c>
      <c r="H339" s="224">
        <v>309.971</v>
      </c>
      <c r="I339" s="225"/>
      <c r="J339" s="226">
        <f>ROUND(I339*H339,2)</f>
        <v>0</v>
      </c>
      <c r="K339" s="227"/>
      <c r="L339" s="45"/>
      <c r="M339" s="228" t="s">
        <v>1</v>
      </c>
      <c r="N339" s="229" t="s">
        <v>40</v>
      </c>
      <c r="O339" s="92"/>
      <c r="P339" s="230">
        <f>O339*H339</f>
        <v>0</v>
      </c>
      <c r="Q339" s="230">
        <v>0.0027000000000000001</v>
      </c>
      <c r="R339" s="230">
        <f>Q339*H339</f>
        <v>0.8369217000000001</v>
      </c>
      <c r="S339" s="230">
        <v>0</v>
      </c>
      <c r="T339" s="231">
        <f>S339*H339</f>
        <v>0</v>
      </c>
      <c r="U339" s="39"/>
      <c r="V339" s="39"/>
      <c r="W339" s="39"/>
      <c r="X339" s="39"/>
      <c r="Y339" s="39"/>
      <c r="Z339" s="39"/>
      <c r="AA339" s="39"/>
      <c r="AB339" s="39"/>
      <c r="AC339" s="39"/>
      <c r="AD339" s="39"/>
      <c r="AE339" s="39"/>
      <c r="AR339" s="232" t="s">
        <v>150</v>
      </c>
      <c r="AT339" s="232" t="s">
        <v>146</v>
      </c>
      <c r="AU339" s="232" t="s">
        <v>85</v>
      </c>
      <c r="AY339" s="18" t="s">
        <v>143</v>
      </c>
      <c r="BE339" s="233">
        <f>IF(N339="základní",J339,0)</f>
        <v>0</v>
      </c>
      <c r="BF339" s="233">
        <f>IF(N339="snížená",J339,0)</f>
        <v>0</v>
      </c>
      <c r="BG339" s="233">
        <f>IF(N339="zákl. přenesená",J339,0)</f>
        <v>0</v>
      </c>
      <c r="BH339" s="233">
        <f>IF(N339="sníž. přenesená",J339,0)</f>
        <v>0</v>
      </c>
      <c r="BI339" s="233">
        <f>IF(N339="nulová",J339,0)</f>
        <v>0</v>
      </c>
      <c r="BJ339" s="18" t="s">
        <v>83</v>
      </c>
      <c r="BK339" s="233">
        <f>ROUND(I339*H339,2)</f>
        <v>0</v>
      </c>
      <c r="BL339" s="18" t="s">
        <v>150</v>
      </c>
      <c r="BM339" s="232" t="s">
        <v>325</v>
      </c>
    </row>
    <row r="340" s="13" customFormat="1">
      <c r="A340" s="13"/>
      <c r="B340" s="234"/>
      <c r="C340" s="235"/>
      <c r="D340" s="236" t="s">
        <v>152</v>
      </c>
      <c r="E340" s="237" t="s">
        <v>1</v>
      </c>
      <c r="F340" s="238" t="s">
        <v>153</v>
      </c>
      <c r="G340" s="235"/>
      <c r="H340" s="237" t="s">
        <v>1</v>
      </c>
      <c r="I340" s="239"/>
      <c r="J340" s="235"/>
      <c r="K340" s="235"/>
      <c r="L340" s="240"/>
      <c r="M340" s="241"/>
      <c r="N340" s="242"/>
      <c r="O340" s="242"/>
      <c r="P340" s="242"/>
      <c r="Q340" s="242"/>
      <c r="R340" s="242"/>
      <c r="S340" s="242"/>
      <c r="T340" s="243"/>
      <c r="U340" s="13"/>
      <c r="V340" s="13"/>
      <c r="W340" s="13"/>
      <c r="X340" s="13"/>
      <c r="Y340" s="13"/>
      <c r="Z340" s="13"/>
      <c r="AA340" s="13"/>
      <c r="AB340" s="13"/>
      <c r="AC340" s="13"/>
      <c r="AD340" s="13"/>
      <c r="AE340" s="13"/>
      <c r="AT340" s="244" t="s">
        <v>152</v>
      </c>
      <c r="AU340" s="244" t="s">
        <v>85</v>
      </c>
      <c r="AV340" s="13" t="s">
        <v>83</v>
      </c>
      <c r="AW340" s="13" t="s">
        <v>32</v>
      </c>
      <c r="AX340" s="13" t="s">
        <v>75</v>
      </c>
      <c r="AY340" s="244" t="s">
        <v>143</v>
      </c>
    </row>
    <row r="341" s="14" customFormat="1">
      <c r="A341" s="14"/>
      <c r="B341" s="245"/>
      <c r="C341" s="246"/>
      <c r="D341" s="236" t="s">
        <v>152</v>
      </c>
      <c r="E341" s="247" t="s">
        <v>1</v>
      </c>
      <c r="F341" s="248" t="s">
        <v>154</v>
      </c>
      <c r="G341" s="246"/>
      <c r="H341" s="249">
        <v>88.128</v>
      </c>
      <c r="I341" s="250"/>
      <c r="J341" s="246"/>
      <c r="K341" s="246"/>
      <c r="L341" s="251"/>
      <c r="M341" s="252"/>
      <c r="N341" s="253"/>
      <c r="O341" s="253"/>
      <c r="P341" s="253"/>
      <c r="Q341" s="253"/>
      <c r="R341" s="253"/>
      <c r="S341" s="253"/>
      <c r="T341" s="254"/>
      <c r="U341" s="14"/>
      <c r="V341" s="14"/>
      <c r="W341" s="14"/>
      <c r="X341" s="14"/>
      <c r="Y341" s="14"/>
      <c r="Z341" s="14"/>
      <c r="AA341" s="14"/>
      <c r="AB341" s="14"/>
      <c r="AC341" s="14"/>
      <c r="AD341" s="14"/>
      <c r="AE341" s="14"/>
      <c r="AT341" s="255" t="s">
        <v>152</v>
      </c>
      <c r="AU341" s="255" t="s">
        <v>85</v>
      </c>
      <c r="AV341" s="14" t="s">
        <v>85</v>
      </c>
      <c r="AW341" s="14" t="s">
        <v>32</v>
      </c>
      <c r="AX341" s="14" t="s">
        <v>75</v>
      </c>
      <c r="AY341" s="255" t="s">
        <v>143</v>
      </c>
    </row>
    <row r="342" s="14" customFormat="1">
      <c r="A342" s="14"/>
      <c r="B342" s="245"/>
      <c r="C342" s="246"/>
      <c r="D342" s="236" t="s">
        <v>152</v>
      </c>
      <c r="E342" s="247" t="s">
        <v>1</v>
      </c>
      <c r="F342" s="248" t="s">
        <v>155</v>
      </c>
      <c r="G342" s="246"/>
      <c r="H342" s="249">
        <v>11.288</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152</v>
      </c>
      <c r="AU342" s="255" t="s">
        <v>85</v>
      </c>
      <c r="AV342" s="14" t="s">
        <v>85</v>
      </c>
      <c r="AW342" s="14" t="s">
        <v>32</v>
      </c>
      <c r="AX342" s="14" t="s">
        <v>75</v>
      </c>
      <c r="AY342" s="255" t="s">
        <v>143</v>
      </c>
    </row>
    <row r="343" s="14" customFormat="1">
      <c r="A343" s="14"/>
      <c r="B343" s="245"/>
      <c r="C343" s="246"/>
      <c r="D343" s="236" t="s">
        <v>152</v>
      </c>
      <c r="E343" s="247" t="s">
        <v>1</v>
      </c>
      <c r="F343" s="248" t="s">
        <v>155</v>
      </c>
      <c r="G343" s="246"/>
      <c r="H343" s="249">
        <v>11.288</v>
      </c>
      <c r="I343" s="250"/>
      <c r="J343" s="246"/>
      <c r="K343" s="246"/>
      <c r="L343" s="251"/>
      <c r="M343" s="252"/>
      <c r="N343" s="253"/>
      <c r="O343" s="253"/>
      <c r="P343" s="253"/>
      <c r="Q343" s="253"/>
      <c r="R343" s="253"/>
      <c r="S343" s="253"/>
      <c r="T343" s="254"/>
      <c r="U343" s="14"/>
      <c r="V343" s="14"/>
      <c r="W343" s="14"/>
      <c r="X343" s="14"/>
      <c r="Y343" s="14"/>
      <c r="Z343" s="14"/>
      <c r="AA343" s="14"/>
      <c r="AB343" s="14"/>
      <c r="AC343" s="14"/>
      <c r="AD343" s="14"/>
      <c r="AE343" s="14"/>
      <c r="AT343" s="255" t="s">
        <v>152</v>
      </c>
      <c r="AU343" s="255" t="s">
        <v>85</v>
      </c>
      <c r="AV343" s="14" t="s">
        <v>85</v>
      </c>
      <c r="AW343" s="14" t="s">
        <v>32</v>
      </c>
      <c r="AX343" s="14" t="s">
        <v>75</v>
      </c>
      <c r="AY343" s="255" t="s">
        <v>143</v>
      </c>
    </row>
    <row r="344" s="14" customFormat="1">
      <c r="A344" s="14"/>
      <c r="B344" s="245"/>
      <c r="C344" s="246"/>
      <c r="D344" s="236" t="s">
        <v>152</v>
      </c>
      <c r="E344" s="247" t="s">
        <v>1</v>
      </c>
      <c r="F344" s="248" t="s">
        <v>156</v>
      </c>
      <c r="G344" s="246"/>
      <c r="H344" s="249">
        <v>73.400000000000006</v>
      </c>
      <c r="I344" s="250"/>
      <c r="J344" s="246"/>
      <c r="K344" s="246"/>
      <c r="L344" s="251"/>
      <c r="M344" s="252"/>
      <c r="N344" s="253"/>
      <c r="O344" s="253"/>
      <c r="P344" s="253"/>
      <c r="Q344" s="253"/>
      <c r="R344" s="253"/>
      <c r="S344" s="253"/>
      <c r="T344" s="254"/>
      <c r="U344" s="14"/>
      <c r="V344" s="14"/>
      <c r="W344" s="14"/>
      <c r="X344" s="14"/>
      <c r="Y344" s="14"/>
      <c r="Z344" s="14"/>
      <c r="AA344" s="14"/>
      <c r="AB344" s="14"/>
      <c r="AC344" s="14"/>
      <c r="AD344" s="14"/>
      <c r="AE344" s="14"/>
      <c r="AT344" s="255" t="s">
        <v>152</v>
      </c>
      <c r="AU344" s="255" t="s">
        <v>85</v>
      </c>
      <c r="AV344" s="14" t="s">
        <v>85</v>
      </c>
      <c r="AW344" s="14" t="s">
        <v>32</v>
      </c>
      <c r="AX344" s="14" t="s">
        <v>75</v>
      </c>
      <c r="AY344" s="255" t="s">
        <v>143</v>
      </c>
    </row>
    <row r="345" s="14" customFormat="1">
      <c r="A345" s="14"/>
      <c r="B345" s="245"/>
      <c r="C345" s="246"/>
      <c r="D345" s="236" t="s">
        <v>152</v>
      </c>
      <c r="E345" s="247" t="s">
        <v>1</v>
      </c>
      <c r="F345" s="248" t="s">
        <v>157</v>
      </c>
      <c r="G345" s="246"/>
      <c r="H345" s="249">
        <v>56.229999999999997</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152</v>
      </c>
      <c r="AU345" s="255" t="s">
        <v>85</v>
      </c>
      <c r="AV345" s="14" t="s">
        <v>85</v>
      </c>
      <c r="AW345" s="14" t="s">
        <v>32</v>
      </c>
      <c r="AX345" s="14" t="s">
        <v>75</v>
      </c>
      <c r="AY345" s="255" t="s">
        <v>143</v>
      </c>
    </row>
    <row r="346" s="14" customFormat="1">
      <c r="A346" s="14"/>
      <c r="B346" s="245"/>
      <c r="C346" s="246"/>
      <c r="D346" s="236" t="s">
        <v>152</v>
      </c>
      <c r="E346" s="247" t="s">
        <v>1</v>
      </c>
      <c r="F346" s="248" t="s">
        <v>158</v>
      </c>
      <c r="G346" s="246"/>
      <c r="H346" s="249">
        <v>10.800000000000001</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152</v>
      </c>
      <c r="AU346" s="255" t="s">
        <v>85</v>
      </c>
      <c r="AV346" s="14" t="s">
        <v>85</v>
      </c>
      <c r="AW346" s="14" t="s">
        <v>32</v>
      </c>
      <c r="AX346" s="14" t="s">
        <v>75</v>
      </c>
      <c r="AY346" s="255" t="s">
        <v>143</v>
      </c>
    </row>
    <row r="347" s="14" customFormat="1">
      <c r="A347" s="14"/>
      <c r="B347" s="245"/>
      <c r="C347" s="246"/>
      <c r="D347" s="236" t="s">
        <v>152</v>
      </c>
      <c r="E347" s="247" t="s">
        <v>1</v>
      </c>
      <c r="F347" s="248" t="s">
        <v>159</v>
      </c>
      <c r="G347" s="246"/>
      <c r="H347" s="249">
        <v>107.22</v>
      </c>
      <c r="I347" s="250"/>
      <c r="J347" s="246"/>
      <c r="K347" s="246"/>
      <c r="L347" s="251"/>
      <c r="M347" s="252"/>
      <c r="N347" s="253"/>
      <c r="O347" s="253"/>
      <c r="P347" s="253"/>
      <c r="Q347" s="253"/>
      <c r="R347" s="253"/>
      <c r="S347" s="253"/>
      <c r="T347" s="254"/>
      <c r="U347" s="14"/>
      <c r="V347" s="14"/>
      <c r="W347" s="14"/>
      <c r="X347" s="14"/>
      <c r="Y347" s="14"/>
      <c r="Z347" s="14"/>
      <c r="AA347" s="14"/>
      <c r="AB347" s="14"/>
      <c r="AC347" s="14"/>
      <c r="AD347" s="14"/>
      <c r="AE347" s="14"/>
      <c r="AT347" s="255" t="s">
        <v>152</v>
      </c>
      <c r="AU347" s="255" t="s">
        <v>85</v>
      </c>
      <c r="AV347" s="14" t="s">
        <v>85</v>
      </c>
      <c r="AW347" s="14" t="s">
        <v>32</v>
      </c>
      <c r="AX347" s="14" t="s">
        <v>75</v>
      </c>
      <c r="AY347" s="255" t="s">
        <v>143</v>
      </c>
    </row>
    <row r="348" s="15" customFormat="1">
      <c r="A348" s="15"/>
      <c r="B348" s="256"/>
      <c r="C348" s="257"/>
      <c r="D348" s="236" t="s">
        <v>152</v>
      </c>
      <c r="E348" s="258" t="s">
        <v>1</v>
      </c>
      <c r="F348" s="259" t="s">
        <v>160</v>
      </c>
      <c r="G348" s="257"/>
      <c r="H348" s="260">
        <v>358.35399999999998</v>
      </c>
      <c r="I348" s="261"/>
      <c r="J348" s="257"/>
      <c r="K348" s="257"/>
      <c r="L348" s="262"/>
      <c r="M348" s="263"/>
      <c r="N348" s="264"/>
      <c r="O348" s="264"/>
      <c r="P348" s="264"/>
      <c r="Q348" s="264"/>
      <c r="R348" s="264"/>
      <c r="S348" s="264"/>
      <c r="T348" s="265"/>
      <c r="U348" s="15"/>
      <c r="V348" s="15"/>
      <c r="W348" s="15"/>
      <c r="X348" s="15"/>
      <c r="Y348" s="15"/>
      <c r="Z348" s="15"/>
      <c r="AA348" s="15"/>
      <c r="AB348" s="15"/>
      <c r="AC348" s="15"/>
      <c r="AD348" s="15"/>
      <c r="AE348" s="15"/>
      <c r="AT348" s="266" t="s">
        <v>152</v>
      </c>
      <c r="AU348" s="266" t="s">
        <v>85</v>
      </c>
      <c r="AV348" s="15" t="s">
        <v>161</v>
      </c>
      <c r="AW348" s="15" t="s">
        <v>32</v>
      </c>
      <c r="AX348" s="15" t="s">
        <v>75</v>
      </c>
      <c r="AY348" s="266" t="s">
        <v>143</v>
      </c>
    </row>
    <row r="349" s="13" customFormat="1">
      <c r="A349" s="13"/>
      <c r="B349" s="234"/>
      <c r="C349" s="235"/>
      <c r="D349" s="236" t="s">
        <v>152</v>
      </c>
      <c r="E349" s="237" t="s">
        <v>1</v>
      </c>
      <c r="F349" s="238" t="s">
        <v>162</v>
      </c>
      <c r="G349" s="235"/>
      <c r="H349" s="237" t="s">
        <v>1</v>
      </c>
      <c r="I349" s="239"/>
      <c r="J349" s="235"/>
      <c r="K349" s="235"/>
      <c r="L349" s="240"/>
      <c r="M349" s="241"/>
      <c r="N349" s="242"/>
      <c r="O349" s="242"/>
      <c r="P349" s="242"/>
      <c r="Q349" s="242"/>
      <c r="R349" s="242"/>
      <c r="S349" s="242"/>
      <c r="T349" s="243"/>
      <c r="U349" s="13"/>
      <c r="V349" s="13"/>
      <c r="W349" s="13"/>
      <c r="X349" s="13"/>
      <c r="Y349" s="13"/>
      <c r="Z349" s="13"/>
      <c r="AA349" s="13"/>
      <c r="AB349" s="13"/>
      <c r="AC349" s="13"/>
      <c r="AD349" s="13"/>
      <c r="AE349" s="13"/>
      <c r="AT349" s="244" t="s">
        <v>152</v>
      </c>
      <c r="AU349" s="244" t="s">
        <v>85</v>
      </c>
      <c r="AV349" s="13" t="s">
        <v>83</v>
      </c>
      <c r="AW349" s="13" t="s">
        <v>32</v>
      </c>
      <c r="AX349" s="13" t="s">
        <v>75</v>
      </c>
      <c r="AY349" s="244" t="s">
        <v>143</v>
      </c>
    </row>
    <row r="350" s="14" customFormat="1">
      <c r="A350" s="14"/>
      <c r="B350" s="245"/>
      <c r="C350" s="246"/>
      <c r="D350" s="236" t="s">
        <v>152</v>
      </c>
      <c r="E350" s="247" t="s">
        <v>1</v>
      </c>
      <c r="F350" s="248" t="s">
        <v>163</v>
      </c>
      <c r="G350" s="246"/>
      <c r="H350" s="249">
        <v>8.6999999999999993</v>
      </c>
      <c r="I350" s="250"/>
      <c r="J350" s="246"/>
      <c r="K350" s="246"/>
      <c r="L350" s="251"/>
      <c r="M350" s="252"/>
      <c r="N350" s="253"/>
      <c r="O350" s="253"/>
      <c r="P350" s="253"/>
      <c r="Q350" s="253"/>
      <c r="R350" s="253"/>
      <c r="S350" s="253"/>
      <c r="T350" s="254"/>
      <c r="U350" s="14"/>
      <c r="V350" s="14"/>
      <c r="W350" s="14"/>
      <c r="X350" s="14"/>
      <c r="Y350" s="14"/>
      <c r="Z350" s="14"/>
      <c r="AA350" s="14"/>
      <c r="AB350" s="14"/>
      <c r="AC350" s="14"/>
      <c r="AD350" s="14"/>
      <c r="AE350" s="14"/>
      <c r="AT350" s="255" t="s">
        <v>152</v>
      </c>
      <c r="AU350" s="255" t="s">
        <v>85</v>
      </c>
      <c r="AV350" s="14" t="s">
        <v>85</v>
      </c>
      <c r="AW350" s="14" t="s">
        <v>32</v>
      </c>
      <c r="AX350" s="14" t="s">
        <v>75</v>
      </c>
      <c r="AY350" s="255" t="s">
        <v>143</v>
      </c>
    </row>
    <row r="351" s="14" customFormat="1">
      <c r="A351" s="14"/>
      <c r="B351" s="245"/>
      <c r="C351" s="246"/>
      <c r="D351" s="236" t="s">
        <v>152</v>
      </c>
      <c r="E351" s="247" t="s">
        <v>1</v>
      </c>
      <c r="F351" s="248" t="s">
        <v>164</v>
      </c>
      <c r="G351" s="246"/>
      <c r="H351" s="249">
        <v>1.3</v>
      </c>
      <c r="I351" s="250"/>
      <c r="J351" s="246"/>
      <c r="K351" s="246"/>
      <c r="L351" s="251"/>
      <c r="M351" s="252"/>
      <c r="N351" s="253"/>
      <c r="O351" s="253"/>
      <c r="P351" s="253"/>
      <c r="Q351" s="253"/>
      <c r="R351" s="253"/>
      <c r="S351" s="253"/>
      <c r="T351" s="254"/>
      <c r="U351" s="14"/>
      <c r="V351" s="14"/>
      <c r="W351" s="14"/>
      <c r="X351" s="14"/>
      <c r="Y351" s="14"/>
      <c r="Z351" s="14"/>
      <c r="AA351" s="14"/>
      <c r="AB351" s="14"/>
      <c r="AC351" s="14"/>
      <c r="AD351" s="14"/>
      <c r="AE351" s="14"/>
      <c r="AT351" s="255" t="s">
        <v>152</v>
      </c>
      <c r="AU351" s="255" t="s">
        <v>85</v>
      </c>
      <c r="AV351" s="14" t="s">
        <v>85</v>
      </c>
      <c r="AW351" s="14" t="s">
        <v>32</v>
      </c>
      <c r="AX351" s="14" t="s">
        <v>75</v>
      </c>
      <c r="AY351" s="255" t="s">
        <v>143</v>
      </c>
    </row>
    <row r="352" s="14" customFormat="1">
      <c r="A352" s="14"/>
      <c r="B352" s="245"/>
      <c r="C352" s="246"/>
      <c r="D352" s="236" t="s">
        <v>152</v>
      </c>
      <c r="E352" s="247" t="s">
        <v>1</v>
      </c>
      <c r="F352" s="248" t="s">
        <v>165</v>
      </c>
      <c r="G352" s="246"/>
      <c r="H352" s="249">
        <v>9.5999999999999996</v>
      </c>
      <c r="I352" s="250"/>
      <c r="J352" s="246"/>
      <c r="K352" s="246"/>
      <c r="L352" s="251"/>
      <c r="M352" s="252"/>
      <c r="N352" s="253"/>
      <c r="O352" s="253"/>
      <c r="P352" s="253"/>
      <c r="Q352" s="253"/>
      <c r="R352" s="253"/>
      <c r="S352" s="253"/>
      <c r="T352" s="254"/>
      <c r="U352" s="14"/>
      <c r="V352" s="14"/>
      <c r="W352" s="14"/>
      <c r="X352" s="14"/>
      <c r="Y352" s="14"/>
      <c r="Z352" s="14"/>
      <c r="AA352" s="14"/>
      <c r="AB352" s="14"/>
      <c r="AC352" s="14"/>
      <c r="AD352" s="14"/>
      <c r="AE352" s="14"/>
      <c r="AT352" s="255" t="s">
        <v>152</v>
      </c>
      <c r="AU352" s="255" t="s">
        <v>85</v>
      </c>
      <c r="AV352" s="14" t="s">
        <v>85</v>
      </c>
      <c r="AW352" s="14" t="s">
        <v>32</v>
      </c>
      <c r="AX352" s="14" t="s">
        <v>75</v>
      </c>
      <c r="AY352" s="255" t="s">
        <v>143</v>
      </c>
    </row>
    <row r="353" s="14" customFormat="1">
      <c r="A353" s="14"/>
      <c r="B353" s="245"/>
      <c r="C353" s="246"/>
      <c r="D353" s="236" t="s">
        <v>152</v>
      </c>
      <c r="E353" s="247" t="s">
        <v>1</v>
      </c>
      <c r="F353" s="248" t="s">
        <v>166</v>
      </c>
      <c r="G353" s="246"/>
      <c r="H353" s="249">
        <v>9.3599999999999994</v>
      </c>
      <c r="I353" s="250"/>
      <c r="J353" s="246"/>
      <c r="K353" s="246"/>
      <c r="L353" s="251"/>
      <c r="M353" s="252"/>
      <c r="N353" s="253"/>
      <c r="O353" s="253"/>
      <c r="P353" s="253"/>
      <c r="Q353" s="253"/>
      <c r="R353" s="253"/>
      <c r="S353" s="253"/>
      <c r="T353" s="254"/>
      <c r="U353" s="14"/>
      <c r="V353" s="14"/>
      <c r="W353" s="14"/>
      <c r="X353" s="14"/>
      <c r="Y353" s="14"/>
      <c r="Z353" s="14"/>
      <c r="AA353" s="14"/>
      <c r="AB353" s="14"/>
      <c r="AC353" s="14"/>
      <c r="AD353" s="14"/>
      <c r="AE353" s="14"/>
      <c r="AT353" s="255" t="s">
        <v>152</v>
      </c>
      <c r="AU353" s="255" t="s">
        <v>85</v>
      </c>
      <c r="AV353" s="14" t="s">
        <v>85</v>
      </c>
      <c r="AW353" s="14" t="s">
        <v>32</v>
      </c>
      <c r="AX353" s="14" t="s">
        <v>75</v>
      </c>
      <c r="AY353" s="255" t="s">
        <v>143</v>
      </c>
    </row>
    <row r="354" s="14" customFormat="1">
      <c r="A354" s="14"/>
      <c r="B354" s="245"/>
      <c r="C354" s="246"/>
      <c r="D354" s="236" t="s">
        <v>152</v>
      </c>
      <c r="E354" s="247" t="s">
        <v>1</v>
      </c>
      <c r="F354" s="248" t="s">
        <v>167</v>
      </c>
      <c r="G354" s="246"/>
      <c r="H354" s="249">
        <v>1.6000000000000001</v>
      </c>
      <c r="I354" s="250"/>
      <c r="J354" s="246"/>
      <c r="K354" s="246"/>
      <c r="L354" s="251"/>
      <c r="M354" s="252"/>
      <c r="N354" s="253"/>
      <c r="O354" s="253"/>
      <c r="P354" s="253"/>
      <c r="Q354" s="253"/>
      <c r="R354" s="253"/>
      <c r="S354" s="253"/>
      <c r="T354" s="254"/>
      <c r="U354" s="14"/>
      <c r="V354" s="14"/>
      <c r="W354" s="14"/>
      <c r="X354" s="14"/>
      <c r="Y354" s="14"/>
      <c r="Z354" s="14"/>
      <c r="AA354" s="14"/>
      <c r="AB354" s="14"/>
      <c r="AC354" s="14"/>
      <c r="AD354" s="14"/>
      <c r="AE354" s="14"/>
      <c r="AT354" s="255" t="s">
        <v>152</v>
      </c>
      <c r="AU354" s="255" t="s">
        <v>85</v>
      </c>
      <c r="AV354" s="14" t="s">
        <v>85</v>
      </c>
      <c r="AW354" s="14" t="s">
        <v>32</v>
      </c>
      <c r="AX354" s="14" t="s">
        <v>75</v>
      </c>
      <c r="AY354" s="255" t="s">
        <v>143</v>
      </c>
    </row>
    <row r="355" s="14" customFormat="1">
      <c r="A355" s="14"/>
      <c r="B355" s="245"/>
      <c r="C355" s="246"/>
      <c r="D355" s="236" t="s">
        <v>152</v>
      </c>
      <c r="E355" s="247" t="s">
        <v>1</v>
      </c>
      <c r="F355" s="248" t="s">
        <v>168</v>
      </c>
      <c r="G355" s="246"/>
      <c r="H355" s="249">
        <v>2.8799999999999999</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152</v>
      </c>
      <c r="AU355" s="255" t="s">
        <v>85</v>
      </c>
      <c r="AV355" s="14" t="s">
        <v>85</v>
      </c>
      <c r="AW355" s="14" t="s">
        <v>32</v>
      </c>
      <c r="AX355" s="14" t="s">
        <v>75</v>
      </c>
      <c r="AY355" s="255" t="s">
        <v>143</v>
      </c>
    </row>
    <row r="356" s="14" customFormat="1">
      <c r="A356" s="14"/>
      <c r="B356" s="245"/>
      <c r="C356" s="246"/>
      <c r="D356" s="236" t="s">
        <v>152</v>
      </c>
      <c r="E356" s="247" t="s">
        <v>1</v>
      </c>
      <c r="F356" s="248" t="s">
        <v>169</v>
      </c>
      <c r="G356" s="246"/>
      <c r="H356" s="249">
        <v>0.63200000000000001</v>
      </c>
      <c r="I356" s="250"/>
      <c r="J356" s="246"/>
      <c r="K356" s="246"/>
      <c r="L356" s="251"/>
      <c r="M356" s="252"/>
      <c r="N356" s="253"/>
      <c r="O356" s="253"/>
      <c r="P356" s="253"/>
      <c r="Q356" s="253"/>
      <c r="R356" s="253"/>
      <c r="S356" s="253"/>
      <c r="T356" s="254"/>
      <c r="U356" s="14"/>
      <c r="V356" s="14"/>
      <c r="W356" s="14"/>
      <c r="X356" s="14"/>
      <c r="Y356" s="14"/>
      <c r="Z356" s="14"/>
      <c r="AA356" s="14"/>
      <c r="AB356" s="14"/>
      <c r="AC356" s="14"/>
      <c r="AD356" s="14"/>
      <c r="AE356" s="14"/>
      <c r="AT356" s="255" t="s">
        <v>152</v>
      </c>
      <c r="AU356" s="255" t="s">
        <v>85</v>
      </c>
      <c r="AV356" s="14" t="s">
        <v>85</v>
      </c>
      <c r="AW356" s="14" t="s">
        <v>32</v>
      </c>
      <c r="AX356" s="14" t="s">
        <v>75</v>
      </c>
      <c r="AY356" s="255" t="s">
        <v>143</v>
      </c>
    </row>
    <row r="357" s="14" customFormat="1">
      <c r="A357" s="14"/>
      <c r="B357" s="245"/>
      <c r="C357" s="246"/>
      <c r="D357" s="236" t="s">
        <v>152</v>
      </c>
      <c r="E357" s="247" t="s">
        <v>1</v>
      </c>
      <c r="F357" s="248" t="s">
        <v>170</v>
      </c>
      <c r="G357" s="246"/>
      <c r="H357" s="249">
        <v>0.98799999999999999</v>
      </c>
      <c r="I357" s="250"/>
      <c r="J357" s="246"/>
      <c r="K357" s="246"/>
      <c r="L357" s="251"/>
      <c r="M357" s="252"/>
      <c r="N357" s="253"/>
      <c r="O357" s="253"/>
      <c r="P357" s="253"/>
      <c r="Q357" s="253"/>
      <c r="R357" s="253"/>
      <c r="S357" s="253"/>
      <c r="T357" s="254"/>
      <c r="U357" s="14"/>
      <c r="V357" s="14"/>
      <c r="W357" s="14"/>
      <c r="X357" s="14"/>
      <c r="Y357" s="14"/>
      <c r="Z357" s="14"/>
      <c r="AA357" s="14"/>
      <c r="AB357" s="14"/>
      <c r="AC357" s="14"/>
      <c r="AD357" s="14"/>
      <c r="AE357" s="14"/>
      <c r="AT357" s="255" t="s">
        <v>152</v>
      </c>
      <c r="AU357" s="255" t="s">
        <v>85</v>
      </c>
      <c r="AV357" s="14" t="s">
        <v>85</v>
      </c>
      <c r="AW357" s="14" t="s">
        <v>32</v>
      </c>
      <c r="AX357" s="14" t="s">
        <v>75</v>
      </c>
      <c r="AY357" s="255" t="s">
        <v>143</v>
      </c>
    </row>
    <row r="358" s="14" customFormat="1">
      <c r="A358" s="14"/>
      <c r="B358" s="245"/>
      <c r="C358" s="246"/>
      <c r="D358" s="236" t="s">
        <v>152</v>
      </c>
      <c r="E358" s="247" t="s">
        <v>1</v>
      </c>
      <c r="F358" s="248" t="s">
        <v>171</v>
      </c>
      <c r="G358" s="246"/>
      <c r="H358" s="249">
        <v>1.952</v>
      </c>
      <c r="I358" s="250"/>
      <c r="J358" s="246"/>
      <c r="K358" s="246"/>
      <c r="L358" s="251"/>
      <c r="M358" s="252"/>
      <c r="N358" s="253"/>
      <c r="O358" s="253"/>
      <c r="P358" s="253"/>
      <c r="Q358" s="253"/>
      <c r="R358" s="253"/>
      <c r="S358" s="253"/>
      <c r="T358" s="254"/>
      <c r="U358" s="14"/>
      <c r="V358" s="14"/>
      <c r="W358" s="14"/>
      <c r="X358" s="14"/>
      <c r="Y358" s="14"/>
      <c r="Z358" s="14"/>
      <c r="AA358" s="14"/>
      <c r="AB358" s="14"/>
      <c r="AC358" s="14"/>
      <c r="AD358" s="14"/>
      <c r="AE358" s="14"/>
      <c r="AT358" s="255" t="s">
        <v>152</v>
      </c>
      <c r="AU358" s="255" t="s">
        <v>85</v>
      </c>
      <c r="AV358" s="14" t="s">
        <v>85</v>
      </c>
      <c r="AW358" s="14" t="s">
        <v>32</v>
      </c>
      <c r="AX358" s="14" t="s">
        <v>75</v>
      </c>
      <c r="AY358" s="255" t="s">
        <v>143</v>
      </c>
    </row>
    <row r="359" s="15" customFormat="1">
      <c r="A359" s="15"/>
      <c r="B359" s="256"/>
      <c r="C359" s="257"/>
      <c r="D359" s="236" t="s">
        <v>152</v>
      </c>
      <c r="E359" s="258" t="s">
        <v>1</v>
      </c>
      <c r="F359" s="259" t="s">
        <v>160</v>
      </c>
      <c r="G359" s="257"/>
      <c r="H359" s="260">
        <v>37.012</v>
      </c>
      <c r="I359" s="261"/>
      <c r="J359" s="257"/>
      <c r="K359" s="257"/>
      <c r="L359" s="262"/>
      <c r="M359" s="263"/>
      <c r="N359" s="264"/>
      <c r="O359" s="264"/>
      <c r="P359" s="264"/>
      <c r="Q359" s="264"/>
      <c r="R359" s="264"/>
      <c r="S359" s="264"/>
      <c r="T359" s="265"/>
      <c r="U359" s="15"/>
      <c r="V359" s="15"/>
      <c r="W359" s="15"/>
      <c r="X359" s="15"/>
      <c r="Y359" s="15"/>
      <c r="Z359" s="15"/>
      <c r="AA359" s="15"/>
      <c r="AB359" s="15"/>
      <c r="AC359" s="15"/>
      <c r="AD359" s="15"/>
      <c r="AE359" s="15"/>
      <c r="AT359" s="266" t="s">
        <v>152</v>
      </c>
      <c r="AU359" s="266" t="s">
        <v>85</v>
      </c>
      <c r="AV359" s="15" t="s">
        <v>161</v>
      </c>
      <c r="AW359" s="15" t="s">
        <v>32</v>
      </c>
      <c r="AX359" s="15" t="s">
        <v>75</v>
      </c>
      <c r="AY359" s="266" t="s">
        <v>143</v>
      </c>
    </row>
    <row r="360" s="13" customFormat="1">
      <c r="A360" s="13"/>
      <c r="B360" s="234"/>
      <c r="C360" s="235"/>
      <c r="D360" s="236" t="s">
        <v>152</v>
      </c>
      <c r="E360" s="237" t="s">
        <v>1</v>
      </c>
      <c r="F360" s="238" t="s">
        <v>172</v>
      </c>
      <c r="G360" s="235"/>
      <c r="H360" s="237" t="s">
        <v>1</v>
      </c>
      <c r="I360" s="239"/>
      <c r="J360" s="235"/>
      <c r="K360" s="235"/>
      <c r="L360" s="240"/>
      <c r="M360" s="241"/>
      <c r="N360" s="242"/>
      <c r="O360" s="242"/>
      <c r="P360" s="242"/>
      <c r="Q360" s="242"/>
      <c r="R360" s="242"/>
      <c r="S360" s="242"/>
      <c r="T360" s="243"/>
      <c r="U360" s="13"/>
      <c r="V360" s="13"/>
      <c r="W360" s="13"/>
      <c r="X360" s="13"/>
      <c r="Y360" s="13"/>
      <c r="Z360" s="13"/>
      <c r="AA360" s="13"/>
      <c r="AB360" s="13"/>
      <c r="AC360" s="13"/>
      <c r="AD360" s="13"/>
      <c r="AE360" s="13"/>
      <c r="AT360" s="244" t="s">
        <v>152</v>
      </c>
      <c r="AU360" s="244" t="s">
        <v>85</v>
      </c>
      <c r="AV360" s="13" t="s">
        <v>83</v>
      </c>
      <c r="AW360" s="13" t="s">
        <v>32</v>
      </c>
      <c r="AX360" s="13" t="s">
        <v>75</v>
      </c>
      <c r="AY360" s="244" t="s">
        <v>143</v>
      </c>
    </row>
    <row r="361" s="14" customFormat="1">
      <c r="A361" s="14"/>
      <c r="B361" s="245"/>
      <c r="C361" s="246"/>
      <c r="D361" s="236" t="s">
        <v>152</v>
      </c>
      <c r="E361" s="247" t="s">
        <v>1</v>
      </c>
      <c r="F361" s="248" t="s">
        <v>173</v>
      </c>
      <c r="G361" s="246"/>
      <c r="H361" s="249">
        <v>-85.394999999999996</v>
      </c>
      <c r="I361" s="250"/>
      <c r="J361" s="246"/>
      <c r="K361" s="246"/>
      <c r="L361" s="251"/>
      <c r="M361" s="252"/>
      <c r="N361" s="253"/>
      <c r="O361" s="253"/>
      <c r="P361" s="253"/>
      <c r="Q361" s="253"/>
      <c r="R361" s="253"/>
      <c r="S361" s="253"/>
      <c r="T361" s="254"/>
      <c r="U361" s="14"/>
      <c r="V361" s="14"/>
      <c r="W361" s="14"/>
      <c r="X361" s="14"/>
      <c r="Y361" s="14"/>
      <c r="Z361" s="14"/>
      <c r="AA361" s="14"/>
      <c r="AB361" s="14"/>
      <c r="AC361" s="14"/>
      <c r="AD361" s="14"/>
      <c r="AE361" s="14"/>
      <c r="AT361" s="255" t="s">
        <v>152</v>
      </c>
      <c r="AU361" s="255" t="s">
        <v>85</v>
      </c>
      <c r="AV361" s="14" t="s">
        <v>85</v>
      </c>
      <c r="AW361" s="14" t="s">
        <v>32</v>
      </c>
      <c r="AX361" s="14" t="s">
        <v>75</v>
      </c>
      <c r="AY361" s="255" t="s">
        <v>143</v>
      </c>
    </row>
    <row r="362" s="15" customFormat="1">
      <c r="A362" s="15"/>
      <c r="B362" s="256"/>
      <c r="C362" s="257"/>
      <c r="D362" s="236" t="s">
        <v>152</v>
      </c>
      <c r="E362" s="258" t="s">
        <v>1</v>
      </c>
      <c r="F362" s="259" t="s">
        <v>160</v>
      </c>
      <c r="G362" s="257"/>
      <c r="H362" s="260">
        <v>-85.394999999999996</v>
      </c>
      <c r="I362" s="261"/>
      <c r="J362" s="257"/>
      <c r="K362" s="257"/>
      <c r="L362" s="262"/>
      <c r="M362" s="263"/>
      <c r="N362" s="264"/>
      <c r="O362" s="264"/>
      <c r="P362" s="264"/>
      <c r="Q362" s="264"/>
      <c r="R362" s="264"/>
      <c r="S362" s="264"/>
      <c r="T362" s="265"/>
      <c r="U362" s="15"/>
      <c r="V362" s="15"/>
      <c r="W362" s="15"/>
      <c r="X362" s="15"/>
      <c r="Y362" s="15"/>
      <c r="Z362" s="15"/>
      <c r="AA362" s="15"/>
      <c r="AB362" s="15"/>
      <c r="AC362" s="15"/>
      <c r="AD362" s="15"/>
      <c r="AE362" s="15"/>
      <c r="AT362" s="266" t="s">
        <v>152</v>
      </c>
      <c r="AU362" s="266" t="s">
        <v>85</v>
      </c>
      <c r="AV362" s="15" t="s">
        <v>161</v>
      </c>
      <c r="AW362" s="15" t="s">
        <v>32</v>
      </c>
      <c r="AX362" s="15" t="s">
        <v>75</v>
      </c>
      <c r="AY362" s="266" t="s">
        <v>143</v>
      </c>
    </row>
    <row r="363" s="16" customFormat="1">
      <c r="A363" s="16"/>
      <c r="B363" s="267"/>
      <c r="C363" s="268"/>
      <c r="D363" s="236" t="s">
        <v>152</v>
      </c>
      <c r="E363" s="269" t="s">
        <v>1</v>
      </c>
      <c r="F363" s="270" t="s">
        <v>174</v>
      </c>
      <c r="G363" s="268"/>
      <c r="H363" s="271">
        <v>309.97100000000006</v>
      </c>
      <c r="I363" s="272"/>
      <c r="J363" s="268"/>
      <c r="K363" s="268"/>
      <c r="L363" s="273"/>
      <c r="M363" s="274"/>
      <c r="N363" s="275"/>
      <c r="O363" s="275"/>
      <c r="P363" s="275"/>
      <c r="Q363" s="275"/>
      <c r="R363" s="275"/>
      <c r="S363" s="275"/>
      <c r="T363" s="276"/>
      <c r="U363" s="16"/>
      <c r="V363" s="16"/>
      <c r="W363" s="16"/>
      <c r="X363" s="16"/>
      <c r="Y363" s="16"/>
      <c r="Z363" s="16"/>
      <c r="AA363" s="16"/>
      <c r="AB363" s="16"/>
      <c r="AC363" s="16"/>
      <c r="AD363" s="16"/>
      <c r="AE363" s="16"/>
      <c r="AT363" s="277" t="s">
        <v>152</v>
      </c>
      <c r="AU363" s="277" t="s">
        <v>85</v>
      </c>
      <c r="AV363" s="16" t="s">
        <v>150</v>
      </c>
      <c r="AW363" s="16" t="s">
        <v>32</v>
      </c>
      <c r="AX363" s="16" t="s">
        <v>83</v>
      </c>
      <c r="AY363" s="277" t="s">
        <v>143</v>
      </c>
    </row>
    <row r="364" s="2" customFormat="1" ht="24.15" customHeight="1">
      <c r="A364" s="39"/>
      <c r="B364" s="40"/>
      <c r="C364" s="220" t="s">
        <v>326</v>
      </c>
      <c r="D364" s="220" t="s">
        <v>146</v>
      </c>
      <c r="E364" s="221" t="s">
        <v>327</v>
      </c>
      <c r="F364" s="222" t="s">
        <v>328</v>
      </c>
      <c r="G364" s="223" t="s">
        <v>223</v>
      </c>
      <c r="H364" s="224">
        <v>36.200000000000003</v>
      </c>
      <c r="I364" s="225"/>
      <c r="J364" s="226">
        <f>ROUND(I364*H364,2)</f>
        <v>0</v>
      </c>
      <c r="K364" s="227"/>
      <c r="L364" s="45"/>
      <c r="M364" s="228" t="s">
        <v>1</v>
      </c>
      <c r="N364" s="229" t="s">
        <v>40</v>
      </c>
      <c r="O364" s="92"/>
      <c r="P364" s="230">
        <f>O364*H364</f>
        <v>0</v>
      </c>
      <c r="Q364" s="230">
        <v>0.020650000000000002</v>
      </c>
      <c r="R364" s="230">
        <f>Q364*H364</f>
        <v>0.74753000000000014</v>
      </c>
      <c r="S364" s="230">
        <v>0</v>
      </c>
      <c r="T364" s="231">
        <f>S364*H364</f>
        <v>0</v>
      </c>
      <c r="U364" s="39"/>
      <c r="V364" s="39"/>
      <c r="W364" s="39"/>
      <c r="X364" s="39"/>
      <c r="Y364" s="39"/>
      <c r="Z364" s="39"/>
      <c r="AA364" s="39"/>
      <c r="AB364" s="39"/>
      <c r="AC364" s="39"/>
      <c r="AD364" s="39"/>
      <c r="AE364" s="39"/>
      <c r="AR364" s="232" t="s">
        <v>150</v>
      </c>
      <c r="AT364" s="232" t="s">
        <v>146</v>
      </c>
      <c r="AU364" s="232" t="s">
        <v>85</v>
      </c>
      <c r="AY364" s="18" t="s">
        <v>143</v>
      </c>
      <c r="BE364" s="233">
        <f>IF(N364="základní",J364,0)</f>
        <v>0</v>
      </c>
      <c r="BF364" s="233">
        <f>IF(N364="snížená",J364,0)</f>
        <v>0</v>
      </c>
      <c r="BG364" s="233">
        <f>IF(N364="zákl. přenesená",J364,0)</f>
        <v>0</v>
      </c>
      <c r="BH364" s="233">
        <f>IF(N364="sníž. přenesená",J364,0)</f>
        <v>0</v>
      </c>
      <c r="BI364" s="233">
        <f>IF(N364="nulová",J364,0)</f>
        <v>0</v>
      </c>
      <c r="BJ364" s="18" t="s">
        <v>83</v>
      </c>
      <c r="BK364" s="233">
        <f>ROUND(I364*H364,2)</f>
        <v>0</v>
      </c>
      <c r="BL364" s="18" t="s">
        <v>150</v>
      </c>
      <c r="BM364" s="232" t="s">
        <v>329</v>
      </c>
    </row>
    <row r="365" s="14" customFormat="1">
      <c r="A365" s="14"/>
      <c r="B365" s="245"/>
      <c r="C365" s="246"/>
      <c r="D365" s="236" t="s">
        <v>152</v>
      </c>
      <c r="E365" s="247" t="s">
        <v>1</v>
      </c>
      <c r="F365" s="248" t="s">
        <v>330</v>
      </c>
      <c r="G365" s="246"/>
      <c r="H365" s="249">
        <v>11.5</v>
      </c>
      <c r="I365" s="250"/>
      <c r="J365" s="246"/>
      <c r="K365" s="246"/>
      <c r="L365" s="251"/>
      <c r="M365" s="252"/>
      <c r="N365" s="253"/>
      <c r="O365" s="253"/>
      <c r="P365" s="253"/>
      <c r="Q365" s="253"/>
      <c r="R365" s="253"/>
      <c r="S365" s="253"/>
      <c r="T365" s="254"/>
      <c r="U365" s="14"/>
      <c r="V365" s="14"/>
      <c r="W365" s="14"/>
      <c r="X365" s="14"/>
      <c r="Y365" s="14"/>
      <c r="Z365" s="14"/>
      <c r="AA365" s="14"/>
      <c r="AB365" s="14"/>
      <c r="AC365" s="14"/>
      <c r="AD365" s="14"/>
      <c r="AE365" s="14"/>
      <c r="AT365" s="255" t="s">
        <v>152</v>
      </c>
      <c r="AU365" s="255" t="s">
        <v>85</v>
      </c>
      <c r="AV365" s="14" t="s">
        <v>85</v>
      </c>
      <c r="AW365" s="14" t="s">
        <v>32</v>
      </c>
      <c r="AX365" s="14" t="s">
        <v>75</v>
      </c>
      <c r="AY365" s="255" t="s">
        <v>143</v>
      </c>
    </row>
    <row r="366" s="14" customFormat="1">
      <c r="A366" s="14"/>
      <c r="B366" s="245"/>
      <c r="C366" s="246"/>
      <c r="D366" s="236" t="s">
        <v>152</v>
      </c>
      <c r="E366" s="247" t="s">
        <v>1</v>
      </c>
      <c r="F366" s="248" t="s">
        <v>331</v>
      </c>
      <c r="G366" s="246"/>
      <c r="H366" s="249">
        <v>1.2</v>
      </c>
      <c r="I366" s="250"/>
      <c r="J366" s="246"/>
      <c r="K366" s="246"/>
      <c r="L366" s="251"/>
      <c r="M366" s="252"/>
      <c r="N366" s="253"/>
      <c r="O366" s="253"/>
      <c r="P366" s="253"/>
      <c r="Q366" s="253"/>
      <c r="R366" s="253"/>
      <c r="S366" s="253"/>
      <c r="T366" s="254"/>
      <c r="U366" s="14"/>
      <c r="V366" s="14"/>
      <c r="W366" s="14"/>
      <c r="X366" s="14"/>
      <c r="Y366" s="14"/>
      <c r="Z366" s="14"/>
      <c r="AA366" s="14"/>
      <c r="AB366" s="14"/>
      <c r="AC366" s="14"/>
      <c r="AD366" s="14"/>
      <c r="AE366" s="14"/>
      <c r="AT366" s="255" t="s">
        <v>152</v>
      </c>
      <c r="AU366" s="255" t="s">
        <v>85</v>
      </c>
      <c r="AV366" s="14" t="s">
        <v>85</v>
      </c>
      <c r="AW366" s="14" t="s">
        <v>32</v>
      </c>
      <c r="AX366" s="14" t="s">
        <v>75</v>
      </c>
      <c r="AY366" s="255" t="s">
        <v>143</v>
      </c>
    </row>
    <row r="367" s="14" customFormat="1">
      <c r="A367" s="14"/>
      <c r="B367" s="245"/>
      <c r="C367" s="246"/>
      <c r="D367" s="236" t="s">
        <v>152</v>
      </c>
      <c r="E367" s="247" t="s">
        <v>1</v>
      </c>
      <c r="F367" s="248" t="s">
        <v>332</v>
      </c>
      <c r="G367" s="246"/>
      <c r="H367" s="249">
        <v>9.5999999999999996</v>
      </c>
      <c r="I367" s="250"/>
      <c r="J367" s="246"/>
      <c r="K367" s="246"/>
      <c r="L367" s="251"/>
      <c r="M367" s="252"/>
      <c r="N367" s="253"/>
      <c r="O367" s="253"/>
      <c r="P367" s="253"/>
      <c r="Q367" s="253"/>
      <c r="R367" s="253"/>
      <c r="S367" s="253"/>
      <c r="T367" s="254"/>
      <c r="U367" s="14"/>
      <c r="V367" s="14"/>
      <c r="W367" s="14"/>
      <c r="X367" s="14"/>
      <c r="Y367" s="14"/>
      <c r="Z367" s="14"/>
      <c r="AA367" s="14"/>
      <c r="AB367" s="14"/>
      <c r="AC367" s="14"/>
      <c r="AD367" s="14"/>
      <c r="AE367" s="14"/>
      <c r="AT367" s="255" t="s">
        <v>152</v>
      </c>
      <c r="AU367" s="255" t="s">
        <v>85</v>
      </c>
      <c r="AV367" s="14" t="s">
        <v>85</v>
      </c>
      <c r="AW367" s="14" t="s">
        <v>32</v>
      </c>
      <c r="AX367" s="14" t="s">
        <v>75</v>
      </c>
      <c r="AY367" s="255" t="s">
        <v>143</v>
      </c>
    </row>
    <row r="368" s="14" customFormat="1">
      <c r="A368" s="14"/>
      <c r="B368" s="245"/>
      <c r="C368" s="246"/>
      <c r="D368" s="236" t="s">
        <v>152</v>
      </c>
      <c r="E368" s="247" t="s">
        <v>1</v>
      </c>
      <c r="F368" s="248" t="s">
        <v>333</v>
      </c>
      <c r="G368" s="246"/>
      <c r="H368" s="249">
        <v>9</v>
      </c>
      <c r="I368" s="250"/>
      <c r="J368" s="246"/>
      <c r="K368" s="246"/>
      <c r="L368" s="251"/>
      <c r="M368" s="252"/>
      <c r="N368" s="253"/>
      <c r="O368" s="253"/>
      <c r="P368" s="253"/>
      <c r="Q368" s="253"/>
      <c r="R368" s="253"/>
      <c r="S368" s="253"/>
      <c r="T368" s="254"/>
      <c r="U368" s="14"/>
      <c r="V368" s="14"/>
      <c r="W368" s="14"/>
      <c r="X368" s="14"/>
      <c r="Y368" s="14"/>
      <c r="Z368" s="14"/>
      <c r="AA368" s="14"/>
      <c r="AB368" s="14"/>
      <c r="AC368" s="14"/>
      <c r="AD368" s="14"/>
      <c r="AE368" s="14"/>
      <c r="AT368" s="255" t="s">
        <v>152</v>
      </c>
      <c r="AU368" s="255" t="s">
        <v>85</v>
      </c>
      <c r="AV368" s="14" t="s">
        <v>85</v>
      </c>
      <c r="AW368" s="14" t="s">
        <v>32</v>
      </c>
      <c r="AX368" s="14" t="s">
        <v>75</v>
      </c>
      <c r="AY368" s="255" t="s">
        <v>143</v>
      </c>
    </row>
    <row r="369" s="14" customFormat="1">
      <c r="A369" s="14"/>
      <c r="B369" s="245"/>
      <c r="C369" s="246"/>
      <c r="D369" s="236" t="s">
        <v>152</v>
      </c>
      <c r="E369" s="247" t="s">
        <v>1</v>
      </c>
      <c r="F369" s="248" t="s">
        <v>334</v>
      </c>
      <c r="G369" s="246"/>
      <c r="H369" s="249">
        <v>1.6000000000000001</v>
      </c>
      <c r="I369" s="250"/>
      <c r="J369" s="246"/>
      <c r="K369" s="246"/>
      <c r="L369" s="251"/>
      <c r="M369" s="252"/>
      <c r="N369" s="253"/>
      <c r="O369" s="253"/>
      <c r="P369" s="253"/>
      <c r="Q369" s="253"/>
      <c r="R369" s="253"/>
      <c r="S369" s="253"/>
      <c r="T369" s="254"/>
      <c r="U369" s="14"/>
      <c r="V369" s="14"/>
      <c r="W369" s="14"/>
      <c r="X369" s="14"/>
      <c r="Y369" s="14"/>
      <c r="Z369" s="14"/>
      <c r="AA369" s="14"/>
      <c r="AB369" s="14"/>
      <c r="AC369" s="14"/>
      <c r="AD369" s="14"/>
      <c r="AE369" s="14"/>
      <c r="AT369" s="255" t="s">
        <v>152</v>
      </c>
      <c r="AU369" s="255" t="s">
        <v>85</v>
      </c>
      <c r="AV369" s="14" t="s">
        <v>85</v>
      </c>
      <c r="AW369" s="14" t="s">
        <v>32</v>
      </c>
      <c r="AX369" s="14" t="s">
        <v>75</v>
      </c>
      <c r="AY369" s="255" t="s">
        <v>143</v>
      </c>
    </row>
    <row r="370" s="14" customFormat="1">
      <c r="A370" s="14"/>
      <c r="B370" s="245"/>
      <c r="C370" s="246"/>
      <c r="D370" s="236" t="s">
        <v>152</v>
      </c>
      <c r="E370" s="247" t="s">
        <v>1</v>
      </c>
      <c r="F370" s="248" t="s">
        <v>335</v>
      </c>
      <c r="G370" s="246"/>
      <c r="H370" s="249">
        <v>2.3999999999999999</v>
      </c>
      <c r="I370" s="250"/>
      <c r="J370" s="246"/>
      <c r="K370" s="246"/>
      <c r="L370" s="251"/>
      <c r="M370" s="252"/>
      <c r="N370" s="253"/>
      <c r="O370" s="253"/>
      <c r="P370" s="253"/>
      <c r="Q370" s="253"/>
      <c r="R370" s="253"/>
      <c r="S370" s="253"/>
      <c r="T370" s="254"/>
      <c r="U370" s="14"/>
      <c r="V370" s="14"/>
      <c r="W370" s="14"/>
      <c r="X370" s="14"/>
      <c r="Y370" s="14"/>
      <c r="Z370" s="14"/>
      <c r="AA370" s="14"/>
      <c r="AB370" s="14"/>
      <c r="AC370" s="14"/>
      <c r="AD370" s="14"/>
      <c r="AE370" s="14"/>
      <c r="AT370" s="255" t="s">
        <v>152</v>
      </c>
      <c r="AU370" s="255" t="s">
        <v>85</v>
      </c>
      <c r="AV370" s="14" t="s">
        <v>85</v>
      </c>
      <c r="AW370" s="14" t="s">
        <v>32</v>
      </c>
      <c r="AX370" s="14" t="s">
        <v>75</v>
      </c>
      <c r="AY370" s="255" t="s">
        <v>143</v>
      </c>
    </row>
    <row r="371" s="14" customFormat="1">
      <c r="A371" s="14"/>
      <c r="B371" s="245"/>
      <c r="C371" s="246"/>
      <c r="D371" s="236" t="s">
        <v>152</v>
      </c>
      <c r="E371" s="247" t="s">
        <v>1</v>
      </c>
      <c r="F371" s="248" t="s">
        <v>336</v>
      </c>
      <c r="G371" s="246"/>
      <c r="H371" s="249">
        <v>0.90000000000000002</v>
      </c>
      <c r="I371" s="250"/>
      <c r="J371" s="246"/>
      <c r="K371" s="246"/>
      <c r="L371" s="251"/>
      <c r="M371" s="252"/>
      <c r="N371" s="253"/>
      <c r="O371" s="253"/>
      <c r="P371" s="253"/>
      <c r="Q371" s="253"/>
      <c r="R371" s="253"/>
      <c r="S371" s="253"/>
      <c r="T371" s="254"/>
      <c r="U371" s="14"/>
      <c r="V371" s="14"/>
      <c r="W371" s="14"/>
      <c r="X371" s="14"/>
      <c r="Y371" s="14"/>
      <c r="Z371" s="14"/>
      <c r="AA371" s="14"/>
      <c r="AB371" s="14"/>
      <c r="AC371" s="14"/>
      <c r="AD371" s="14"/>
      <c r="AE371" s="14"/>
      <c r="AT371" s="255" t="s">
        <v>152</v>
      </c>
      <c r="AU371" s="255" t="s">
        <v>85</v>
      </c>
      <c r="AV371" s="14" t="s">
        <v>85</v>
      </c>
      <c r="AW371" s="14" t="s">
        <v>32</v>
      </c>
      <c r="AX371" s="14" t="s">
        <v>75</v>
      </c>
      <c r="AY371" s="255" t="s">
        <v>143</v>
      </c>
    </row>
    <row r="372" s="16" customFormat="1">
      <c r="A372" s="16"/>
      <c r="B372" s="267"/>
      <c r="C372" s="268"/>
      <c r="D372" s="236" t="s">
        <v>152</v>
      </c>
      <c r="E372" s="269" t="s">
        <v>1</v>
      </c>
      <c r="F372" s="270" t="s">
        <v>174</v>
      </c>
      <c r="G372" s="268"/>
      <c r="H372" s="271">
        <v>36.199999999999996</v>
      </c>
      <c r="I372" s="272"/>
      <c r="J372" s="268"/>
      <c r="K372" s="268"/>
      <c r="L372" s="273"/>
      <c r="M372" s="274"/>
      <c r="N372" s="275"/>
      <c r="O372" s="275"/>
      <c r="P372" s="275"/>
      <c r="Q372" s="275"/>
      <c r="R372" s="275"/>
      <c r="S372" s="275"/>
      <c r="T372" s="276"/>
      <c r="U372" s="16"/>
      <c r="V372" s="16"/>
      <c r="W372" s="16"/>
      <c r="X372" s="16"/>
      <c r="Y372" s="16"/>
      <c r="Z372" s="16"/>
      <c r="AA372" s="16"/>
      <c r="AB372" s="16"/>
      <c r="AC372" s="16"/>
      <c r="AD372" s="16"/>
      <c r="AE372" s="16"/>
      <c r="AT372" s="277" t="s">
        <v>152</v>
      </c>
      <c r="AU372" s="277" t="s">
        <v>85</v>
      </c>
      <c r="AV372" s="16" t="s">
        <v>150</v>
      </c>
      <c r="AW372" s="16" t="s">
        <v>32</v>
      </c>
      <c r="AX372" s="16" t="s">
        <v>83</v>
      </c>
      <c r="AY372" s="277" t="s">
        <v>143</v>
      </c>
    </row>
    <row r="373" s="2" customFormat="1" ht="16.5" customHeight="1">
      <c r="A373" s="39"/>
      <c r="B373" s="40"/>
      <c r="C373" s="220" t="s">
        <v>337</v>
      </c>
      <c r="D373" s="220" t="s">
        <v>146</v>
      </c>
      <c r="E373" s="221" t="s">
        <v>338</v>
      </c>
      <c r="F373" s="222" t="s">
        <v>339</v>
      </c>
      <c r="G373" s="223" t="s">
        <v>149</v>
      </c>
      <c r="H373" s="224">
        <v>139.52000000000001</v>
      </c>
      <c r="I373" s="225"/>
      <c r="J373" s="226">
        <f>ROUND(I373*H373,2)</f>
        <v>0</v>
      </c>
      <c r="K373" s="227"/>
      <c r="L373" s="45"/>
      <c r="M373" s="228" t="s">
        <v>1</v>
      </c>
      <c r="N373" s="229" t="s">
        <v>40</v>
      </c>
      <c r="O373" s="92"/>
      <c r="P373" s="230">
        <f>O373*H373</f>
        <v>0</v>
      </c>
      <c r="Q373" s="230">
        <v>2.1999999999999999E-05</v>
      </c>
      <c r="R373" s="230">
        <f>Q373*H373</f>
        <v>0.0030694400000000001</v>
      </c>
      <c r="S373" s="230">
        <v>0</v>
      </c>
      <c r="T373" s="231">
        <f>S373*H373</f>
        <v>0</v>
      </c>
      <c r="U373" s="39"/>
      <c r="V373" s="39"/>
      <c r="W373" s="39"/>
      <c r="X373" s="39"/>
      <c r="Y373" s="39"/>
      <c r="Z373" s="39"/>
      <c r="AA373" s="39"/>
      <c r="AB373" s="39"/>
      <c r="AC373" s="39"/>
      <c r="AD373" s="39"/>
      <c r="AE373" s="39"/>
      <c r="AR373" s="232" t="s">
        <v>150</v>
      </c>
      <c r="AT373" s="232" t="s">
        <v>146</v>
      </c>
      <c r="AU373" s="232" t="s">
        <v>85</v>
      </c>
      <c r="AY373" s="18" t="s">
        <v>143</v>
      </c>
      <c r="BE373" s="233">
        <f>IF(N373="základní",J373,0)</f>
        <v>0</v>
      </c>
      <c r="BF373" s="233">
        <f>IF(N373="snížená",J373,0)</f>
        <v>0</v>
      </c>
      <c r="BG373" s="233">
        <f>IF(N373="zákl. přenesená",J373,0)</f>
        <v>0</v>
      </c>
      <c r="BH373" s="233">
        <f>IF(N373="sníž. přenesená",J373,0)</f>
        <v>0</v>
      </c>
      <c r="BI373" s="233">
        <f>IF(N373="nulová",J373,0)</f>
        <v>0</v>
      </c>
      <c r="BJ373" s="18" t="s">
        <v>83</v>
      </c>
      <c r="BK373" s="233">
        <f>ROUND(I373*H373,2)</f>
        <v>0</v>
      </c>
      <c r="BL373" s="18" t="s">
        <v>150</v>
      </c>
      <c r="BM373" s="232" t="s">
        <v>340</v>
      </c>
    </row>
    <row r="374" s="14" customFormat="1">
      <c r="A374" s="14"/>
      <c r="B374" s="245"/>
      <c r="C374" s="246"/>
      <c r="D374" s="236" t="s">
        <v>152</v>
      </c>
      <c r="E374" s="247" t="s">
        <v>1</v>
      </c>
      <c r="F374" s="248" t="s">
        <v>341</v>
      </c>
      <c r="G374" s="246"/>
      <c r="H374" s="249">
        <v>139.52000000000001</v>
      </c>
      <c r="I374" s="250"/>
      <c r="J374" s="246"/>
      <c r="K374" s="246"/>
      <c r="L374" s="251"/>
      <c r="M374" s="252"/>
      <c r="N374" s="253"/>
      <c r="O374" s="253"/>
      <c r="P374" s="253"/>
      <c r="Q374" s="253"/>
      <c r="R374" s="253"/>
      <c r="S374" s="253"/>
      <c r="T374" s="254"/>
      <c r="U374" s="14"/>
      <c r="V374" s="14"/>
      <c r="W374" s="14"/>
      <c r="X374" s="14"/>
      <c r="Y374" s="14"/>
      <c r="Z374" s="14"/>
      <c r="AA374" s="14"/>
      <c r="AB374" s="14"/>
      <c r="AC374" s="14"/>
      <c r="AD374" s="14"/>
      <c r="AE374" s="14"/>
      <c r="AT374" s="255" t="s">
        <v>152</v>
      </c>
      <c r="AU374" s="255" t="s">
        <v>85</v>
      </c>
      <c r="AV374" s="14" t="s">
        <v>85</v>
      </c>
      <c r="AW374" s="14" t="s">
        <v>32</v>
      </c>
      <c r="AX374" s="14" t="s">
        <v>83</v>
      </c>
      <c r="AY374" s="255" t="s">
        <v>143</v>
      </c>
    </row>
    <row r="375" s="2" customFormat="1" ht="24.15" customHeight="1">
      <c r="A375" s="39"/>
      <c r="B375" s="40"/>
      <c r="C375" s="220" t="s">
        <v>342</v>
      </c>
      <c r="D375" s="220" t="s">
        <v>146</v>
      </c>
      <c r="E375" s="221" t="s">
        <v>343</v>
      </c>
      <c r="F375" s="222" t="s">
        <v>344</v>
      </c>
      <c r="G375" s="223" t="s">
        <v>149</v>
      </c>
      <c r="H375" s="224">
        <v>170.78999999999999</v>
      </c>
      <c r="I375" s="225"/>
      <c r="J375" s="226">
        <f>ROUND(I375*H375,2)</f>
        <v>0</v>
      </c>
      <c r="K375" s="227"/>
      <c r="L375" s="45"/>
      <c r="M375" s="228" t="s">
        <v>1</v>
      </c>
      <c r="N375" s="229" t="s">
        <v>40</v>
      </c>
      <c r="O375" s="92"/>
      <c r="P375" s="230">
        <f>O375*H375</f>
        <v>0</v>
      </c>
      <c r="Q375" s="230">
        <v>2.1999999999999999E-05</v>
      </c>
      <c r="R375" s="230">
        <f>Q375*H375</f>
        <v>0.0037573799999999998</v>
      </c>
      <c r="S375" s="230">
        <v>0</v>
      </c>
      <c r="T375" s="231">
        <f>S375*H375</f>
        <v>0</v>
      </c>
      <c r="U375" s="39"/>
      <c r="V375" s="39"/>
      <c r="W375" s="39"/>
      <c r="X375" s="39"/>
      <c r="Y375" s="39"/>
      <c r="Z375" s="39"/>
      <c r="AA375" s="39"/>
      <c r="AB375" s="39"/>
      <c r="AC375" s="39"/>
      <c r="AD375" s="39"/>
      <c r="AE375" s="39"/>
      <c r="AR375" s="232" t="s">
        <v>150</v>
      </c>
      <c r="AT375" s="232" t="s">
        <v>146</v>
      </c>
      <c r="AU375" s="232" t="s">
        <v>85</v>
      </c>
      <c r="AY375" s="18" t="s">
        <v>143</v>
      </c>
      <c r="BE375" s="233">
        <f>IF(N375="základní",J375,0)</f>
        <v>0</v>
      </c>
      <c r="BF375" s="233">
        <f>IF(N375="snížená",J375,0)</f>
        <v>0</v>
      </c>
      <c r="BG375" s="233">
        <f>IF(N375="zákl. přenesená",J375,0)</f>
        <v>0</v>
      </c>
      <c r="BH375" s="233">
        <f>IF(N375="sníž. přenesená",J375,0)</f>
        <v>0</v>
      </c>
      <c r="BI375" s="233">
        <f>IF(N375="nulová",J375,0)</f>
        <v>0</v>
      </c>
      <c r="BJ375" s="18" t="s">
        <v>83</v>
      </c>
      <c r="BK375" s="233">
        <f>ROUND(I375*H375,2)</f>
        <v>0</v>
      </c>
      <c r="BL375" s="18" t="s">
        <v>150</v>
      </c>
      <c r="BM375" s="232" t="s">
        <v>345</v>
      </c>
    </row>
    <row r="376" s="13" customFormat="1">
      <c r="A376" s="13"/>
      <c r="B376" s="234"/>
      <c r="C376" s="235"/>
      <c r="D376" s="236" t="s">
        <v>152</v>
      </c>
      <c r="E376" s="237" t="s">
        <v>1</v>
      </c>
      <c r="F376" s="238" t="s">
        <v>172</v>
      </c>
      <c r="G376" s="235"/>
      <c r="H376" s="237" t="s">
        <v>1</v>
      </c>
      <c r="I376" s="239"/>
      <c r="J376" s="235"/>
      <c r="K376" s="235"/>
      <c r="L376" s="240"/>
      <c r="M376" s="241"/>
      <c r="N376" s="242"/>
      <c r="O376" s="242"/>
      <c r="P376" s="242"/>
      <c r="Q376" s="242"/>
      <c r="R376" s="242"/>
      <c r="S376" s="242"/>
      <c r="T376" s="243"/>
      <c r="U376" s="13"/>
      <c r="V376" s="13"/>
      <c r="W376" s="13"/>
      <c r="X376" s="13"/>
      <c r="Y376" s="13"/>
      <c r="Z376" s="13"/>
      <c r="AA376" s="13"/>
      <c r="AB376" s="13"/>
      <c r="AC376" s="13"/>
      <c r="AD376" s="13"/>
      <c r="AE376" s="13"/>
      <c r="AT376" s="244" t="s">
        <v>152</v>
      </c>
      <c r="AU376" s="244" t="s">
        <v>85</v>
      </c>
      <c r="AV376" s="13" t="s">
        <v>83</v>
      </c>
      <c r="AW376" s="13" t="s">
        <v>32</v>
      </c>
      <c r="AX376" s="13" t="s">
        <v>75</v>
      </c>
      <c r="AY376" s="244" t="s">
        <v>143</v>
      </c>
    </row>
    <row r="377" s="14" customFormat="1">
      <c r="A377" s="14"/>
      <c r="B377" s="245"/>
      <c r="C377" s="246"/>
      <c r="D377" s="236" t="s">
        <v>152</v>
      </c>
      <c r="E377" s="247" t="s">
        <v>1</v>
      </c>
      <c r="F377" s="248" t="s">
        <v>346</v>
      </c>
      <c r="G377" s="246"/>
      <c r="H377" s="249">
        <v>170.78999999999999</v>
      </c>
      <c r="I377" s="250"/>
      <c r="J377" s="246"/>
      <c r="K377" s="246"/>
      <c r="L377" s="251"/>
      <c r="M377" s="252"/>
      <c r="N377" s="253"/>
      <c r="O377" s="253"/>
      <c r="P377" s="253"/>
      <c r="Q377" s="253"/>
      <c r="R377" s="253"/>
      <c r="S377" s="253"/>
      <c r="T377" s="254"/>
      <c r="U377" s="14"/>
      <c r="V377" s="14"/>
      <c r="W377" s="14"/>
      <c r="X377" s="14"/>
      <c r="Y377" s="14"/>
      <c r="Z377" s="14"/>
      <c r="AA377" s="14"/>
      <c r="AB377" s="14"/>
      <c r="AC377" s="14"/>
      <c r="AD377" s="14"/>
      <c r="AE377" s="14"/>
      <c r="AT377" s="255" t="s">
        <v>152</v>
      </c>
      <c r="AU377" s="255" t="s">
        <v>85</v>
      </c>
      <c r="AV377" s="14" t="s">
        <v>85</v>
      </c>
      <c r="AW377" s="14" t="s">
        <v>32</v>
      </c>
      <c r="AX377" s="14" t="s">
        <v>75</v>
      </c>
      <c r="AY377" s="255" t="s">
        <v>143</v>
      </c>
    </row>
    <row r="378" s="16" customFormat="1">
      <c r="A378" s="16"/>
      <c r="B378" s="267"/>
      <c r="C378" s="268"/>
      <c r="D378" s="236" t="s">
        <v>152</v>
      </c>
      <c r="E378" s="269" t="s">
        <v>1</v>
      </c>
      <c r="F378" s="270" t="s">
        <v>174</v>
      </c>
      <c r="G378" s="268"/>
      <c r="H378" s="271">
        <v>170.78999999999999</v>
      </c>
      <c r="I378" s="272"/>
      <c r="J378" s="268"/>
      <c r="K378" s="268"/>
      <c r="L378" s="273"/>
      <c r="M378" s="274"/>
      <c r="N378" s="275"/>
      <c r="O378" s="275"/>
      <c r="P378" s="275"/>
      <c r="Q378" s="275"/>
      <c r="R378" s="275"/>
      <c r="S378" s="275"/>
      <c r="T378" s="276"/>
      <c r="U378" s="16"/>
      <c r="V378" s="16"/>
      <c r="W378" s="16"/>
      <c r="X378" s="16"/>
      <c r="Y378" s="16"/>
      <c r="Z378" s="16"/>
      <c r="AA378" s="16"/>
      <c r="AB378" s="16"/>
      <c r="AC378" s="16"/>
      <c r="AD378" s="16"/>
      <c r="AE378" s="16"/>
      <c r="AT378" s="277" t="s">
        <v>152</v>
      </c>
      <c r="AU378" s="277" t="s">
        <v>85</v>
      </c>
      <c r="AV378" s="16" t="s">
        <v>150</v>
      </c>
      <c r="AW378" s="16" t="s">
        <v>32</v>
      </c>
      <c r="AX378" s="16" t="s">
        <v>83</v>
      </c>
      <c r="AY378" s="277" t="s">
        <v>143</v>
      </c>
    </row>
    <row r="379" s="12" customFormat="1" ht="22.8" customHeight="1">
      <c r="A379" s="12"/>
      <c r="B379" s="204"/>
      <c r="C379" s="205"/>
      <c r="D379" s="206" t="s">
        <v>74</v>
      </c>
      <c r="E379" s="218" t="s">
        <v>227</v>
      </c>
      <c r="F379" s="218" t="s">
        <v>347</v>
      </c>
      <c r="G379" s="205"/>
      <c r="H379" s="205"/>
      <c r="I379" s="208"/>
      <c r="J379" s="219">
        <f>BK379</f>
        <v>0</v>
      </c>
      <c r="K379" s="205"/>
      <c r="L379" s="210"/>
      <c r="M379" s="211"/>
      <c r="N379" s="212"/>
      <c r="O379" s="212"/>
      <c r="P379" s="213">
        <f>SUM(P380:P456)</f>
        <v>0</v>
      </c>
      <c r="Q379" s="212"/>
      <c r="R379" s="213">
        <f>SUM(R380:R456)</f>
        <v>0.021898999999999998</v>
      </c>
      <c r="S379" s="212"/>
      <c r="T379" s="214">
        <f>SUM(T380:T456)</f>
        <v>14.610676</v>
      </c>
      <c r="U379" s="12"/>
      <c r="V379" s="12"/>
      <c r="W379" s="12"/>
      <c r="X379" s="12"/>
      <c r="Y379" s="12"/>
      <c r="Z379" s="12"/>
      <c r="AA379" s="12"/>
      <c r="AB379" s="12"/>
      <c r="AC379" s="12"/>
      <c r="AD379" s="12"/>
      <c r="AE379" s="12"/>
      <c r="AR379" s="215" t="s">
        <v>83</v>
      </c>
      <c r="AT379" s="216" t="s">
        <v>74</v>
      </c>
      <c r="AU379" s="216" t="s">
        <v>83</v>
      </c>
      <c r="AY379" s="215" t="s">
        <v>143</v>
      </c>
      <c r="BK379" s="217">
        <f>SUM(BK380:BK456)</f>
        <v>0</v>
      </c>
    </row>
    <row r="380" s="2" customFormat="1" ht="37.8" customHeight="1">
      <c r="A380" s="39"/>
      <c r="B380" s="40"/>
      <c r="C380" s="220" t="s">
        <v>348</v>
      </c>
      <c r="D380" s="220" t="s">
        <v>146</v>
      </c>
      <c r="E380" s="221" t="s">
        <v>349</v>
      </c>
      <c r="F380" s="222" t="s">
        <v>350</v>
      </c>
      <c r="G380" s="223" t="s">
        <v>149</v>
      </c>
      <c r="H380" s="224">
        <v>394.18900000000002</v>
      </c>
      <c r="I380" s="225"/>
      <c r="J380" s="226">
        <f>ROUND(I380*H380,2)</f>
        <v>0</v>
      </c>
      <c r="K380" s="227"/>
      <c r="L380" s="45"/>
      <c r="M380" s="228" t="s">
        <v>1</v>
      </c>
      <c r="N380" s="229" t="s">
        <v>40</v>
      </c>
      <c r="O380" s="92"/>
      <c r="P380" s="230">
        <f>O380*H380</f>
        <v>0</v>
      </c>
      <c r="Q380" s="230">
        <v>0</v>
      </c>
      <c r="R380" s="230">
        <f>Q380*H380</f>
        <v>0</v>
      </c>
      <c r="S380" s="230">
        <v>0</v>
      </c>
      <c r="T380" s="231">
        <f>S380*H380</f>
        <v>0</v>
      </c>
      <c r="U380" s="39"/>
      <c r="V380" s="39"/>
      <c r="W380" s="39"/>
      <c r="X380" s="39"/>
      <c r="Y380" s="39"/>
      <c r="Z380" s="39"/>
      <c r="AA380" s="39"/>
      <c r="AB380" s="39"/>
      <c r="AC380" s="39"/>
      <c r="AD380" s="39"/>
      <c r="AE380" s="39"/>
      <c r="AR380" s="232" t="s">
        <v>150</v>
      </c>
      <c r="AT380" s="232" t="s">
        <v>146</v>
      </c>
      <c r="AU380" s="232" t="s">
        <v>85</v>
      </c>
      <c r="AY380" s="18" t="s">
        <v>143</v>
      </c>
      <c r="BE380" s="233">
        <f>IF(N380="základní",J380,0)</f>
        <v>0</v>
      </c>
      <c r="BF380" s="233">
        <f>IF(N380="snížená",J380,0)</f>
        <v>0</v>
      </c>
      <c r="BG380" s="233">
        <f>IF(N380="zákl. přenesená",J380,0)</f>
        <v>0</v>
      </c>
      <c r="BH380" s="233">
        <f>IF(N380="sníž. přenesená",J380,0)</f>
        <v>0</v>
      </c>
      <c r="BI380" s="233">
        <f>IF(N380="nulová",J380,0)</f>
        <v>0</v>
      </c>
      <c r="BJ380" s="18" t="s">
        <v>83</v>
      </c>
      <c r="BK380" s="233">
        <f>ROUND(I380*H380,2)</f>
        <v>0</v>
      </c>
      <c r="BL380" s="18" t="s">
        <v>150</v>
      </c>
      <c r="BM380" s="232" t="s">
        <v>351</v>
      </c>
    </row>
    <row r="381" s="13" customFormat="1">
      <c r="A381" s="13"/>
      <c r="B381" s="234"/>
      <c r="C381" s="235"/>
      <c r="D381" s="236" t="s">
        <v>152</v>
      </c>
      <c r="E381" s="237" t="s">
        <v>1</v>
      </c>
      <c r="F381" s="238" t="s">
        <v>153</v>
      </c>
      <c r="G381" s="235"/>
      <c r="H381" s="237" t="s">
        <v>1</v>
      </c>
      <c r="I381" s="239"/>
      <c r="J381" s="235"/>
      <c r="K381" s="235"/>
      <c r="L381" s="240"/>
      <c r="M381" s="241"/>
      <c r="N381" s="242"/>
      <c r="O381" s="242"/>
      <c r="P381" s="242"/>
      <c r="Q381" s="242"/>
      <c r="R381" s="242"/>
      <c r="S381" s="242"/>
      <c r="T381" s="243"/>
      <c r="U381" s="13"/>
      <c r="V381" s="13"/>
      <c r="W381" s="13"/>
      <c r="X381" s="13"/>
      <c r="Y381" s="13"/>
      <c r="Z381" s="13"/>
      <c r="AA381" s="13"/>
      <c r="AB381" s="13"/>
      <c r="AC381" s="13"/>
      <c r="AD381" s="13"/>
      <c r="AE381" s="13"/>
      <c r="AT381" s="244" t="s">
        <v>152</v>
      </c>
      <c r="AU381" s="244" t="s">
        <v>85</v>
      </c>
      <c r="AV381" s="13" t="s">
        <v>83</v>
      </c>
      <c r="AW381" s="13" t="s">
        <v>32</v>
      </c>
      <c r="AX381" s="13" t="s">
        <v>75</v>
      </c>
      <c r="AY381" s="244" t="s">
        <v>143</v>
      </c>
    </row>
    <row r="382" s="14" customFormat="1">
      <c r="A382" s="14"/>
      <c r="B382" s="245"/>
      <c r="C382" s="246"/>
      <c r="D382" s="236" t="s">
        <v>152</v>
      </c>
      <c r="E382" s="247" t="s">
        <v>1</v>
      </c>
      <c r="F382" s="248" t="s">
        <v>154</v>
      </c>
      <c r="G382" s="246"/>
      <c r="H382" s="249">
        <v>88.128</v>
      </c>
      <c r="I382" s="250"/>
      <c r="J382" s="246"/>
      <c r="K382" s="246"/>
      <c r="L382" s="251"/>
      <c r="M382" s="252"/>
      <c r="N382" s="253"/>
      <c r="O382" s="253"/>
      <c r="P382" s="253"/>
      <c r="Q382" s="253"/>
      <c r="R382" s="253"/>
      <c r="S382" s="253"/>
      <c r="T382" s="254"/>
      <c r="U382" s="14"/>
      <c r="V382" s="14"/>
      <c r="W382" s="14"/>
      <c r="X382" s="14"/>
      <c r="Y382" s="14"/>
      <c r="Z382" s="14"/>
      <c r="AA382" s="14"/>
      <c r="AB382" s="14"/>
      <c r="AC382" s="14"/>
      <c r="AD382" s="14"/>
      <c r="AE382" s="14"/>
      <c r="AT382" s="255" t="s">
        <v>152</v>
      </c>
      <c r="AU382" s="255" t="s">
        <v>85</v>
      </c>
      <c r="AV382" s="14" t="s">
        <v>85</v>
      </c>
      <c r="AW382" s="14" t="s">
        <v>32</v>
      </c>
      <c r="AX382" s="14" t="s">
        <v>75</v>
      </c>
      <c r="AY382" s="255" t="s">
        <v>143</v>
      </c>
    </row>
    <row r="383" s="14" customFormat="1">
      <c r="A383" s="14"/>
      <c r="B383" s="245"/>
      <c r="C383" s="246"/>
      <c r="D383" s="236" t="s">
        <v>152</v>
      </c>
      <c r="E383" s="247" t="s">
        <v>1</v>
      </c>
      <c r="F383" s="248" t="s">
        <v>155</v>
      </c>
      <c r="G383" s="246"/>
      <c r="H383" s="249">
        <v>11.288</v>
      </c>
      <c r="I383" s="250"/>
      <c r="J383" s="246"/>
      <c r="K383" s="246"/>
      <c r="L383" s="251"/>
      <c r="M383" s="252"/>
      <c r="N383" s="253"/>
      <c r="O383" s="253"/>
      <c r="P383" s="253"/>
      <c r="Q383" s="253"/>
      <c r="R383" s="253"/>
      <c r="S383" s="253"/>
      <c r="T383" s="254"/>
      <c r="U383" s="14"/>
      <c r="V383" s="14"/>
      <c r="W383" s="14"/>
      <c r="X383" s="14"/>
      <c r="Y383" s="14"/>
      <c r="Z383" s="14"/>
      <c r="AA383" s="14"/>
      <c r="AB383" s="14"/>
      <c r="AC383" s="14"/>
      <c r="AD383" s="14"/>
      <c r="AE383" s="14"/>
      <c r="AT383" s="255" t="s">
        <v>152</v>
      </c>
      <c r="AU383" s="255" t="s">
        <v>85</v>
      </c>
      <c r="AV383" s="14" t="s">
        <v>85</v>
      </c>
      <c r="AW383" s="14" t="s">
        <v>32</v>
      </c>
      <c r="AX383" s="14" t="s">
        <v>75</v>
      </c>
      <c r="AY383" s="255" t="s">
        <v>143</v>
      </c>
    </row>
    <row r="384" s="14" customFormat="1">
      <c r="A384" s="14"/>
      <c r="B384" s="245"/>
      <c r="C384" s="246"/>
      <c r="D384" s="236" t="s">
        <v>152</v>
      </c>
      <c r="E384" s="247" t="s">
        <v>1</v>
      </c>
      <c r="F384" s="248" t="s">
        <v>155</v>
      </c>
      <c r="G384" s="246"/>
      <c r="H384" s="249">
        <v>11.288</v>
      </c>
      <c r="I384" s="250"/>
      <c r="J384" s="246"/>
      <c r="K384" s="246"/>
      <c r="L384" s="251"/>
      <c r="M384" s="252"/>
      <c r="N384" s="253"/>
      <c r="O384" s="253"/>
      <c r="P384" s="253"/>
      <c r="Q384" s="253"/>
      <c r="R384" s="253"/>
      <c r="S384" s="253"/>
      <c r="T384" s="254"/>
      <c r="U384" s="14"/>
      <c r="V384" s="14"/>
      <c r="W384" s="14"/>
      <c r="X384" s="14"/>
      <c r="Y384" s="14"/>
      <c r="Z384" s="14"/>
      <c r="AA384" s="14"/>
      <c r="AB384" s="14"/>
      <c r="AC384" s="14"/>
      <c r="AD384" s="14"/>
      <c r="AE384" s="14"/>
      <c r="AT384" s="255" t="s">
        <v>152</v>
      </c>
      <c r="AU384" s="255" t="s">
        <v>85</v>
      </c>
      <c r="AV384" s="14" t="s">
        <v>85</v>
      </c>
      <c r="AW384" s="14" t="s">
        <v>32</v>
      </c>
      <c r="AX384" s="14" t="s">
        <v>75</v>
      </c>
      <c r="AY384" s="255" t="s">
        <v>143</v>
      </c>
    </row>
    <row r="385" s="14" customFormat="1">
      <c r="A385" s="14"/>
      <c r="B385" s="245"/>
      <c r="C385" s="246"/>
      <c r="D385" s="236" t="s">
        <v>152</v>
      </c>
      <c r="E385" s="247" t="s">
        <v>1</v>
      </c>
      <c r="F385" s="248" t="s">
        <v>156</v>
      </c>
      <c r="G385" s="246"/>
      <c r="H385" s="249">
        <v>73.400000000000006</v>
      </c>
      <c r="I385" s="250"/>
      <c r="J385" s="246"/>
      <c r="K385" s="246"/>
      <c r="L385" s="251"/>
      <c r="M385" s="252"/>
      <c r="N385" s="253"/>
      <c r="O385" s="253"/>
      <c r="P385" s="253"/>
      <c r="Q385" s="253"/>
      <c r="R385" s="253"/>
      <c r="S385" s="253"/>
      <c r="T385" s="254"/>
      <c r="U385" s="14"/>
      <c r="V385" s="14"/>
      <c r="W385" s="14"/>
      <c r="X385" s="14"/>
      <c r="Y385" s="14"/>
      <c r="Z385" s="14"/>
      <c r="AA385" s="14"/>
      <c r="AB385" s="14"/>
      <c r="AC385" s="14"/>
      <c r="AD385" s="14"/>
      <c r="AE385" s="14"/>
      <c r="AT385" s="255" t="s">
        <v>152</v>
      </c>
      <c r="AU385" s="255" t="s">
        <v>85</v>
      </c>
      <c r="AV385" s="14" t="s">
        <v>85</v>
      </c>
      <c r="AW385" s="14" t="s">
        <v>32</v>
      </c>
      <c r="AX385" s="14" t="s">
        <v>75</v>
      </c>
      <c r="AY385" s="255" t="s">
        <v>143</v>
      </c>
    </row>
    <row r="386" s="14" customFormat="1">
      <c r="A386" s="14"/>
      <c r="B386" s="245"/>
      <c r="C386" s="246"/>
      <c r="D386" s="236" t="s">
        <v>152</v>
      </c>
      <c r="E386" s="247" t="s">
        <v>1</v>
      </c>
      <c r="F386" s="248" t="s">
        <v>157</v>
      </c>
      <c r="G386" s="246"/>
      <c r="H386" s="249">
        <v>56.229999999999997</v>
      </c>
      <c r="I386" s="250"/>
      <c r="J386" s="246"/>
      <c r="K386" s="246"/>
      <c r="L386" s="251"/>
      <c r="M386" s="252"/>
      <c r="N386" s="253"/>
      <c r="O386" s="253"/>
      <c r="P386" s="253"/>
      <c r="Q386" s="253"/>
      <c r="R386" s="253"/>
      <c r="S386" s="253"/>
      <c r="T386" s="254"/>
      <c r="U386" s="14"/>
      <c r="V386" s="14"/>
      <c r="W386" s="14"/>
      <c r="X386" s="14"/>
      <c r="Y386" s="14"/>
      <c r="Z386" s="14"/>
      <c r="AA386" s="14"/>
      <c r="AB386" s="14"/>
      <c r="AC386" s="14"/>
      <c r="AD386" s="14"/>
      <c r="AE386" s="14"/>
      <c r="AT386" s="255" t="s">
        <v>152</v>
      </c>
      <c r="AU386" s="255" t="s">
        <v>85</v>
      </c>
      <c r="AV386" s="14" t="s">
        <v>85</v>
      </c>
      <c r="AW386" s="14" t="s">
        <v>32</v>
      </c>
      <c r="AX386" s="14" t="s">
        <v>75</v>
      </c>
      <c r="AY386" s="255" t="s">
        <v>143</v>
      </c>
    </row>
    <row r="387" s="14" customFormat="1">
      <c r="A387" s="14"/>
      <c r="B387" s="245"/>
      <c r="C387" s="246"/>
      <c r="D387" s="236" t="s">
        <v>152</v>
      </c>
      <c r="E387" s="247" t="s">
        <v>1</v>
      </c>
      <c r="F387" s="248" t="s">
        <v>158</v>
      </c>
      <c r="G387" s="246"/>
      <c r="H387" s="249">
        <v>10.800000000000001</v>
      </c>
      <c r="I387" s="250"/>
      <c r="J387" s="246"/>
      <c r="K387" s="246"/>
      <c r="L387" s="251"/>
      <c r="M387" s="252"/>
      <c r="N387" s="253"/>
      <c r="O387" s="253"/>
      <c r="P387" s="253"/>
      <c r="Q387" s="253"/>
      <c r="R387" s="253"/>
      <c r="S387" s="253"/>
      <c r="T387" s="254"/>
      <c r="U387" s="14"/>
      <c r="V387" s="14"/>
      <c r="W387" s="14"/>
      <c r="X387" s="14"/>
      <c r="Y387" s="14"/>
      <c r="Z387" s="14"/>
      <c r="AA387" s="14"/>
      <c r="AB387" s="14"/>
      <c r="AC387" s="14"/>
      <c r="AD387" s="14"/>
      <c r="AE387" s="14"/>
      <c r="AT387" s="255" t="s">
        <v>152</v>
      </c>
      <c r="AU387" s="255" t="s">
        <v>85</v>
      </c>
      <c r="AV387" s="14" t="s">
        <v>85</v>
      </c>
      <c r="AW387" s="14" t="s">
        <v>32</v>
      </c>
      <c r="AX387" s="14" t="s">
        <v>75</v>
      </c>
      <c r="AY387" s="255" t="s">
        <v>143</v>
      </c>
    </row>
    <row r="388" s="14" customFormat="1">
      <c r="A388" s="14"/>
      <c r="B388" s="245"/>
      <c r="C388" s="246"/>
      <c r="D388" s="236" t="s">
        <v>152</v>
      </c>
      <c r="E388" s="247" t="s">
        <v>1</v>
      </c>
      <c r="F388" s="248" t="s">
        <v>159</v>
      </c>
      <c r="G388" s="246"/>
      <c r="H388" s="249">
        <v>107.22</v>
      </c>
      <c r="I388" s="250"/>
      <c r="J388" s="246"/>
      <c r="K388" s="246"/>
      <c r="L388" s="251"/>
      <c r="M388" s="252"/>
      <c r="N388" s="253"/>
      <c r="O388" s="253"/>
      <c r="P388" s="253"/>
      <c r="Q388" s="253"/>
      <c r="R388" s="253"/>
      <c r="S388" s="253"/>
      <c r="T388" s="254"/>
      <c r="U388" s="14"/>
      <c r="V388" s="14"/>
      <c r="W388" s="14"/>
      <c r="X388" s="14"/>
      <c r="Y388" s="14"/>
      <c r="Z388" s="14"/>
      <c r="AA388" s="14"/>
      <c r="AB388" s="14"/>
      <c r="AC388" s="14"/>
      <c r="AD388" s="14"/>
      <c r="AE388" s="14"/>
      <c r="AT388" s="255" t="s">
        <v>152</v>
      </c>
      <c r="AU388" s="255" t="s">
        <v>85</v>
      </c>
      <c r="AV388" s="14" t="s">
        <v>85</v>
      </c>
      <c r="AW388" s="14" t="s">
        <v>32</v>
      </c>
      <c r="AX388" s="14" t="s">
        <v>75</v>
      </c>
      <c r="AY388" s="255" t="s">
        <v>143</v>
      </c>
    </row>
    <row r="389" s="16" customFormat="1">
      <c r="A389" s="16"/>
      <c r="B389" s="267"/>
      <c r="C389" s="268"/>
      <c r="D389" s="236" t="s">
        <v>152</v>
      </c>
      <c r="E389" s="269" t="s">
        <v>1</v>
      </c>
      <c r="F389" s="270" t="s">
        <v>174</v>
      </c>
      <c r="G389" s="268"/>
      <c r="H389" s="271">
        <v>358.35399999999998</v>
      </c>
      <c r="I389" s="272"/>
      <c r="J389" s="268"/>
      <c r="K389" s="268"/>
      <c r="L389" s="273"/>
      <c r="M389" s="274"/>
      <c r="N389" s="275"/>
      <c r="O389" s="275"/>
      <c r="P389" s="275"/>
      <c r="Q389" s="275"/>
      <c r="R389" s="275"/>
      <c r="S389" s="275"/>
      <c r="T389" s="276"/>
      <c r="U389" s="16"/>
      <c r="V389" s="16"/>
      <c r="W389" s="16"/>
      <c r="X389" s="16"/>
      <c r="Y389" s="16"/>
      <c r="Z389" s="16"/>
      <c r="AA389" s="16"/>
      <c r="AB389" s="16"/>
      <c r="AC389" s="16"/>
      <c r="AD389" s="16"/>
      <c r="AE389" s="16"/>
      <c r="AT389" s="277" t="s">
        <v>152</v>
      </c>
      <c r="AU389" s="277" t="s">
        <v>85</v>
      </c>
      <c r="AV389" s="16" t="s">
        <v>150</v>
      </c>
      <c r="AW389" s="16" t="s">
        <v>32</v>
      </c>
      <c r="AX389" s="16" t="s">
        <v>83</v>
      </c>
      <c r="AY389" s="277" t="s">
        <v>143</v>
      </c>
    </row>
    <row r="390" s="14" customFormat="1">
      <c r="A390" s="14"/>
      <c r="B390" s="245"/>
      <c r="C390" s="246"/>
      <c r="D390" s="236" t="s">
        <v>152</v>
      </c>
      <c r="E390" s="246"/>
      <c r="F390" s="248" t="s">
        <v>352</v>
      </c>
      <c r="G390" s="246"/>
      <c r="H390" s="249">
        <v>394.18900000000002</v>
      </c>
      <c r="I390" s="250"/>
      <c r="J390" s="246"/>
      <c r="K390" s="246"/>
      <c r="L390" s="251"/>
      <c r="M390" s="252"/>
      <c r="N390" s="253"/>
      <c r="O390" s="253"/>
      <c r="P390" s="253"/>
      <c r="Q390" s="253"/>
      <c r="R390" s="253"/>
      <c r="S390" s="253"/>
      <c r="T390" s="254"/>
      <c r="U390" s="14"/>
      <c r="V390" s="14"/>
      <c r="W390" s="14"/>
      <c r="X390" s="14"/>
      <c r="Y390" s="14"/>
      <c r="Z390" s="14"/>
      <c r="AA390" s="14"/>
      <c r="AB390" s="14"/>
      <c r="AC390" s="14"/>
      <c r="AD390" s="14"/>
      <c r="AE390" s="14"/>
      <c r="AT390" s="255" t="s">
        <v>152</v>
      </c>
      <c r="AU390" s="255" t="s">
        <v>85</v>
      </c>
      <c r="AV390" s="14" t="s">
        <v>85</v>
      </c>
      <c r="AW390" s="14" t="s">
        <v>4</v>
      </c>
      <c r="AX390" s="14" t="s">
        <v>83</v>
      </c>
      <c r="AY390" s="255" t="s">
        <v>143</v>
      </c>
    </row>
    <row r="391" s="2" customFormat="1" ht="33" customHeight="1">
      <c r="A391" s="39"/>
      <c r="B391" s="40"/>
      <c r="C391" s="220" t="s">
        <v>353</v>
      </c>
      <c r="D391" s="220" t="s">
        <v>146</v>
      </c>
      <c r="E391" s="221" t="s">
        <v>354</v>
      </c>
      <c r="F391" s="222" t="s">
        <v>355</v>
      </c>
      <c r="G391" s="223" t="s">
        <v>149</v>
      </c>
      <c r="H391" s="224">
        <v>35477.010000000002</v>
      </c>
      <c r="I391" s="225"/>
      <c r="J391" s="226">
        <f>ROUND(I391*H391,2)</f>
        <v>0</v>
      </c>
      <c r="K391" s="227"/>
      <c r="L391" s="45"/>
      <c r="M391" s="228" t="s">
        <v>1</v>
      </c>
      <c r="N391" s="229" t="s">
        <v>40</v>
      </c>
      <c r="O391" s="92"/>
      <c r="P391" s="230">
        <f>O391*H391</f>
        <v>0</v>
      </c>
      <c r="Q391" s="230">
        <v>0</v>
      </c>
      <c r="R391" s="230">
        <f>Q391*H391</f>
        <v>0</v>
      </c>
      <c r="S391" s="230">
        <v>0</v>
      </c>
      <c r="T391" s="231">
        <f>S391*H391</f>
        <v>0</v>
      </c>
      <c r="U391" s="39"/>
      <c r="V391" s="39"/>
      <c r="W391" s="39"/>
      <c r="X391" s="39"/>
      <c r="Y391" s="39"/>
      <c r="Z391" s="39"/>
      <c r="AA391" s="39"/>
      <c r="AB391" s="39"/>
      <c r="AC391" s="39"/>
      <c r="AD391" s="39"/>
      <c r="AE391" s="39"/>
      <c r="AR391" s="232" t="s">
        <v>150</v>
      </c>
      <c r="AT391" s="232" t="s">
        <v>146</v>
      </c>
      <c r="AU391" s="232" t="s">
        <v>85</v>
      </c>
      <c r="AY391" s="18" t="s">
        <v>143</v>
      </c>
      <c r="BE391" s="233">
        <f>IF(N391="základní",J391,0)</f>
        <v>0</v>
      </c>
      <c r="BF391" s="233">
        <f>IF(N391="snížená",J391,0)</f>
        <v>0</v>
      </c>
      <c r="BG391" s="233">
        <f>IF(N391="zákl. přenesená",J391,0)</f>
        <v>0</v>
      </c>
      <c r="BH391" s="233">
        <f>IF(N391="sníž. přenesená",J391,0)</f>
        <v>0</v>
      </c>
      <c r="BI391" s="233">
        <f>IF(N391="nulová",J391,0)</f>
        <v>0</v>
      </c>
      <c r="BJ391" s="18" t="s">
        <v>83</v>
      </c>
      <c r="BK391" s="233">
        <f>ROUND(I391*H391,2)</f>
        <v>0</v>
      </c>
      <c r="BL391" s="18" t="s">
        <v>150</v>
      </c>
      <c r="BM391" s="232" t="s">
        <v>356</v>
      </c>
    </row>
    <row r="392" s="2" customFormat="1">
      <c r="A392" s="39"/>
      <c r="B392" s="40"/>
      <c r="C392" s="41"/>
      <c r="D392" s="236" t="s">
        <v>357</v>
      </c>
      <c r="E392" s="41"/>
      <c r="F392" s="289" t="s">
        <v>358</v>
      </c>
      <c r="G392" s="41"/>
      <c r="H392" s="41"/>
      <c r="I392" s="290"/>
      <c r="J392" s="41"/>
      <c r="K392" s="41"/>
      <c r="L392" s="45"/>
      <c r="M392" s="291"/>
      <c r="N392" s="292"/>
      <c r="O392" s="92"/>
      <c r="P392" s="92"/>
      <c r="Q392" s="92"/>
      <c r="R392" s="92"/>
      <c r="S392" s="92"/>
      <c r="T392" s="93"/>
      <c r="U392" s="39"/>
      <c r="V392" s="39"/>
      <c r="W392" s="39"/>
      <c r="X392" s="39"/>
      <c r="Y392" s="39"/>
      <c r="Z392" s="39"/>
      <c r="AA392" s="39"/>
      <c r="AB392" s="39"/>
      <c r="AC392" s="39"/>
      <c r="AD392" s="39"/>
      <c r="AE392" s="39"/>
      <c r="AT392" s="18" t="s">
        <v>357</v>
      </c>
      <c r="AU392" s="18" t="s">
        <v>85</v>
      </c>
    </row>
    <row r="393" s="14" customFormat="1">
      <c r="A393" s="14"/>
      <c r="B393" s="245"/>
      <c r="C393" s="246"/>
      <c r="D393" s="236" t="s">
        <v>152</v>
      </c>
      <c r="E393" s="246"/>
      <c r="F393" s="248" t="s">
        <v>359</v>
      </c>
      <c r="G393" s="246"/>
      <c r="H393" s="249">
        <v>35477.010000000002</v>
      </c>
      <c r="I393" s="250"/>
      <c r="J393" s="246"/>
      <c r="K393" s="246"/>
      <c r="L393" s="251"/>
      <c r="M393" s="252"/>
      <c r="N393" s="253"/>
      <c r="O393" s="253"/>
      <c r="P393" s="253"/>
      <c r="Q393" s="253"/>
      <c r="R393" s="253"/>
      <c r="S393" s="253"/>
      <c r="T393" s="254"/>
      <c r="U393" s="14"/>
      <c r="V393" s="14"/>
      <c r="W393" s="14"/>
      <c r="X393" s="14"/>
      <c r="Y393" s="14"/>
      <c r="Z393" s="14"/>
      <c r="AA393" s="14"/>
      <c r="AB393" s="14"/>
      <c r="AC393" s="14"/>
      <c r="AD393" s="14"/>
      <c r="AE393" s="14"/>
      <c r="AT393" s="255" t="s">
        <v>152</v>
      </c>
      <c r="AU393" s="255" t="s">
        <v>85</v>
      </c>
      <c r="AV393" s="14" t="s">
        <v>85</v>
      </c>
      <c r="AW393" s="14" t="s">
        <v>4</v>
      </c>
      <c r="AX393" s="14" t="s">
        <v>83</v>
      </c>
      <c r="AY393" s="255" t="s">
        <v>143</v>
      </c>
    </row>
    <row r="394" s="2" customFormat="1" ht="44.25" customHeight="1">
      <c r="A394" s="39"/>
      <c r="B394" s="40"/>
      <c r="C394" s="220" t="s">
        <v>360</v>
      </c>
      <c r="D394" s="220" t="s">
        <v>146</v>
      </c>
      <c r="E394" s="221" t="s">
        <v>361</v>
      </c>
      <c r="F394" s="222" t="s">
        <v>362</v>
      </c>
      <c r="G394" s="223" t="s">
        <v>363</v>
      </c>
      <c r="H394" s="224">
        <v>2</v>
      </c>
      <c r="I394" s="225"/>
      <c r="J394" s="226">
        <f>ROUND(I394*H394,2)</f>
        <v>0</v>
      </c>
      <c r="K394" s="227"/>
      <c r="L394" s="45"/>
      <c r="M394" s="228" t="s">
        <v>1</v>
      </c>
      <c r="N394" s="229" t="s">
        <v>40</v>
      </c>
      <c r="O394" s="92"/>
      <c r="P394" s="230">
        <f>O394*H394</f>
        <v>0</v>
      </c>
      <c r="Q394" s="230">
        <v>0</v>
      </c>
      <c r="R394" s="230">
        <f>Q394*H394</f>
        <v>0</v>
      </c>
      <c r="S394" s="230">
        <v>0</v>
      </c>
      <c r="T394" s="231">
        <f>S394*H394</f>
        <v>0</v>
      </c>
      <c r="U394" s="39"/>
      <c r="V394" s="39"/>
      <c r="W394" s="39"/>
      <c r="X394" s="39"/>
      <c r="Y394" s="39"/>
      <c r="Z394" s="39"/>
      <c r="AA394" s="39"/>
      <c r="AB394" s="39"/>
      <c r="AC394" s="39"/>
      <c r="AD394" s="39"/>
      <c r="AE394" s="39"/>
      <c r="AR394" s="232" t="s">
        <v>150</v>
      </c>
      <c r="AT394" s="232" t="s">
        <v>146</v>
      </c>
      <c r="AU394" s="232" t="s">
        <v>85</v>
      </c>
      <c r="AY394" s="18" t="s">
        <v>143</v>
      </c>
      <c r="BE394" s="233">
        <f>IF(N394="základní",J394,0)</f>
        <v>0</v>
      </c>
      <c r="BF394" s="233">
        <f>IF(N394="snížená",J394,0)</f>
        <v>0</v>
      </c>
      <c r="BG394" s="233">
        <f>IF(N394="zákl. přenesená",J394,0)</f>
        <v>0</v>
      </c>
      <c r="BH394" s="233">
        <f>IF(N394="sníž. přenesená",J394,0)</f>
        <v>0</v>
      </c>
      <c r="BI394" s="233">
        <f>IF(N394="nulová",J394,0)</f>
        <v>0</v>
      </c>
      <c r="BJ394" s="18" t="s">
        <v>83</v>
      </c>
      <c r="BK394" s="233">
        <f>ROUND(I394*H394,2)</f>
        <v>0</v>
      </c>
      <c r="BL394" s="18" t="s">
        <v>150</v>
      </c>
      <c r="BM394" s="232" t="s">
        <v>364</v>
      </c>
    </row>
    <row r="395" s="2" customFormat="1" ht="37.8" customHeight="1">
      <c r="A395" s="39"/>
      <c r="B395" s="40"/>
      <c r="C395" s="220" t="s">
        <v>365</v>
      </c>
      <c r="D395" s="220" t="s">
        <v>146</v>
      </c>
      <c r="E395" s="221" t="s">
        <v>366</v>
      </c>
      <c r="F395" s="222" t="s">
        <v>367</v>
      </c>
      <c r="G395" s="223" t="s">
        <v>149</v>
      </c>
      <c r="H395" s="224">
        <v>394.18900000000002</v>
      </c>
      <c r="I395" s="225"/>
      <c r="J395" s="226">
        <f>ROUND(I395*H395,2)</f>
        <v>0</v>
      </c>
      <c r="K395" s="227"/>
      <c r="L395" s="45"/>
      <c r="M395" s="228" t="s">
        <v>1</v>
      </c>
      <c r="N395" s="229" t="s">
        <v>40</v>
      </c>
      <c r="O395" s="92"/>
      <c r="P395" s="230">
        <f>O395*H395</f>
        <v>0</v>
      </c>
      <c r="Q395" s="230">
        <v>0</v>
      </c>
      <c r="R395" s="230">
        <f>Q395*H395</f>
        <v>0</v>
      </c>
      <c r="S395" s="230">
        <v>0</v>
      </c>
      <c r="T395" s="231">
        <f>S395*H395</f>
        <v>0</v>
      </c>
      <c r="U395" s="39"/>
      <c r="V395" s="39"/>
      <c r="W395" s="39"/>
      <c r="X395" s="39"/>
      <c r="Y395" s="39"/>
      <c r="Z395" s="39"/>
      <c r="AA395" s="39"/>
      <c r="AB395" s="39"/>
      <c r="AC395" s="39"/>
      <c r="AD395" s="39"/>
      <c r="AE395" s="39"/>
      <c r="AR395" s="232" t="s">
        <v>150</v>
      </c>
      <c r="AT395" s="232" t="s">
        <v>146</v>
      </c>
      <c r="AU395" s="232" t="s">
        <v>85</v>
      </c>
      <c r="AY395" s="18" t="s">
        <v>143</v>
      </c>
      <c r="BE395" s="233">
        <f>IF(N395="základní",J395,0)</f>
        <v>0</v>
      </c>
      <c r="BF395" s="233">
        <f>IF(N395="snížená",J395,0)</f>
        <v>0</v>
      </c>
      <c r="BG395" s="233">
        <f>IF(N395="zákl. přenesená",J395,0)</f>
        <v>0</v>
      </c>
      <c r="BH395" s="233">
        <f>IF(N395="sníž. přenesená",J395,0)</f>
        <v>0</v>
      </c>
      <c r="BI395" s="233">
        <f>IF(N395="nulová",J395,0)</f>
        <v>0</v>
      </c>
      <c r="BJ395" s="18" t="s">
        <v>83</v>
      </c>
      <c r="BK395" s="233">
        <f>ROUND(I395*H395,2)</f>
        <v>0</v>
      </c>
      <c r="BL395" s="18" t="s">
        <v>150</v>
      </c>
      <c r="BM395" s="232" t="s">
        <v>368</v>
      </c>
    </row>
    <row r="396" s="2" customFormat="1" ht="16.5" customHeight="1">
      <c r="A396" s="39"/>
      <c r="B396" s="40"/>
      <c r="C396" s="220" t="s">
        <v>369</v>
      </c>
      <c r="D396" s="220" t="s">
        <v>146</v>
      </c>
      <c r="E396" s="221" t="s">
        <v>370</v>
      </c>
      <c r="F396" s="222" t="s">
        <v>371</v>
      </c>
      <c r="G396" s="223" t="s">
        <v>149</v>
      </c>
      <c r="H396" s="224">
        <v>394.18900000000002</v>
      </c>
      <c r="I396" s="225"/>
      <c r="J396" s="226">
        <f>ROUND(I396*H396,2)</f>
        <v>0</v>
      </c>
      <c r="K396" s="227"/>
      <c r="L396" s="45"/>
      <c r="M396" s="228" t="s">
        <v>1</v>
      </c>
      <c r="N396" s="229" t="s">
        <v>40</v>
      </c>
      <c r="O396" s="92"/>
      <c r="P396" s="230">
        <f>O396*H396</f>
        <v>0</v>
      </c>
      <c r="Q396" s="230">
        <v>0</v>
      </c>
      <c r="R396" s="230">
        <f>Q396*H396</f>
        <v>0</v>
      </c>
      <c r="S396" s="230">
        <v>0</v>
      </c>
      <c r="T396" s="231">
        <f>S396*H396</f>
        <v>0</v>
      </c>
      <c r="U396" s="39"/>
      <c r="V396" s="39"/>
      <c r="W396" s="39"/>
      <c r="X396" s="39"/>
      <c r="Y396" s="39"/>
      <c r="Z396" s="39"/>
      <c r="AA396" s="39"/>
      <c r="AB396" s="39"/>
      <c r="AC396" s="39"/>
      <c r="AD396" s="39"/>
      <c r="AE396" s="39"/>
      <c r="AR396" s="232" t="s">
        <v>150</v>
      </c>
      <c r="AT396" s="232" t="s">
        <v>146</v>
      </c>
      <c r="AU396" s="232" t="s">
        <v>85</v>
      </c>
      <c r="AY396" s="18" t="s">
        <v>143</v>
      </c>
      <c r="BE396" s="233">
        <f>IF(N396="základní",J396,0)</f>
        <v>0</v>
      </c>
      <c r="BF396" s="233">
        <f>IF(N396="snížená",J396,0)</f>
        <v>0</v>
      </c>
      <c r="BG396" s="233">
        <f>IF(N396="zákl. přenesená",J396,0)</f>
        <v>0</v>
      </c>
      <c r="BH396" s="233">
        <f>IF(N396="sníž. přenesená",J396,0)</f>
        <v>0</v>
      </c>
      <c r="BI396" s="233">
        <f>IF(N396="nulová",J396,0)</f>
        <v>0</v>
      </c>
      <c r="BJ396" s="18" t="s">
        <v>83</v>
      </c>
      <c r="BK396" s="233">
        <f>ROUND(I396*H396,2)</f>
        <v>0</v>
      </c>
      <c r="BL396" s="18" t="s">
        <v>150</v>
      </c>
      <c r="BM396" s="232" t="s">
        <v>372</v>
      </c>
    </row>
    <row r="397" s="2" customFormat="1" ht="21.75" customHeight="1">
      <c r="A397" s="39"/>
      <c r="B397" s="40"/>
      <c r="C397" s="220" t="s">
        <v>373</v>
      </c>
      <c r="D397" s="220" t="s">
        <v>146</v>
      </c>
      <c r="E397" s="221" t="s">
        <v>374</v>
      </c>
      <c r="F397" s="222" t="s">
        <v>375</v>
      </c>
      <c r="G397" s="223" t="s">
        <v>149</v>
      </c>
      <c r="H397" s="224">
        <v>35477.010000000002</v>
      </c>
      <c r="I397" s="225"/>
      <c r="J397" s="226">
        <f>ROUND(I397*H397,2)</f>
        <v>0</v>
      </c>
      <c r="K397" s="227"/>
      <c r="L397" s="45"/>
      <c r="M397" s="228" t="s">
        <v>1</v>
      </c>
      <c r="N397" s="229" t="s">
        <v>40</v>
      </c>
      <c r="O397" s="92"/>
      <c r="P397" s="230">
        <f>O397*H397</f>
        <v>0</v>
      </c>
      <c r="Q397" s="230">
        <v>0</v>
      </c>
      <c r="R397" s="230">
        <f>Q397*H397</f>
        <v>0</v>
      </c>
      <c r="S397" s="230">
        <v>0</v>
      </c>
      <c r="T397" s="231">
        <f>S397*H397</f>
        <v>0</v>
      </c>
      <c r="U397" s="39"/>
      <c r="V397" s="39"/>
      <c r="W397" s="39"/>
      <c r="X397" s="39"/>
      <c r="Y397" s="39"/>
      <c r="Z397" s="39"/>
      <c r="AA397" s="39"/>
      <c r="AB397" s="39"/>
      <c r="AC397" s="39"/>
      <c r="AD397" s="39"/>
      <c r="AE397" s="39"/>
      <c r="AR397" s="232" t="s">
        <v>150</v>
      </c>
      <c r="AT397" s="232" t="s">
        <v>146</v>
      </c>
      <c r="AU397" s="232" t="s">
        <v>85</v>
      </c>
      <c r="AY397" s="18" t="s">
        <v>143</v>
      </c>
      <c r="BE397" s="233">
        <f>IF(N397="základní",J397,0)</f>
        <v>0</v>
      </c>
      <c r="BF397" s="233">
        <f>IF(N397="snížená",J397,0)</f>
        <v>0</v>
      </c>
      <c r="BG397" s="233">
        <f>IF(N397="zákl. přenesená",J397,0)</f>
        <v>0</v>
      </c>
      <c r="BH397" s="233">
        <f>IF(N397="sníž. přenesená",J397,0)</f>
        <v>0</v>
      </c>
      <c r="BI397" s="233">
        <f>IF(N397="nulová",J397,0)</f>
        <v>0</v>
      </c>
      <c r="BJ397" s="18" t="s">
        <v>83</v>
      </c>
      <c r="BK397" s="233">
        <f>ROUND(I397*H397,2)</f>
        <v>0</v>
      </c>
      <c r="BL397" s="18" t="s">
        <v>150</v>
      </c>
      <c r="BM397" s="232" t="s">
        <v>376</v>
      </c>
    </row>
    <row r="398" s="2" customFormat="1">
      <c r="A398" s="39"/>
      <c r="B398" s="40"/>
      <c r="C398" s="41"/>
      <c r="D398" s="236" t="s">
        <v>357</v>
      </c>
      <c r="E398" s="41"/>
      <c r="F398" s="289" t="s">
        <v>358</v>
      </c>
      <c r="G398" s="41"/>
      <c r="H398" s="41"/>
      <c r="I398" s="290"/>
      <c r="J398" s="41"/>
      <c r="K398" s="41"/>
      <c r="L398" s="45"/>
      <c r="M398" s="291"/>
      <c r="N398" s="292"/>
      <c r="O398" s="92"/>
      <c r="P398" s="92"/>
      <c r="Q398" s="92"/>
      <c r="R398" s="92"/>
      <c r="S398" s="92"/>
      <c r="T398" s="93"/>
      <c r="U398" s="39"/>
      <c r="V398" s="39"/>
      <c r="W398" s="39"/>
      <c r="X398" s="39"/>
      <c r="Y398" s="39"/>
      <c r="Z398" s="39"/>
      <c r="AA398" s="39"/>
      <c r="AB398" s="39"/>
      <c r="AC398" s="39"/>
      <c r="AD398" s="39"/>
      <c r="AE398" s="39"/>
      <c r="AT398" s="18" t="s">
        <v>357</v>
      </c>
      <c r="AU398" s="18" t="s">
        <v>85</v>
      </c>
    </row>
    <row r="399" s="14" customFormat="1">
      <c r="A399" s="14"/>
      <c r="B399" s="245"/>
      <c r="C399" s="246"/>
      <c r="D399" s="236" t="s">
        <v>152</v>
      </c>
      <c r="E399" s="246"/>
      <c r="F399" s="248" t="s">
        <v>359</v>
      </c>
      <c r="G399" s="246"/>
      <c r="H399" s="249">
        <v>35477.010000000002</v>
      </c>
      <c r="I399" s="250"/>
      <c r="J399" s="246"/>
      <c r="K399" s="246"/>
      <c r="L399" s="251"/>
      <c r="M399" s="252"/>
      <c r="N399" s="253"/>
      <c r="O399" s="253"/>
      <c r="P399" s="253"/>
      <c r="Q399" s="253"/>
      <c r="R399" s="253"/>
      <c r="S399" s="253"/>
      <c r="T399" s="254"/>
      <c r="U399" s="14"/>
      <c r="V399" s="14"/>
      <c r="W399" s="14"/>
      <c r="X399" s="14"/>
      <c r="Y399" s="14"/>
      <c r="Z399" s="14"/>
      <c r="AA399" s="14"/>
      <c r="AB399" s="14"/>
      <c r="AC399" s="14"/>
      <c r="AD399" s="14"/>
      <c r="AE399" s="14"/>
      <c r="AT399" s="255" t="s">
        <v>152</v>
      </c>
      <c r="AU399" s="255" t="s">
        <v>85</v>
      </c>
      <c r="AV399" s="14" t="s">
        <v>85</v>
      </c>
      <c r="AW399" s="14" t="s">
        <v>4</v>
      </c>
      <c r="AX399" s="14" t="s">
        <v>83</v>
      </c>
      <c r="AY399" s="255" t="s">
        <v>143</v>
      </c>
    </row>
    <row r="400" s="2" customFormat="1" ht="21.75" customHeight="1">
      <c r="A400" s="39"/>
      <c r="B400" s="40"/>
      <c r="C400" s="220" t="s">
        <v>377</v>
      </c>
      <c r="D400" s="220" t="s">
        <v>146</v>
      </c>
      <c r="E400" s="221" t="s">
        <v>378</v>
      </c>
      <c r="F400" s="222" t="s">
        <v>379</v>
      </c>
      <c r="G400" s="223" t="s">
        <v>149</v>
      </c>
      <c r="H400" s="224">
        <v>394.18900000000002</v>
      </c>
      <c r="I400" s="225"/>
      <c r="J400" s="226">
        <f>ROUND(I400*H400,2)</f>
        <v>0</v>
      </c>
      <c r="K400" s="227"/>
      <c r="L400" s="45"/>
      <c r="M400" s="228" t="s">
        <v>1</v>
      </c>
      <c r="N400" s="229" t="s">
        <v>40</v>
      </c>
      <c r="O400" s="92"/>
      <c r="P400" s="230">
        <f>O400*H400</f>
        <v>0</v>
      </c>
      <c r="Q400" s="230">
        <v>0</v>
      </c>
      <c r="R400" s="230">
        <f>Q400*H400</f>
        <v>0</v>
      </c>
      <c r="S400" s="230">
        <v>0</v>
      </c>
      <c r="T400" s="231">
        <f>S400*H400</f>
        <v>0</v>
      </c>
      <c r="U400" s="39"/>
      <c r="V400" s="39"/>
      <c r="W400" s="39"/>
      <c r="X400" s="39"/>
      <c r="Y400" s="39"/>
      <c r="Z400" s="39"/>
      <c r="AA400" s="39"/>
      <c r="AB400" s="39"/>
      <c r="AC400" s="39"/>
      <c r="AD400" s="39"/>
      <c r="AE400" s="39"/>
      <c r="AR400" s="232" t="s">
        <v>150</v>
      </c>
      <c r="AT400" s="232" t="s">
        <v>146</v>
      </c>
      <c r="AU400" s="232" t="s">
        <v>85</v>
      </c>
      <c r="AY400" s="18" t="s">
        <v>143</v>
      </c>
      <c r="BE400" s="233">
        <f>IF(N400="základní",J400,0)</f>
        <v>0</v>
      </c>
      <c r="BF400" s="233">
        <f>IF(N400="snížená",J400,0)</f>
        <v>0</v>
      </c>
      <c r="BG400" s="233">
        <f>IF(N400="zákl. přenesená",J400,0)</f>
        <v>0</v>
      </c>
      <c r="BH400" s="233">
        <f>IF(N400="sníž. přenesená",J400,0)</f>
        <v>0</v>
      </c>
      <c r="BI400" s="233">
        <f>IF(N400="nulová",J400,0)</f>
        <v>0</v>
      </c>
      <c r="BJ400" s="18" t="s">
        <v>83</v>
      </c>
      <c r="BK400" s="233">
        <f>ROUND(I400*H400,2)</f>
        <v>0</v>
      </c>
      <c r="BL400" s="18" t="s">
        <v>150</v>
      </c>
      <c r="BM400" s="232" t="s">
        <v>380</v>
      </c>
    </row>
    <row r="401" s="2" customFormat="1" ht="33" customHeight="1">
      <c r="A401" s="39"/>
      <c r="B401" s="40"/>
      <c r="C401" s="220" t="s">
        <v>381</v>
      </c>
      <c r="D401" s="220" t="s">
        <v>146</v>
      </c>
      <c r="E401" s="221" t="s">
        <v>382</v>
      </c>
      <c r="F401" s="222" t="s">
        <v>383</v>
      </c>
      <c r="G401" s="223" t="s">
        <v>149</v>
      </c>
      <c r="H401" s="224">
        <v>145</v>
      </c>
      <c r="I401" s="225"/>
      <c r="J401" s="226">
        <f>ROUND(I401*H401,2)</f>
        <v>0</v>
      </c>
      <c r="K401" s="227"/>
      <c r="L401" s="45"/>
      <c r="M401" s="228" t="s">
        <v>1</v>
      </c>
      <c r="N401" s="229" t="s">
        <v>40</v>
      </c>
      <c r="O401" s="92"/>
      <c r="P401" s="230">
        <f>O401*H401</f>
        <v>0</v>
      </c>
      <c r="Q401" s="230">
        <v>0</v>
      </c>
      <c r="R401" s="230">
        <f>Q401*H401</f>
        <v>0</v>
      </c>
      <c r="S401" s="230">
        <v>0</v>
      </c>
      <c r="T401" s="231">
        <f>S401*H401</f>
        <v>0</v>
      </c>
      <c r="U401" s="39"/>
      <c r="V401" s="39"/>
      <c r="W401" s="39"/>
      <c r="X401" s="39"/>
      <c r="Y401" s="39"/>
      <c r="Z401" s="39"/>
      <c r="AA401" s="39"/>
      <c r="AB401" s="39"/>
      <c r="AC401" s="39"/>
      <c r="AD401" s="39"/>
      <c r="AE401" s="39"/>
      <c r="AR401" s="232" t="s">
        <v>150</v>
      </c>
      <c r="AT401" s="232" t="s">
        <v>146</v>
      </c>
      <c r="AU401" s="232" t="s">
        <v>85</v>
      </c>
      <c r="AY401" s="18" t="s">
        <v>143</v>
      </c>
      <c r="BE401" s="233">
        <f>IF(N401="základní",J401,0)</f>
        <v>0</v>
      </c>
      <c r="BF401" s="233">
        <f>IF(N401="snížená",J401,0)</f>
        <v>0</v>
      </c>
      <c r="BG401" s="233">
        <f>IF(N401="zákl. přenesená",J401,0)</f>
        <v>0</v>
      </c>
      <c r="BH401" s="233">
        <f>IF(N401="sníž. přenesená",J401,0)</f>
        <v>0</v>
      </c>
      <c r="BI401" s="233">
        <f>IF(N401="nulová",J401,0)</f>
        <v>0</v>
      </c>
      <c r="BJ401" s="18" t="s">
        <v>83</v>
      </c>
      <c r="BK401" s="233">
        <f>ROUND(I401*H401,2)</f>
        <v>0</v>
      </c>
      <c r="BL401" s="18" t="s">
        <v>150</v>
      </c>
      <c r="BM401" s="232" t="s">
        <v>384</v>
      </c>
    </row>
    <row r="402" s="14" customFormat="1">
      <c r="A402" s="14"/>
      <c r="B402" s="245"/>
      <c r="C402" s="246"/>
      <c r="D402" s="236" t="s">
        <v>152</v>
      </c>
      <c r="E402" s="247" t="s">
        <v>1</v>
      </c>
      <c r="F402" s="248" t="s">
        <v>385</v>
      </c>
      <c r="G402" s="246"/>
      <c r="H402" s="249">
        <v>70</v>
      </c>
      <c r="I402" s="250"/>
      <c r="J402" s="246"/>
      <c r="K402" s="246"/>
      <c r="L402" s="251"/>
      <c r="M402" s="252"/>
      <c r="N402" s="253"/>
      <c r="O402" s="253"/>
      <c r="P402" s="253"/>
      <c r="Q402" s="253"/>
      <c r="R402" s="253"/>
      <c r="S402" s="253"/>
      <c r="T402" s="254"/>
      <c r="U402" s="14"/>
      <c r="V402" s="14"/>
      <c r="W402" s="14"/>
      <c r="X402" s="14"/>
      <c r="Y402" s="14"/>
      <c r="Z402" s="14"/>
      <c r="AA402" s="14"/>
      <c r="AB402" s="14"/>
      <c r="AC402" s="14"/>
      <c r="AD402" s="14"/>
      <c r="AE402" s="14"/>
      <c r="AT402" s="255" t="s">
        <v>152</v>
      </c>
      <c r="AU402" s="255" t="s">
        <v>85</v>
      </c>
      <c r="AV402" s="14" t="s">
        <v>85</v>
      </c>
      <c r="AW402" s="14" t="s">
        <v>32</v>
      </c>
      <c r="AX402" s="14" t="s">
        <v>75</v>
      </c>
      <c r="AY402" s="255" t="s">
        <v>143</v>
      </c>
    </row>
    <row r="403" s="14" customFormat="1">
      <c r="A403" s="14"/>
      <c r="B403" s="245"/>
      <c r="C403" s="246"/>
      <c r="D403" s="236" t="s">
        <v>152</v>
      </c>
      <c r="E403" s="247" t="s">
        <v>1</v>
      </c>
      <c r="F403" s="248" t="s">
        <v>310</v>
      </c>
      <c r="G403" s="246"/>
      <c r="H403" s="249">
        <v>20</v>
      </c>
      <c r="I403" s="250"/>
      <c r="J403" s="246"/>
      <c r="K403" s="246"/>
      <c r="L403" s="251"/>
      <c r="M403" s="252"/>
      <c r="N403" s="253"/>
      <c r="O403" s="253"/>
      <c r="P403" s="253"/>
      <c r="Q403" s="253"/>
      <c r="R403" s="253"/>
      <c r="S403" s="253"/>
      <c r="T403" s="254"/>
      <c r="U403" s="14"/>
      <c r="V403" s="14"/>
      <c r="W403" s="14"/>
      <c r="X403" s="14"/>
      <c r="Y403" s="14"/>
      <c r="Z403" s="14"/>
      <c r="AA403" s="14"/>
      <c r="AB403" s="14"/>
      <c r="AC403" s="14"/>
      <c r="AD403" s="14"/>
      <c r="AE403" s="14"/>
      <c r="AT403" s="255" t="s">
        <v>152</v>
      </c>
      <c r="AU403" s="255" t="s">
        <v>85</v>
      </c>
      <c r="AV403" s="14" t="s">
        <v>85</v>
      </c>
      <c r="AW403" s="14" t="s">
        <v>32</v>
      </c>
      <c r="AX403" s="14" t="s">
        <v>75</v>
      </c>
      <c r="AY403" s="255" t="s">
        <v>143</v>
      </c>
    </row>
    <row r="404" s="14" customFormat="1">
      <c r="A404" s="14"/>
      <c r="B404" s="245"/>
      <c r="C404" s="246"/>
      <c r="D404" s="236" t="s">
        <v>152</v>
      </c>
      <c r="E404" s="247" t="s">
        <v>1</v>
      </c>
      <c r="F404" s="248" t="s">
        <v>232</v>
      </c>
      <c r="G404" s="246"/>
      <c r="H404" s="249">
        <v>10</v>
      </c>
      <c r="I404" s="250"/>
      <c r="J404" s="246"/>
      <c r="K404" s="246"/>
      <c r="L404" s="251"/>
      <c r="M404" s="252"/>
      <c r="N404" s="253"/>
      <c r="O404" s="253"/>
      <c r="P404" s="253"/>
      <c r="Q404" s="253"/>
      <c r="R404" s="253"/>
      <c r="S404" s="253"/>
      <c r="T404" s="254"/>
      <c r="U404" s="14"/>
      <c r="V404" s="14"/>
      <c r="W404" s="14"/>
      <c r="X404" s="14"/>
      <c r="Y404" s="14"/>
      <c r="Z404" s="14"/>
      <c r="AA404" s="14"/>
      <c r="AB404" s="14"/>
      <c r="AC404" s="14"/>
      <c r="AD404" s="14"/>
      <c r="AE404" s="14"/>
      <c r="AT404" s="255" t="s">
        <v>152</v>
      </c>
      <c r="AU404" s="255" t="s">
        <v>85</v>
      </c>
      <c r="AV404" s="14" t="s">
        <v>85</v>
      </c>
      <c r="AW404" s="14" t="s">
        <v>32</v>
      </c>
      <c r="AX404" s="14" t="s">
        <v>75</v>
      </c>
      <c r="AY404" s="255" t="s">
        <v>143</v>
      </c>
    </row>
    <row r="405" s="14" customFormat="1">
      <c r="A405" s="14"/>
      <c r="B405" s="245"/>
      <c r="C405" s="246"/>
      <c r="D405" s="236" t="s">
        <v>152</v>
      </c>
      <c r="E405" s="247" t="s">
        <v>1</v>
      </c>
      <c r="F405" s="248" t="s">
        <v>386</v>
      </c>
      <c r="G405" s="246"/>
      <c r="H405" s="249">
        <v>45</v>
      </c>
      <c r="I405" s="250"/>
      <c r="J405" s="246"/>
      <c r="K405" s="246"/>
      <c r="L405" s="251"/>
      <c r="M405" s="252"/>
      <c r="N405" s="253"/>
      <c r="O405" s="253"/>
      <c r="P405" s="253"/>
      <c r="Q405" s="253"/>
      <c r="R405" s="253"/>
      <c r="S405" s="253"/>
      <c r="T405" s="254"/>
      <c r="U405" s="14"/>
      <c r="V405" s="14"/>
      <c r="W405" s="14"/>
      <c r="X405" s="14"/>
      <c r="Y405" s="14"/>
      <c r="Z405" s="14"/>
      <c r="AA405" s="14"/>
      <c r="AB405" s="14"/>
      <c r="AC405" s="14"/>
      <c r="AD405" s="14"/>
      <c r="AE405" s="14"/>
      <c r="AT405" s="255" t="s">
        <v>152</v>
      </c>
      <c r="AU405" s="255" t="s">
        <v>85</v>
      </c>
      <c r="AV405" s="14" t="s">
        <v>85</v>
      </c>
      <c r="AW405" s="14" t="s">
        <v>32</v>
      </c>
      <c r="AX405" s="14" t="s">
        <v>75</v>
      </c>
      <c r="AY405" s="255" t="s">
        <v>143</v>
      </c>
    </row>
    <row r="406" s="16" customFormat="1">
      <c r="A406" s="16"/>
      <c r="B406" s="267"/>
      <c r="C406" s="268"/>
      <c r="D406" s="236" t="s">
        <v>152</v>
      </c>
      <c r="E406" s="269" t="s">
        <v>1</v>
      </c>
      <c r="F406" s="270" t="s">
        <v>174</v>
      </c>
      <c r="G406" s="268"/>
      <c r="H406" s="271">
        <v>145</v>
      </c>
      <c r="I406" s="272"/>
      <c r="J406" s="268"/>
      <c r="K406" s="268"/>
      <c r="L406" s="273"/>
      <c r="M406" s="274"/>
      <c r="N406" s="275"/>
      <c r="O406" s="275"/>
      <c r="P406" s="275"/>
      <c r="Q406" s="275"/>
      <c r="R406" s="275"/>
      <c r="S406" s="275"/>
      <c r="T406" s="276"/>
      <c r="U406" s="16"/>
      <c r="V406" s="16"/>
      <c r="W406" s="16"/>
      <c r="X406" s="16"/>
      <c r="Y406" s="16"/>
      <c r="Z406" s="16"/>
      <c r="AA406" s="16"/>
      <c r="AB406" s="16"/>
      <c r="AC406" s="16"/>
      <c r="AD406" s="16"/>
      <c r="AE406" s="16"/>
      <c r="AT406" s="277" t="s">
        <v>152</v>
      </c>
      <c r="AU406" s="277" t="s">
        <v>85</v>
      </c>
      <c r="AV406" s="16" t="s">
        <v>150</v>
      </c>
      <c r="AW406" s="16" t="s">
        <v>32</v>
      </c>
      <c r="AX406" s="16" t="s">
        <v>83</v>
      </c>
      <c r="AY406" s="277" t="s">
        <v>143</v>
      </c>
    </row>
    <row r="407" s="2" customFormat="1" ht="24.15" customHeight="1">
      <c r="A407" s="39"/>
      <c r="B407" s="40"/>
      <c r="C407" s="220" t="s">
        <v>387</v>
      </c>
      <c r="D407" s="220" t="s">
        <v>146</v>
      </c>
      <c r="E407" s="221" t="s">
        <v>388</v>
      </c>
      <c r="F407" s="222" t="s">
        <v>389</v>
      </c>
      <c r="G407" s="223" t="s">
        <v>149</v>
      </c>
      <c r="H407" s="224">
        <v>145</v>
      </c>
      <c r="I407" s="225"/>
      <c r="J407" s="226">
        <f>ROUND(I407*H407,2)</f>
        <v>0</v>
      </c>
      <c r="K407" s="227"/>
      <c r="L407" s="45"/>
      <c r="M407" s="228" t="s">
        <v>1</v>
      </c>
      <c r="N407" s="229" t="s">
        <v>40</v>
      </c>
      <c r="O407" s="92"/>
      <c r="P407" s="230">
        <f>O407*H407</f>
        <v>0</v>
      </c>
      <c r="Q407" s="230">
        <v>3.4999999999999997E-05</v>
      </c>
      <c r="R407" s="230">
        <f>Q407*H407</f>
        <v>0.0050749999999999997</v>
      </c>
      <c r="S407" s="230">
        <v>0</v>
      </c>
      <c r="T407" s="231">
        <f>S407*H407</f>
        <v>0</v>
      </c>
      <c r="U407" s="39"/>
      <c r="V407" s="39"/>
      <c r="W407" s="39"/>
      <c r="X407" s="39"/>
      <c r="Y407" s="39"/>
      <c r="Z407" s="39"/>
      <c r="AA407" s="39"/>
      <c r="AB407" s="39"/>
      <c r="AC407" s="39"/>
      <c r="AD407" s="39"/>
      <c r="AE407" s="39"/>
      <c r="AR407" s="232" t="s">
        <v>150</v>
      </c>
      <c r="AT407" s="232" t="s">
        <v>146</v>
      </c>
      <c r="AU407" s="232" t="s">
        <v>85</v>
      </c>
      <c r="AY407" s="18" t="s">
        <v>143</v>
      </c>
      <c r="BE407" s="233">
        <f>IF(N407="základní",J407,0)</f>
        <v>0</v>
      </c>
      <c r="BF407" s="233">
        <f>IF(N407="snížená",J407,0)</f>
        <v>0</v>
      </c>
      <c r="BG407" s="233">
        <f>IF(N407="zákl. přenesená",J407,0)</f>
        <v>0</v>
      </c>
      <c r="BH407" s="233">
        <f>IF(N407="sníž. přenesená",J407,0)</f>
        <v>0</v>
      </c>
      <c r="BI407" s="233">
        <f>IF(N407="nulová",J407,0)</f>
        <v>0</v>
      </c>
      <c r="BJ407" s="18" t="s">
        <v>83</v>
      </c>
      <c r="BK407" s="233">
        <f>ROUND(I407*H407,2)</f>
        <v>0</v>
      </c>
      <c r="BL407" s="18" t="s">
        <v>150</v>
      </c>
      <c r="BM407" s="232" t="s">
        <v>390</v>
      </c>
    </row>
    <row r="408" s="2" customFormat="1" ht="24.15" customHeight="1">
      <c r="A408" s="39"/>
      <c r="B408" s="40"/>
      <c r="C408" s="220" t="s">
        <v>391</v>
      </c>
      <c r="D408" s="220" t="s">
        <v>146</v>
      </c>
      <c r="E408" s="221" t="s">
        <v>392</v>
      </c>
      <c r="F408" s="222" t="s">
        <v>393</v>
      </c>
      <c r="G408" s="223" t="s">
        <v>149</v>
      </c>
      <c r="H408" s="224">
        <v>2.222</v>
      </c>
      <c r="I408" s="225"/>
      <c r="J408" s="226">
        <f>ROUND(I408*H408,2)</f>
        <v>0</v>
      </c>
      <c r="K408" s="227"/>
      <c r="L408" s="45"/>
      <c r="M408" s="228" t="s">
        <v>1</v>
      </c>
      <c r="N408" s="229" t="s">
        <v>40</v>
      </c>
      <c r="O408" s="92"/>
      <c r="P408" s="230">
        <f>O408*H408</f>
        <v>0</v>
      </c>
      <c r="Q408" s="230">
        <v>0</v>
      </c>
      <c r="R408" s="230">
        <f>Q408*H408</f>
        <v>0</v>
      </c>
      <c r="S408" s="230">
        <v>0.183</v>
      </c>
      <c r="T408" s="231">
        <f>S408*H408</f>
        <v>0.40662599999999999</v>
      </c>
      <c r="U408" s="39"/>
      <c r="V408" s="39"/>
      <c r="W408" s="39"/>
      <c r="X408" s="39"/>
      <c r="Y408" s="39"/>
      <c r="Z408" s="39"/>
      <c r="AA408" s="39"/>
      <c r="AB408" s="39"/>
      <c r="AC408" s="39"/>
      <c r="AD408" s="39"/>
      <c r="AE408" s="39"/>
      <c r="AR408" s="232" t="s">
        <v>150</v>
      </c>
      <c r="AT408" s="232" t="s">
        <v>146</v>
      </c>
      <c r="AU408" s="232" t="s">
        <v>85</v>
      </c>
      <c r="AY408" s="18" t="s">
        <v>143</v>
      </c>
      <c r="BE408" s="233">
        <f>IF(N408="základní",J408,0)</f>
        <v>0</v>
      </c>
      <c r="BF408" s="233">
        <f>IF(N408="snížená",J408,0)</f>
        <v>0</v>
      </c>
      <c r="BG408" s="233">
        <f>IF(N408="zákl. přenesená",J408,0)</f>
        <v>0</v>
      </c>
      <c r="BH408" s="233">
        <f>IF(N408="sníž. přenesená",J408,0)</f>
        <v>0</v>
      </c>
      <c r="BI408" s="233">
        <f>IF(N408="nulová",J408,0)</f>
        <v>0</v>
      </c>
      <c r="BJ408" s="18" t="s">
        <v>83</v>
      </c>
      <c r="BK408" s="233">
        <f>ROUND(I408*H408,2)</f>
        <v>0</v>
      </c>
      <c r="BL408" s="18" t="s">
        <v>150</v>
      </c>
      <c r="BM408" s="232" t="s">
        <v>394</v>
      </c>
    </row>
    <row r="409" s="14" customFormat="1">
      <c r="A409" s="14"/>
      <c r="B409" s="245"/>
      <c r="C409" s="246"/>
      <c r="D409" s="236" t="s">
        <v>152</v>
      </c>
      <c r="E409" s="247" t="s">
        <v>1</v>
      </c>
      <c r="F409" s="248" t="s">
        <v>395</v>
      </c>
      <c r="G409" s="246"/>
      <c r="H409" s="249">
        <v>1.01</v>
      </c>
      <c r="I409" s="250"/>
      <c r="J409" s="246"/>
      <c r="K409" s="246"/>
      <c r="L409" s="251"/>
      <c r="M409" s="252"/>
      <c r="N409" s="253"/>
      <c r="O409" s="253"/>
      <c r="P409" s="253"/>
      <c r="Q409" s="253"/>
      <c r="R409" s="253"/>
      <c r="S409" s="253"/>
      <c r="T409" s="254"/>
      <c r="U409" s="14"/>
      <c r="V409" s="14"/>
      <c r="W409" s="14"/>
      <c r="X409" s="14"/>
      <c r="Y409" s="14"/>
      <c r="Z409" s="14"/>
      <c r="AA409" s="14"/>
      <c r="AB409" s="14"/>
      <c r="AC409" s="14"/>
      <c r="AD409" s="14"/>
      <c r="AE409" s="14"/>
      <c r="AT409" s="255" t="s">
        <v>152</v>
      </c>
      <c r="AU409" s="255" t="s">
        <v>85</v>
      </c>
      <c r="AV409" s="14" t="s">
        <v>85</v>
      </c>
      <c r="AW409" s="14" t="s">
        <v>32</v>
      </c>
      <c r="AX409" s="14" t="s">
        <v>75</v>
      </c>
      <c r="AY409" s="255" t="s">
        <v>143</v>
      </c>
    </row>
    <row r="410" s="14" customFormat="1">
      <c r="A410" s="14"/>
      <c r="B410" s="245"/>
      <c r="C410" s="246"/>
      <c r="D410" s="236" t="s">
        <v>152</v>
      </c>
      <c r="E410" s="247" t="s">
        <v>1</v>
      </c>
      <c r="F410" s="248" t="s">
        <v>396</v>
      </c>
      <c r="G410" s="246"/>
      <c r="H410" s="249">
        <v>1.212</v>
      </c>
      <c r="I410" s="250"/>
      <c r="J410" s="246"/>
      <c r="K410" s="246"/>
      <c r="L410" s="251"/>
      <c r="M410" s="252"/>
      <c r="N410" s="253"/>
      <c r="O410" s="253"/>
      <c r="P410" s="253"/>
      <c r="Q410" s="253"/>
      <c r="R410" s="253"/>
      <c r="S410" s="253"/>
      <c r="T410" s="254"/>
      <c r="U410" s="14"/>
      <c r="V410" s="14"/>
      <c r="W410" s="14"/>
      <c r="X410" s="14"/>
      <c r="Y410" s="14"/>
      <c r="Z410" s="14"/>
      <c r="AA410" s="14"/>
      <c r="AB410" s="14"/>
      <c r="AC410" s="14"/>
      <c r="AD410" s="14"/>
      <c r="AE410" s="14"/>
      <c r="AT410" s="255" t="s">
        <v>152</v>
      </c>
      <c r="AU410" s="255" t="s">
        <v>85</v>
      </c>
      <c r="AV410" s="14" t="s">
        <v>85</v>
      </c>
      <c r="AW410" s="14" t="s">
        <v>32</v>
      </c>
      <c r="AX410" s="14" t="s">
        <v>75</v>
      </c>
      <c r="AY410" s="255" t="s">
        <v>143</v>
      </c>
    </row>
    <row r="411" s="16" customFormat="1">
      <c r="A411" s="16"/>
      <c r="B411" s="267"/>
      <c r="C411" s="268"/>
      <c r="D411" s="236" t="s">
        <v>152</v>
      </c>
      <c r="E411" s="269" t="s">
        <v>1</v>
      </c>
      <c r="F411" s="270" t="s">
        <v>174</v>
      </c>
      <c r="G411" s="268"/>
      <c r="H411" s="271">
        <v>2.222</v>
      </c>
      <c r="I411" s="272"/>
      <c r="J411" s="268"/>
      <c r="K411" s="268"/>
      <c r="L411" s="273"/>
      <c r="M411" s="274"/>
      <c r="N411" s="275"/>
      <c r="O411" s="275"/>
      <c r="P411" s="275"/>
      <c r="Q411" s="275"/>
      <c r="R411" s="275"/>
      <c r="S411" s="275"/>
      <c r="T411" s="276"/>
      <c r="U411" s="16"/>
      <c r="V411" s="16"/>
      <c r="W411" s="16"/>
      <c r="X411" s="16"/>
      <c r="Y411" s="16"/>
      <c r="Z411" s="16"/>
      <c r="AA411" s="16"/>
      <c r="AB411" s="16"/>
      <c r="AC411" s="16"/>
      <c r="AD411" s="16"/>
      <c r="AE411" s="16"/>
      <c r="AT411" s="277" t="s">
        <v>152</v>
      </c>
      <c r="AU411" s="277" t="s">
        <v>85</v>
      </c>
      <c r="AV411" s="16" t="s">
        <v>150</v>
      </c>
      <c r="AW411" s="16" t="s">
        <v>32</v>
      </c>
      <c r="AX411" s="16" t="s">
        <v>83</v>
      </c>
      <c r="AY411" s="277" t="s">
        <v>143</v>
      </c>
    </row>
    <row r="412" s="2" customFormat="1" ht="24.15" customHeight="1">
      <c r="A412" s="39"/>
      <c r="B412" s="40"/>
      <c r="C412" s="220" t="s">
        <v>397</v>
      </c>
      <c r="D412" s="220" t="s">
        <v>146</v>
      </c>
      <c r="E412" s="221" t="s">
        <v>398</v>
      </c>
      <c r="F412" s="222" t="s">
        <v>399</v>
      </c>
      <c r="G412" s="223" t="s">
        <v>149</v>
      </c>
      <c r="H412" s="224">
        <v>56.454999999999998</v>
      </c>
      <c r="I412" s="225"/>
      <c r="J412" s="226">
        <f>ROUND(I412*H412,2)</f>
        <v>0</v>
      </c>
      <c r="K412" s="227"/>
      <c r="L412" s="45"/>
      <c r="M412" s="228" t="s">
        <v>1</v>
      </c>
      <c r="N412" s="229" t="s">
        <v>40</v>
      </c>
      <c r="O412" s="92"/>
      <c r="P412" s="230">
        <f>O412*H412</f>
        <v>0</v>
      </c>
      <c r="Q412" s="230">
        <v>0</v>
      </c>
      <c r="R412" s="230">
        <f>Q412*H412</f>
        <v>0</v>
      </c>
      <c r="S412" s="230">
        <v>0.041000000000000002</v>
      </c>
      <c r="T412" s="231">
        <f>S412*H412</f>
        <v>2.3146550000000001</v>
      </c>
      <c r="U412" s="39"/>
      <c r="V412" s="39"/>
      <c r="W412" s="39"/>
      <c r="X412" s="39"/>
      <c r="Y412" s="39"/>
      <c r="Z412" s="39"/>
      <c r="AA412" s="39"/>
      <c r="AB412" s="39"/>
      <c r="AC412" s="39"/>
      <c r="AD412" s="39"/>
      <c r="AE412" s="39"/>
      <c r="AR412" s="232" t="s">
        <v>150</v>
      </c>
      <c r="AT412" s="232" t="s">
        <v>146</v>
      </c>
      <c r="AU412" s="232" t="s">
        <v>85</v>
      </c>
      <c r="AY412" s="18" t="s">
        <v>143</v>
      </c>
      <c r="BE412" s="233">
        <f>IF(N412="základní",J412,0)</f>
        <v>0</v>
      </c>
      <c r="BF412" s="233">
        <f>IF(N412="snížená",J412,0)</f>
        <v>0</v>
      </c>
      <c r="BG412" s="233">
        <f>IF(N412="zákl. přenesená",J412,0)</f>
        <v>0</v>
      </c>
      <c r="BH412" s="233">
        <f>IF(N412="sníž. přenesená",J412,0)</f>
        <v>0</v>
      </c>
      <c r="BI412" s="233">
        <f>IF(N412="nulová",J412,0)</f>
        <v>0</v>
      </c>
      <c r="BJ412" s="18" t="s">
        <v>83</v>
      </c>
      <c r="BK412" s="233">
        <f>ROUND(I412*H412,2)</f>
        <v>0</v>
      </c>
      <c r="BL412" s="18" t="s">
        <v>150</v>
      </c>
      <c r="BM412" s="232" t="s">
        <v>400</v>
      </c>
    </row>
    <row r="413" s="13" customFormat="1">
      <c r="A413" s="13"/>
      <c r="B413" s="234"/>
      <c r="C413" s="235"/>
      <c r="D413" s="236" t="s">
        <v>152</v>
      </c>
      <c r="E413" s="237" t="s">
        <v>1</v>
      </c>
      <c r="F413" s="238" t="s">
        <v>401</v>
      </c>
      <c r="G413" s="235"/>
      <c r="H413" s="237" t="s">
        <v>1</v>
      </c>
      <c r="I413" s="239"/>
      <c r="J413" s="235"/>
      <c r="K413" s="235"/>
      <c r="L413" s="240"/>
      <c r="M413" s="241"/>
      <c r="N413" s="242"/>
      <c r="O413" s="242"/>
      <c r="P413" s="242"/>
      <c r="Q413" s="242"/>
      <c r="R413" s="242"/>
      <c r="S413" s="242"/>
      <c r="T413" s="243"/>
      <c r="U413" s="13"/>
      <c r="V413" s="13"/>
      <c r="W413" s="13"/>
      <c r="X413" s="13"/>
      <c r="Y413" s="13"/>
      <c r="Z413" s="13"/>
      <c r="AA413" s="13"/>
      <c r="AB413" s="13"/>
      <c r="AC413" s="13"/>
      <c r="AD413" s="13"/>
      <c r="AE413" s="13"/>
      <c r="AT413" s="244" t="s">
        <v>152</v>
      </c>
      <c r="AU413" s="244" t="s">
        <v>85</v>
      </c>
      <c r="AV413" s="13" t="s">
        <v>83</v>
      </c>
      <c r="AW413" s="13" t="s">
        <v>32</v>
      </c>
      <c r="AX413" s="13" t="s">
        <v>75</v>
      </c>
      <c r="AY413" s="244" t="s">
        <v>143</v>
      </c>
    </row>
    <row r="414" s="14" customFormat="1">
      <c r="A414" s="14"/>
      <c r="B414" s="245"/>
      <c r="C414" s="246"/>
      <c r="D414" s="236" t="s">
        <v>152</v>
      </c>
      <c r="E414" s="247" t="s">
        <v>1</v>
      </c>
      <c r="F414" s="248" t="s">
        <v>402</v>
      </c>
      <c r="G414" s="246"/>
      <c r="H414" s="249">
        <v>14.145</v>
      </c>
      <c r="I414" s="250"/>
      <c r="J414" s="246"/>
      <c r="K414" s="246"/>
      <c r="L414" s="251"/>
      <c r="M414" s="252"/>
      <c r="N414" s="253"/>
      <c r="O414" s="253"/>
      <c r="P414" s="253"/>
      <c r="Q414" s="253"/>
      <c r="R414" s="253"/>
      <c r="S414" s="253"/>
      <c r="T414" s="254"/>
      <c r="U414" s="14"/>
      <c r="V414" s="14"/>
      <c r="W414" s="14"/>
      <c r="X414" s="14"/>
      <c r="Y414" s="14"/>
      <c r="Z414" s="14"/>
      <c r="AA414" s="14"/>
      <c r="AB414" s="14"/>
      <c r="AC414" s="14"/>
      <c r="AD414" s="14"/>
      <c r="AE414" s="14"/>
      <c r="AT414" s="255" t="s">
        <v>152</v>
      </c>
      <c r="AU414" s="255" t="s">
        <v>85</v>
      </c>
      <c r="AV414" s="14" t="s">
        <v>85</v>
      </c>
      <c r="AW414" s="14" t="s">
        <v>32</v>
      </c>
      <c r="AX414" s="14" t="s">
        <v>75</v>
      </c>
      <c r="AY414" s="255" t="s">
        <v>143</v>
      </c>
    </row>
    <row r="415" s="14" customFormat="1">
      <c r="A415" s="14"/>
      <c r="B415" s="245"/>
      <c r="C415" s="246"/>
      <c r="D415" s="236" t="s">
        <v>152</v>
      </c>
      <c r="E415" s="247" t="s">
        <v>1</v>
      </c>
      <c r="F415" s="248" t="s">
        <v>403</v>
      </c>
      <c r="G415" s="246"/>
      <c r="H415" s="249">
        <v>4.3200000000000003</v>
      </c>
      <c r="I415" s="250"/>
      <c r="J415" s="246"/>
      <c r="K415" s="246"/>
      <c r="L415" s="251"/>
      <c r="M415" s="252"/>
      <c r="N415" s="253"/>
      <c r="O415" s="253"/>
      <c r="P415" s="253"/>
      <c r="Q415" s="253"/>
      <c r="R415" s="253"/>
      <c r="S415" s="253"/>
      <c r="T415" s="254"/>
      <c r="U415" s="14"/>
      <c r="V415" s="14"/>
      <c r="W415" s="14"/>
      <c r="X415" s="14"/>
      <c r="Y415" s="14"/>
      <c r="Z415" s="14"/>
      <c r="AA415" s="14"/>
      <c r="AB415" s="14"/>
      <c r="AC415" s="14"/>
      <c r="AD415" s="14"/>
      <c r="AE415" s="14"/>
      <c r="AT415" s="255" t="s">
        <v>152</v>
      </c>
      <c r="AU415" s="255" t="s">
        <v>85</v>
      </c>
      <c r="AV415" s="14" t="s">
        <v>85</v>
      </c>
      <c r="AW415" s="14" t="s">
        <v>32</v>
      </c>
      <c r="AX415" s="14" t="s">
        <v>75</v>
      </c>
      <c r="AY415" s="255" t="s">
        <v>143</v>
      </c>
    </row>
    <row r="416" s="14" customFormat="1">
      <c r="A416" s="14"/>
      <c r="B416" s="245"/>
      <c r="C416" s="246"/>
      <c r="D416" s="236" t="s">
        <v>152</v>
      </c>
      <c r="E416" s="247" t="s">
        <v>1</v>
      </c>
      <c r="F416" s="248" t="s">
        <v>404</v>
      </c>
      <c r="G416" s="246"/>
      <c r="H416" s="249">
        <v>6.4800000000000004</v>
      </c>
      <c r="I416" s="250"/>
      <c r="J416" s="246"/>
      <c r="K416" s="246"/>
      <c r="L416" s="251"/>
      <c r="M416" s="252"/>
      <c r="N416" s="253"/>
      <c r="O416" s="253"/>
      <c r="P416" s="253"/>
      <c r="Q416" s="253"/>
      <c r="R416" s="253"/>
      <c r="S416" s="253"/>
      <c r="T416" s="254"/>
      <c r="U416" s="14"/>
      <c r="V416" s="14"/>
      <c r="W416" s="14"/>
      <c r="X416" s="14"/>
      <c r="Y416" s="14"/>
      <c r="Z416" s="14"/>
      <c r="AA416" s="14"/>
      <c r="AB416" s="14"/>
      <c r="AC416" s="14"/>
      <c r="AD416" s="14"/>
      <c r="AE416" s="14"/>
      <c r="AT416" s="255" t="s">
        <v>152</v>
      </c>
      <c r="AU416" s="255" t="s">
        <v>85</v>
      </c>
      <c r="AV416" s="14" t="s">
        <v>85</v>
      </c>
      <c r="AW416" s="14" t="s">
        <v>32</v>
      </c>
      <c r="AX416" s="14" t="s">
        <v>75</v>
      </c>
      <c r="AY416" s="255" t="s">
        <v>143</v>
      </c>
    </row>
    <row r="417" s="14" customFormat="1">
      <c r="A417" s="14"/>
      <c r="B417" s="245"/>
      <c r="C417" s="246"/>
      <c r="D417" s="236" t="s">
        <v>152</v>
      </c>
      <c r="E417" s="247" t="s">
        <v>1</v>
      </c>
      <c r="F417" s="248" t="s">
        <v>405</v>
      </c>
      <c r="G417" s="246"/>
      <c r="H417" s="249">
        <v>2.8799999999999999</v>
      </c>
      <c r="I417" s="250"/>
      <c r="J417" s="246"/>
      <c r="K417" s="246"/>
      <c r="L417" s="251"/>
      <c r="M417" s="252"/>
      <c r="N417" s="253"/>
      <c r="O417" s="253"/>
      <c r="P417" s="253"/>
      <c r="Q417" s="253"/>
      <c r="R417" s="253"/>
      <c r="S417" s="253"/>
      <c r="T417" s="254"/>
      <c r="U417" s="14"/>
      <c r="V417" s="14"/>
      <c r="W417" s="14"/>
      <c r="X417" s="14"/>
      <c r="Y417" s="14"/>
      <c r="Z417" s="14"/>
      <c r="AA417" s="14"/>
      <c r="AB417" s="14"/>
      <c r="AC417" s="14"/>
      <c r="AD417" s="14"/>
      <c r="AE417" s="14"/>
      <c r="AT417" s="255" t="s">
        <v>152</v>
      </c>
      <c r="AU417" s="255" t="s">
        <v>85</v>
      </c>
      <c r="AV417" s="14" t="s">
        <v>85</v>
      </c>
      <c r="AW417" s="14" t="s">
        <v>32</v>
      </c>
      <c r="AX417" s="14" t="s">
        <v>75</v>
      </c>
      <c r="AY417" s="255" t="s">
        <v>143</v>
      </c>
    </row>
    <row r="418" s="14" customFormat="1">
      <c r="A418" s="14"/>
      <c r="B418" s="245"/>
      <c r="C418" s="246"/>
      <c r="D418" s="236" t="s">
        <v>152</v>
      </c>
      <c r="E418" s="247" t="s">
        <v>1</v>
      </c>
      <c r="F418" s="248" t="s">
        <v>404</v>
      </c>
      <c r="G418" s="246"/>
      <c r="H418" s="249">
        <v>6.4800000000000004</v>
      </c>
      <c r="I418" s="250"/>
      <c r="J418" s="246"/>
      <c r="K418" s="246"/>
      <c r="L418" s="251"/>
      <c r="M418" s="252"/>
      <c r="N418" s="253"/>
      <c r="O418" s="253"/>
      <c r="P418" s="253"/>
      <c r="Q418" s="253"/>
      <c r="R418" s="253"/>
      <c r="S418" s="253"/>
      <c r="T418" s="254"/>
      <c r="U418" s="14"/>
      <c r="V418" s="14"/>
      <c r="W418" s="14"/>
      <c r="X418" s="14"/>
      <c r="Y418" s="14"/>
      <c r="Z418" s="14"/>
      <c r="AA418" s="14"/>
      <c r="AB418" s="14"/>
      <c r="AC418" s="14"/>
      <c r="AD418" s="14"/>
      <c r="AE418" s="14"/>
      <c r="AT418" s="255" t="s">
        <v>152</v>
      </c>
      <c r="AU418" s="255" t="s">
        <v>85</v>
      </c>
      <c r="AV418" s="14" t="s">
        <v>85</v>
      </c>
      <c r="AW418" s="14" t="s">
        <v>32</v>
      </c>
      <c r="AX418" s="14" t="s">
        <v>75</v>
      </c>
      <c r="AY418" s="255" t="s">
        <v>143</v>
      </c>
    </row>
    <row r="419" s="14" customFormat="1">
      <c r="A419" s="14"/>
      <c r="B419" s="245"/>
      <c r="C419" s="246"/>
      <c r="D419" s="236" t="s">
        <v>152</v>
      </c>
      <c r="E419" s="247" t="s">
        <v>1</v>
      </c>
      <c r="F419" s="248" t="s">
        <v>406</v>
      </c>
      <c r="G419" s="246"/>
      <c r="H419" s="249">
        <v>9.4299999999999997</v>
      </c>
      <c r="I419" s="250"/>
      <c r="J419" s="246"/>
      <c r="K419" s="246"/>
      <c r="L419" s="251"/>
      <c r="M419" s="252"/>
      <c r="N419" s="253"/>
      <c r="O419" s="253"/>
      <c r="P419" s="253"/>
      <c r="Q419" s="253"/>
      <c r="R419" s="253"/>
      <c r="S419" s="253"/>
      <c r="T419" s="254"/>
      <c r="U419" s="14"/>
      <c r="V419" s="14"/>
      <c r="W419" s="14"/>
      <c r="X419" s="14"/>
      <c r="Y419" s="14"/>
      <c r="Z419" s="14"/>
      <c r="AA419" s="14"/>
      <c r="AB419" s="14"/>
      <c r="AC419" s="14"/>
      <c r="AD419" s="14"/>
      <c r="AE419" s="14"/>
      <c r="AT419" s="255" t="s">
        <v>152</v>
      </c>
      <c r="AU419" s="255" t="s">
        <v>85</v>
      </c>
      <c r="AV419" s="14" t="s">
        <v>85</v>
      </c>
      <c r="AW419" s="14" t="s">
        <v>32</v>
      </c>
      <c r="AX419" s="14" t="s">
        <v>75</v>
      </c>
      <c r="AY419" s="255" t="s">
        <v>143</v>
      </c>
    </row>
    <row r="420" s="15" customFormat="1">
      <c r="A420" s="15"/>
      <c r="B420" s="256"/>
      <c r="C420" s="257"/>
      <c r="D420" s="236" t="s">
        <v>152</v>
      </c>
      <c r="E420" s="258" t="s">
        <v>1</v>
      </c>
      <c r="F420" s="259" t="s">
        <v>160</v>
      </c>
      <c r="G420" s="257"/>
      <c r="H420" s="260">
        <v>43.734999999999999</v>
      </c>
      <c r="I420" s="261"/>
      <c r="J420" s="257"/>
      <c r="K420" s="257"/>
      <c r="L420" s="262"/>
      <c r="M420" s="263"/>
      <c r="N420" s="264"/>
      <c r="O420" s="264"/>
      <c r="P420" s="264"/>
      <c r="Q420" s="264"/>
      <c r="R420" s="264"/>
      <c r="S420" s="264"/>
      <c r="T420" s="265"/>
      <c r="U420" s="15"/>
      <c r="V420" s="15"/>
      <c r="W420" s="15"/>
      <c r="X420" s="15"/>
      <c r="Y420" s="15"/>
      <c r="Z420" s="15"/>
      <c r="AA420" s="15"/>
      <c r="AB420" s="15"/>
      <c r="AC420" s="15"/>
      <c r="AD420" s="15"/>
      <c r="AE420" s="15"/>
      <c r="AT420" s="266" t="s">
        <v>152</v>
      </c>
      <c r="AU420" s="266" t="s">
        <v>85</v>
      </c>
      <c r="AV420" s="15" t="s">
        <v>161</v>
      </c>
      <c r="AW420" s="15" t="s">
        <v>32</v>
      </c>
      <c r="AX420" s="15" t="s">
        <v>75</v>
      </c>
      <c r="AY420" s="266" t="s">
        <v>143</v>
      </c>
    </row>
    <row r="421" s="13" customFormat="1">
      <c r="A421" s="13"/>
      <c r="B421" s="234"/>
      <c r="C421" s="235"/>
      <c r="D421" s="236" t="s">
        <v>152</v>
      </c>
      <c r="E421" s="237" t="s">
        <v>1</v>
      </c>
      <c r="F421" s="238" t="s">
        <v>407</v>
      </c>
      <c r="G421" s="235"/>
      <c r="H421" s="237" t="s">
        <v>1</v>
      </c>
      <c r="I421" s="239"/>
      <c r="J421" s="235"/>
      <c r="K421" s="235"/>
      <c r="L421" s="240"/>
      <c r="M421" s="241"/>
      <c r="N421" s="242"/>
      <c r="O421" s="242"/>
      <c r="P421" s="242"/>
      <c r="Q421" s="242"/>
      <c r="R421" s="242"/>
      <c r="S421" s="242"/>
      <c r="T421" s="243"/>
      <c r="U421" s="13"/>
      <c r="V421" s="13"/>
      <c r="W421" s="13"/>
      <c r="X421" s="13"/>
      <c r="Y421" s="13"/>
      <c r="Z421" s="13"/>
      <c r="AA421" s="13"/>
      <c r="AB421" s="13"/>
      <c r="AC421" s="13"/>
      <c r="AD421" s="13"/>
      <c r="AE421" s="13"/>
      <c r="AT421" s="244" t="s">
        <v>152</v>
      </c>
      <c r="AU421" s="244" t="s">
        <v>85</v>
      </c>
      <c r="AV421" s="13" t="s">
        <v>83</v>
      </c>
      <c r="AW421" s="13" t="s">
        <v>32</v>
      </c>
      <c r="AX421" s="13" t="s">
        <v>75</v>
      </c>
      <c r="AY421" s="244" t="s">
        <v>143</v>
      </c>
    </row>
    <row r="422" s="14" customFormat="1">
      <c r="A422" s="14"/>
      <c r="B422" s="245"/>
      <c r="C422" s="246"/>
      <c r="D422" s="236" t="s">
        <v>152</v>
      </c>
      <c r="E422" s="247" t="s">
        <v>1</v>
      </c>
      <c r="F422" s="248" t="s">
        <v>408</v>
      </c>
      <c r="G422" s="246"/>
      <c r="H422" s="249">
        <v>3.6000000000000001</v>
      </c>
      <c r="I422" s="250"/>
      <c r="J422" s="246"/>
      <c r="K422" s="246"/>
      <c r="L422" s="251"/>
      <c r="M422" s="252"/>
      <c r="N422" s="253"/>
      <c r="O422" s="253"/>
      <c r="P422" s="253"/>
      <c r="Q422" s="253"/>
      <c r="R422" s="253"/>
      <c r="S422" s="253"/>
      <c r="T422" s="254"/>
      <c r="U422" s="14"/>
      <c r="V422" s="14"/>
      <c r="W422" s="14"/>
      <c r="X422" s="14"/>
      <c r="Y422" s="14"/>
      <c r="Z422" s="14"/>
      <c r="AA422" s="14"/>
      <c r="AB422" s="14"/>
      <c r="AC422" s="14"/>
      <c r="AD422" s="14"/>
      <c r="AE422" s="14"/>
      <c r="AT422" s="255" t="s">
        <v>152</v>
      </c>
      <c r="AU422" s="255" t="s">
        <v>85</v>
      </c>
      <c r="AV422" s="14" t="s">
        <v>85</v>
      </c>
      <c r="AW422" s="14" t="s">
        <v>32</v>
      </c>
      <c r="AX422" s="14" t="s">
        <v>75</v>
      </c>
      <c r="AY422" s="255" t="s">
        <v>143</v>
      </c>
    </row>
    <row r="423" s="14" customFormat="1">
      <c r="A423" s="14"/>
      <c r="B423" s="245"/>
      <c r="C423" s="246"/>
      <c r="D423" s="236" t="s">
        <v>152</v>
      </c>
      <c r="E423" s="247" t="s">
        <v>1</v>
      </c>
      <c r="F423" s="248" t="s">
        <v>408</v>
      </c>
      <c r="G423" s="246"/>
      <c r="H423" s="249">
        <v>3.6000000000000001</v>
      </c>
      <c r="I423" s="250"/>
      <c r="J423" s="246"/>
      <c r="K423" s="246"/>
      <c r="L423" s="251"/>
      <c r="M423" s="252"/>
      <c r="N423" s="253"/>
      <c r="O423" s="253"/>
      <c r="P423" s="253"/>
      <c r="Q423" s="253"/>
      <c r="R423" s="253"/>
      <c r="S423" s="253"/>
      <c r="T423" s="254"/>
      <c r="U423" s="14"/>
      <c r="V423" s="14"/>
      <c r="W423" s="14"/>
      <c r="X423" s="14"/>
      <c r="Y423" s="14"/>
      <c r="Z423" s="14"/>
      <c r="AA423" s="14"/>
      <c r="AB423" s="14"/>
      <c r="AC423" s="14"/>
      <c r="AD423" s="14"/>
      <c r="AE423" s="14"/>
      <c r="AT423" s="255" t="s">
        <v>152</v>
      </c>
      <c r="AU423" s="255" t="s">
        <v>85</v>
      </c>
      <c r="AV423" s="14" t="s">
        <v>85</v>
      </c>
      <c r="AW423" s="14" t="s">
        <v>32</v>
      </c>
      <c r="AX423" s="14" t="s">
        <v>75</v>
      </c>
      <c r="AY423" s="255" t="s">
        <v>143</v>
      </c>
    </row>
    <row r="424" s="14" customFormat="1">
      <c r="A424" s="14"/>
      <c r="B424" s="245"/>
      <c r="C424" s="246"/>
      <c r="D424" s="236" t="s">
        <v>152</v>
      </c>
      <c r="E424" s="247" t="s">
        <v>1</v>
      </c>
      <c r="F424" s="248" t="s">
        <v>409</v>
      </c>
      <c r="G424" s="246"/>
      <c r="H424" s="249">
        <v>1.9199999999999999</v>
      </c>
      <c r="I424" s="250"/>
      <c r="J424" s="246"/>
      <c r="K424" s="246"/>
      <c r="L424" s="251"/>
      <c r="M424" s="252"/>
      <c r="N424" s="253"/>
      <c r="O424" s="253"/>
      <c r="P424" s="253"/>
      <c r="Q424" s="253"/>
      <c r="R424" s="253"/>
      <c r="S424" s="253"/>
      <c r="T424" s="254"/>
      <c r="U424" s="14"/>
      <c r="V424" s="14"/>
      <c r="W424" s="14"/>
      <c r="X424" s="14"/>
      <c r="Y424" s="14"/>
      <c r="Z424" s="14"/>
      <c r="AA424" s="14"/>
      <c r="AB424" s="14"/>
      <c r="AC424" s="14"/>
      <c r="AD424" s="14"/>
      <c r="AE424" s="14"/>
      <c r="AT424" s="255" t="s">
        <v>152</v>
      </c>
      <c r="AU424" s="255" t="s">
        <v>85</v>
      </c>
      <c r="AV424" s="14" t="s">
        <v>85</v>
      </c>
      <c r="AW424" s="14" t="s">
        <v>32</v>
      </c>
      <c r="AX424" s="14" t="s">
        <v>75</v>
      </c>
      <c r="AY424" s="255" t="s">
        <v>143</v>
      </c>
    </row>
    <row r="425" s="14" customFormat="1">
      <c r="A425" s="14"/>
      <c r="B425" s="245"/>
      <c r="C425" s="246"/>
      <c r="D425" s="236" t="s">
        <v>152</v>
      </c>
      <c r="E425" s="247" t="s">
        <v>1</v>
      </c>
      <c r="F425" s="248" t="s">
        <v>408</v>
      </c>
      <c r="G425" s="246"/>
      <c r="H425" s="249">
        <v>3.6000000000000001</v>
      </c>
      <c r="I425" s="250"/>
      <c r="J425" s="246"/>
      <c r="K425" s="246"/>
      <c r="L425" s="251"/>
      <c r="M425" s="252"/>
      <c r="N425" s="253"/>
      <c r="O425" s="253"/>
      <c r="P425" s="253"/>
      <c r="Q425" s="253"/>
      <c r="R425" s="253"/>
      <c r="S425" s="253"/>
      <c r="T425" s="254"/>
      <c r="U425" s="14"/>
      <c r="V425" s="14"/>
      <c r="W425" s="14"/>
      <c r="X425" s="14"/>
      <c r="Y425" s="14"/>
      <c r="Z425" s="14"/>
      <c r="AA425" s="14"/>
      <c r="AB425" s="14"/>
      <c r="AC425" s="14"/>
      <c r="AD425" s="14"/>
      <c r="AE425" s="14"/>
      <c r="AT425" s="255" t="s">
        <v>152</v>
      </c>
      <c r="AU425" s="255" t="s">
        <v>85</v>
      </c>
      <c r="AV425" s="14" t="s">
        <v>85</v>
      </c>
      <c r="AW425" s="14" t="s">
        <v>32</v>
      </c>
      <c r="AX425" s="14" t="s">
        <v>75</v>
      </c>
      <c r="AY425" s="255" t="s">
        <v>143</v>
      </c>
    </row>
    <row r="426" s="15" customFormat="1">
      <c r="A426" s="15"/>
      <c r="B426" s="256"/>
      <c r="C426" s="257"/>
      <c r="D426" s="236" t="s">
        <v>152</v>
      </c>
      <c r="E426" s="258" t="s">
        <v>1</v>
      </c>
      <c r="F426" s="259" t="s">
        <v>160</v>
      </c>
      <c r="G426" s="257"/>
      <c r="H426" s="260">
        <v>12.720000000000001</v>
      </c>
      <c r="I426" s="261"/>
      <c r="J426" s="257"/>
      <c r="K426" s="257"/>
      <c r="L426" s="262"/>
      <c r="M426" s="263"/>
      <c r="N426" s="264"/>
      <c r="O426" s="264"/>
      <c r="P426" s="264"/>
      <c r="Q426" s="264"/>
      <c r="R426" s="264"/>
      <c r="S426" s="264"/>
      <c r="T426" s="265"/>
      <c r="U426" s="15"/>
      <c r="V426" s="15"/>
      <c r="W426" s="15"/>
      <c r="X426" s="15"/>
      <c r="Y426" s="15"/>
      <c r="Z426" s="15"/>
      <c r="AA426" s="15"/>
      <c r="AB426" s="15"/>
      <c r="AC426" s="15"/>
      <c r="AD426" s="15"/>
      <c r="AE426" s="15"/>
      <c r="AT426" s="266" t="s">
        <v>152</v>
      </c>
      <c r="AU426" s="266" t="s">
        <v>85</v>
      </c>
      <c r="AV426" s="15" t="s">
        <v>161</v>
      </c>
      <c r="AW426" s="15" t="s">
        <v>32</v>
      </c>
      <c r="AX426" s="15" t="s">
        <v>75</v>
      </c>
      <c r="AY426" s="266" t="s">
        <v>143</v>
      </c>
    </row>
    <row r="427" s="16" customFormat="1">
      <c r="A427" s="16"/>
      <c r="B427" s="267"/>
      <c r="C427" s="268"/>
      <c r="D427" s="236" t="s">
        <v>152</v>
      </c>
      <c r="E427" s="269" t="s">
        <v>1</v>
      </c>
      <c r="F427" s="270" t="s">
        <v>174</v>
      </c>
      <c r="G427" s="268"/>
      <c r="H427" s="271">
        <v>56.454999999999998</v>
      </c>
      <c r="I427" s="272"/>
      <c r="J427" s="268"/>
      <c r="K427" s="268"/>
      <c r="L427" s="273"/>
      <c r="M427" s="274"/>
      <c r="N427" s="275"/>
      <c r="O427" s="275"/>
      <c r="P427" s="275"/>
      <c r="Q427" s="275"/>
      <c r="R427" s="275"/>
      <c r="S427" s="275"/>
      <c r="T427" s="276"/>
      <c r="U427" s="16"/>
      <c r="V427" s="16"/>
      <c r="W427" s="16"/>
      <c r="X427" s="16"/>
      <c r="Y427" s="16"/>
      <c r="Z427" s="16"/>
      <c r="AA427" s="16"/>
      <c r="AB427" s="16"/>
      <c r="AC427" s="16"/>
      <c r="AD427" s="16"/>
      <c r="AE427" s="16"/>
      <c r="AT427" s="277" t="s">
        <v>152</v>
      </c>
      <c r="AU427" s="277" t="s">
        <v>85</v>
      </c>
      <c r="AV427" s="16" t="s">
        <v>150</v>
      </c>
      <c r="AW427" s="16" t="s">
        <v>32</v>
      </c>
      <c r="AX427" s="16" t="s">
        <v>83</v>
      </c>
      <c r="AY427" s="277" t="s">
        <v>143</v>
      </c>
    </row>
    <row r="428" s="2" customFormat="1" ht="21.75" customHeight="1">
      <c r="A428" s="39"/>
      <c r="B428" s="40"/>
      <c r="C428" s="220" t="s">
        <v>410</v>
      </c>
      <c r="D428" s="220" t="s">
        <v>146</v>
      </c>
      <c r="E428" s="221" t="s">
        <v>411</v>
      </c>
      <c r="F428" s="222" t="s">
        <v>412</v>
      </c>
      <c r="G428" s="223" t="s">
        <v>149</v>
      </c>
      <c r="H428" s="224">
        <v>2.6000000000000001</v>
      </c>
      <c r="I428" s="225"/>
      <c r="J428" s="226">
        <f>ROUND(I428*H428,2)</f>
        <v>0</v>
      </c>
      <c r="K428" s="227"/>
      <c r="L428" s="45"/>
      <c r="M428" s="228" t="s">
        <v>1</v>
      </c>
      <c r="N428" s="229" t="s">
        <v>40</v>
      </c>
      <c r="O428" s="92"/>
      <c r="P428" s="230">
        <f>O428*H428</f>
        <v>0</v>
      </c>
      <c r="Q428" s="230">
        <v>0</v>
      </c>
      <c r="R428" s="230">
        <f>Q428*H428</f>
        <v>0</v>
      </c>
      <c r="S428" s="230">
        <v>0.067000000000000004</v>
      </c>
      <c r="T428" s="231">
        <f>S428*H428</f>
        <v>0.17420000000000002</v>
      </c>
      <c r="U428" s="39"/>
      <c r="V428" s="39"/>
      <c r="W428" s="39"/>
      <c r="X428" s="39"/>
      <c r="Y428" s="39"/>
      <c r="Z428" s="39"/>
      <c r="AA428" s="39"/>
      <c r="AB428" s="39"/>
      <c r="AC428" s="39"/>
      <c r="AD428" s="39"/>
      <c r="AE428" s="39"/>
      <c r="AR428" s="232" t="s">
        <v>150</v>
      </c>
      <c r="AT428" s="232" t="s">
        <v>146</v>
      </c>
      <c r="AU428" s="232" t="s">
        <v>85</v>
      </c>
      <c r="AY428" s="18" t="s">
        <v>143</v>
      </c>
      <c r="BE428" s="233">
        <f>IF(N428="základní",J428,0)</f>
        <v>0</v>
      </c>
      <c r="BF428" s="233">
        <f>IF(N428="snížená",J428,0)</f>
        <v>0</v>
      </c>
      <c r="BG428" s="233">
        <f>IF(N428="zákl. přenesená",J428,0)</f>
        <v>0</v>
      </c>
      <c r="BH428" s="233">
        <f>IF(N428="sníž. přenesená",J428,0)</f>
        <v>0</v>
      </c>
      <c r="BI428" s="233">
        <f>IF(N428="nulová",J428,0)</f>
        <v>0</v>
      </c>
      <c r="BJ428" s="18" t="s">
        <v>83</v>
      </c>
      <c r="BK428" s="233">
        <f>ROUND(I428*H428,2)</f>
        <v>0</v>
      </c>
      <c r="BL428" s="18" t="s">
        <v>150</v>
      </c>
      <c r="BM428" s="232" t="s">
        <v>413</v>
      </c>
    </row>
    <row r="429" s="13" customFormat="1">
      <c r="A429" s="13"/>
      <c r="B429" s="234"/>
      <c r="C429" s="235"/>
      <c r="D429" s="236" t="s">
        <v>152</v>
      </c>
      <c r="E429" s="237" t="s">
        <v>1</v>
      </c>
      <c r="F429" s="238" t="s">
        <v>401</v>
      </c>
      <c r="G429" s="235"/>
      <c r="H429" s="237" t="s">
        <v>1</v>
      </c>
      <c r="I429" s="239"/>
      <c r="J429" s="235"/>
      <c r="K429" s="235"/>
      <c r="L429" s="240"/>
      <c r="M429" s="241"/>
      <c r="N429" s="242"/>
      <c r="O429" s="242"/>
      <c r="P429" s="242"/>
      <c r="Q429" s="242"/>
      <c r="R429" s="242"/>
      <c r="S429" s="242"/>
      <c r="T429" s="243"/>
      <c r="U429" s="13"/>
      <c r="V429" s="13"/>
      <c r="W429" s="13"/>
      <c r="X429" s="13"/>
      <c r="Y429" s="13"/>
      <c r="Z429" s="13"/>
      <c r="AA429" s="13"/>
      <c r="AB429" s="13"/>
      <c r="AC429" s="13"/>
      <c r="AD429" s="13"/>
      <c r="AE429" s="13"/>
      <c r="AT429" s="244" t="s">
        <v>152</v>
      </c>
      <c r="AU429" s="244" t="s">
        <v>85</v>
      </c>
      <c r="AV429" s="13" t="s">
        <v>83</v>
      </c>
      <c r="AW429" s="13" t="s">
        <v>32</v>
      </c>
      <c r="AX429" s="13" t="s">
        <v>75</v>
      </c>
      <c r="AY429" s="244" t="s">
        <v>143</v>
      </c>
    </row>
    <row r="430" s="14" customFormat="1">
      <c r="A430" s="14"/>
      <c r="B430" s="245"/>
      <c r="C430" s="246"/>
      <c r="D430" s="236" t="s">
        <v>152</v>
      </c>
      <c r="E430" s="247" t="s">
        <v>1</v>
      </c>
      <c r="F430" s="248" t="s">
        <v>414</v>
      </c>
      <c r="G430" s="246"/>
      <c r="H430" s="249">
        <v>2.6000000000000001</v>
      </c>
      <c r="I430" s="250"/>
      <c r="J430" s="246"/>
      <c r="K430" s="246"/>
      <c r="L430" s="251"/>
      <c r="M430" s="252"/>
      <c r="N430" s="253"/>
      <c r="O430" s="253"/>
      <c r="P430" s="253"/>
      <c r="Q430" s="253"/>
      <c r="R430" s="253"/>
      <c r="S430" s="253"/>
      <c r="T430" s="254"/>
      <c r="U430" s="14"/>
      <c r="V430" s="14"/>
      <c r="W430" s="14"/>
      <c r="X430" s="14"/>
      <c r="Y430" s="14"/>
      <c r="Z430" s="14"/>
      <c r="AA430" s="14"/>
      <c r="AB430" s="14"/>
      <c r="AC430" s="14"/>
      <c r="AD430" s="14"/>
      <c r="AE430" s="14"/>
      <c r="AT430" s="255" t="s">
        <v>152</v>
      </c>
      <c r="AU430" s="255" t="s">
        <v>85</v>
      </c>
      <c r="AV430" s="14" t="s">
        <v>85</v>
      </c>
      <c r="AW430" s="14" t="s">
        <v>32</v>
      </c>
      <c r="AX430" s="14" t="s">
        <v>83</v>
      </c>
      <c r="AY430" s="255" t="s">
        <v>143</v>
      </c>
    </row>
    <row r="431" s="2" customFormat="1" ht="24.15" customHeight="1">
      <c r="A431" s="39"/>
      <c r="B431" s="40"/>
      <c r="C431" s="220" t="s">
        <v>415</v>
      </c>
      <c r="D431" s="220" t="s">
        <v>146</v>
      </c>
      <c r="E431" s="221" t="s">
        <v>416</v>
      </c>
      <c r="F431" s="222" t="s">
        <v>417</v>
      </c>
      <c r="G431" s="223" t="s">
        <v>149</v>
      </c>
      <c r="H431" s="224">
        <v>5.0490000000000004</v>
      </c>
      <c r="I431" s="225"/>
      <c r="J431" s="226">
        <f>ROUND(I431*H431,2)</f>
        <v>0</v>
      </c>
      <c r="K431" s="227"/>
      <c r="L431" s="45"/>
      <c r="M431" s="228" t="s">
        <v>1</v>
      </c>
      <c r="N431" s="229" t="s">
        <v>40</v>
      </c>
      <c r="O431" s="92"/>
      <c r="P431" s="230">
        <f>O431*H431</f>
        <v>0</v>
      </c>
      <c r="Q431" s="230">
        <v>0</v>
      </c>
      <c r="R431" s="230">
        <f>Q431*H431</f>
        <v>0</v>
      </c>
      <c r="S431" s="230">
        <v>0.065000000000000002</v>
      </c>
      <c r="T431" s="231">
        <f>S431*H431</f>
        <v>0.32818500000000006</v>
      </c>
      <c r="U431" s="39"/>
      <c r="V431" s="39"/>
      <c r="W431" s="39"/>
      <c r="X431" s="39"/>
      <c r="Y431" s="39"/>
      <c r="Z431" s="39"/>
      <c r="AA431" s="39"/>
      <c r="AB431" s="39"/>
      <c r="AC431" s="39"/>
      <c r="AD431" s="39"/>
      <c r="AE431" s="39"/>
      <c r="AR431" s="232" t="s">
        <v>150</v>
      </c>
      <c r="AT431" s="232" t="s">
        <v>146</v>
      </c>
      <c r="AU431" s="232" t="s">
        <v>85</v>
      </c>
      <c r="AY431" s="18" t="s">
        <v>143</v>
      </c>
      <c r="BE431" s="233">
        <f>IF(N431="základní",J431,0)</f>
        <v>0</v>
      </c>
      <c r="BF431" s="233">
        <f>IF(N431="snížená",J431,0)</f>
        <v>0</v>
      </c>
      <c r="BG431" s="233">
        <f>IF(N431="zákl. přenesená",J431,0)</f>
        <v>0</v>
      </c>
      <c r="BH431" s="233">
        <f>IF(N431="sníž. přenesená",J431,0)</f>
        <v>0</v>
      </c>
      <c r="BI431" s="233">
        <f>IF(N431="nulová",J431,0)</f>
        <v>0</v>
      </c>
      <c r="BJ431" s="18" t="s">
        <v>83</v>
      </c>
      <c r="BK431" s="233">
        <f>ROUND(I431*H431,2)</f>
        <v>0</v>
      </c>
      <c r="BL431" s="18" t="s">
        <v>150</v>
      </c>
      <c r="BM431" s="232" t="s">
        <v>418</v>
      </c>
    </row>
    <row r="432" s="13" customFormat="1">
      <c r="A432" s="13"/>
      <c r="B432" s="234"/>
      <c r="C432" s="235"/>
      <c r="D432" s="236" t="s">
        <v>152</v>
      </c>
      <c r="E432" s="237" t="s">
        <v>1</v>
      </c>
      <c r="F432" s="238" t="s">
        <v>419</v>
      </c>
      <c r="G432" s="235"/>
      <c r="H432" s="237" t="s">
        <v>1</v>
      </c>
      <c r="I432" s="239"/>
      <c r="J432" s="235"/>
      <c r="K432" s="235"/>
      <c r="L432" s="240"/>
      <c r="M432" s="241"/>
      <c r="N432" s="242"/>
      <c r="O432" s="242"/>
      <c r="P432" s="242"/>
      <c r="Q432" s="242"/>
      <c r="R432" s="242"/>
      <c r="S432" s="242"/>
      <c r="T432" s="243"/>
      <c r="U432" s="13"/>
      <c r="V432" s="13"/>
      <c r="W432" s="13"/>
      <c r="X432" s="13"/>
      <c r="Y432" s="13"/>
      <c r="Z432" s="13"/>
      <c r="AA432" s="13"/>
      <c r="AB432" s="13"/>
      <c r="AC432" s="13"/>
      <c r="AD432" s="13"/>
      <c r="AE432" s="13"/>
      <c r="AT432" s="244" t="s">
        <v>152</v>
      </c>
      <c r="AU432" s="244" t="s">
        <v>85</v>
      </c>
      <c r="AV432" s="13" t="s">
        <v>83</v>
      </c>
      <c r="AW432" s="13" t="s">
        <v>32</v>
      </c>
      <c r="AX432" s="13" t="s">
        <v>75</v>
      </c>
      <c r="AY432" s="244" t="s">
        <v>143</v>
      </c>
    </row>
    <row r="433" s="14" customFormat="1">
      <c r="A433" s="14"/>
      <c r="B433" s="245"/>
      <c r="C433" s="246"/>
      <c r="D433" s="236" t="s">
        <v>152</v>
      </c>
      <c r="E433" s="247" t="s">
        <v>1</v>
      </c>
      <c r="F433" s="248" t="s">
        <v>420</v>
      </c>
      <c r="G433" s="246"/>
      <c r="H433" s="249">
        <v>5.0490000000000004</v>
      </c>
      <c r="I433" s="250"/>
      <c r="J433" s="246"/>
      <c r="K433" s="246"/>
      <c r="L433" s="251"/>
      <c r="M433" s="252"/>
      <c r="N433" s="253"/>
      <c r="O433" s="253"/>
      <c r="P433" s="253"/>
      <c r="Q433" s="253"/>
      <c r="R433" s="253"/>
      <c r="S433" s="253"/>
      <c r="T433" s="254"/>
      <c r="U433" s="14"/>
      <c r="V433" s="14"/>
      <c r="W433" s="14"/>
      <c r="X433" s="14"/>
      <c r="Y433" s="14"/>
      <c r="Z433" s="14"/>
      <c r="AA433" s="14"/>
      <c r="AB433" s="14"/>
      <c r="AC433" s="14"/>
      <c r="AD433" s="14"/>
      <c r="AE433" s="14"/>
      <c r="AT433" s="255" t="s">
        <v>152</v>
      </c>
      <c r="AU433" s="255" t="s">
        <v>85</v>
      </c>
      <c r="AV433" s="14" t="s">
        <v>85</v>
      </c>
      <c r="AW433" s="14" t="s">
        <v>32</v>
      </c>
      <c r="AX433" s="14" t="s">
        <v>83</v>
      </c>
      <c r="AY433" s="255" t="s">
        <v>143</v>
      </c>
    </row>
    <row r="434" s="2" customFormat="1" ht="16.5" customHeight="1">
      <c r="A434" s="39"/>
      <c r="B434" s="40"/>
      <c r="C434" s="220" t="s">
        <v>421</v>
      </c>
      <c r="D434" s="220" t="s">
        <v>146</v>
      </c>
      <c r="E434" s="221" t="s">
        <v>422</v>
      </c>
      <c r="F434" s="222" t="s">
        <v>423</v>
      </c>
      <c r="G434" s="223" t="s">
        <v>149</v>
      </c>
      <c r="H434" s="224">
        <v>15.699999999999999</v>
      </c>
      <c r="I434" s="225"/>
      <c r="J434" s="226">
        <f>ROUND(I434*H434,2)</f>
        <v>0</v>
      </c>
      <c r="K434" s="227"/>
      <c r="L434" s="45"/>
      <c r="M434" s="228" t="s">
        <v>1</v>
      </c>
      <c r="N434" s="229" t="s">
        <v>40</v>
      </c>
      <c r="O434" s="92"/>
      <c r="P434" s="230">
        <f>O434*H434</f>
        <v>0</v>
      </c>
      <c r="Q434" s="230">
        <v>0</v>
      </c>
      <c r="R434" s="230">
        <f>Q434*H434</f>
        <v>0</v>
      </c>
      <c r="S434" s="230">
        <v>0.025000000000000001</v>
      </c>
      <c r="T434" s="231">
        <f>S434*H434</f>
        <v>0.39250000000000002</v>
      </c>
      <c r="U434" s="39"/>
      <c r="V434" s="39"/>
      <c r="W434" s="39"/>
      <c r="X434" s="39"/>
      <c r="Y434" s="39"/>
      <c r="Z434" s="39"/>
      <c r="AA434" s="39"/>
      <c r="AB434" s="39"/>
      <c r="AC434" s="39"/>
      <c r="AD434" s="39"/>
      <c r="AE434" s="39"/>
      <c r="AR434" s="232" t="s">
        <v>150</v>
      </c>
      <c r="AT434" s="232" t="s">
        <v>146</v>
      </c>
      <c r="AU434" s="232" t="s">
        <v>85</v>
      </c>
      <c r="AY434" s="18" t="s">
        <v>143</v>
      </c>
      <c r="BE434" s="233">
        <f>IF(N434="základní",J434,0)</f>
        <v>0</v>
      </c>
      <c r="BF434" s="233">
        <f>IF(N434="snížená",J434,0)</f>
        <v>0</v>
      </c>
      <c r="BG434" s="233">
        <f>IF(N434="zákl. přenesená",J434,0)</f>
        <v>0</v>
      </c>
      <c r="BH434" s="233">
        <f>IF(N434="sníž. přenesená",J434,0)</f>
        <v>0</v>
      </c>
      <c r="BI434" s="233">
        <f>IF(N434="nulová",J434,0)</f>
        <v>0</v>
      </c>
      <c r="BJ434" s="18" t="s">
        <v>83</v>
      </c>
      <c r="BK434" s="233">
        <f>ROUND(I434*H434,2)</f>
        <v>0</v>
      </c>
      <c r="BL434" s="18" t="s">
        <v>150</v>
      </c>
      <c r="BM434" s="232" t="s">
        <v>424</v>
      </c>
    </row>
    <row r="435" s="2" customFormat="1">
      <c r="A435" s="39"/>
      <c r="B435" s="40"/>
      <c r="C435" s="41"/>
      <c r="D435" s="236" t="s">
        <v>357</v>
      </c>
      <c r="E435" s="41"/>
      <c r="F435" s="289" t="s">
        <v>425</v>
      </c>
      <c r="G435" s="41"/>
      <c r="H435" s="41"/>
      <c r="I435" s="290"/>
      <c r="J435" s="41"/>
      <c r="K435" s="41"/>
      <c r="L435" s="45"/>
      <c r="M435" s="291"/>
      <c r="N435" s="292"/>
      <c r="O435" s="92"/>
      <c r="P435" s="92"/>
      <c r="Q435" s="92"/>
      <c r="R435" s="92"/>
      <c r="S435" s="92"/>
      <c r="T435" s="93"/>
      <c r="U435" s="39"/>
      <c r="V435" s="39"/>
      <c r="W435" s="39"/>
      <c r="X435" s="39"/>
      <c r="Y435" s="39"/>
      <c r="Z435" s="39"/>
      <c r="AA435" s="39"/>
      <c r="AB435" s="39"/>
      <c r="AC435" s="39"/>
      <c r="AD435" s="39"/>
      <c r="AE435" s="39"/>
      <c r="AT435" s="18" t="s">
        <v>357</v>
      </c>
      <c r="AU435" s="18" t="s">
        <v>85</v>
      </c>
    </row>
    <row r="436" s="14" customFormat="1">
      <c r="A436" s="14"/>
      <c r="B436" s="245"/>
      <c r="C436" s="246"/>
      <c r="D436" s="236" t="s">
        <v>152</v>
      </c>
      <c r="E436" s="247" t="s">
        <v>1</v>
      </c>
      <c r="F436" s="248" t="s">
        <v>426</v>
      </c>
      <c r="G436" s="246"/>
      <c r="H436" s="249">
        <v>15.699999999999999</v>
      </c>
      <c r="I436" s="250"/>
      <c r="J436" s="246"/>
      <c r="K436" s="246"/>
      <c r="L436" s="251"/>
      <c r="M436" s="252"/>
      <c r="N436" s="253"/>
      <c r="O436" s="253"/>
      <c r="P436" s="253"/>
      <c r="Q436" s="253"/>
      <c r="R436" s="253"/>
      <c r="S436" s="253"/>
      <c r="T436" s="254"/>
      <c r="U436" s="14"/>
      <c r="V436" s="14"/>
      <c r="W436" s="14"/>
      <c r="X436" s="14"/>
      <c r="Y436" s="14"/>
      <c r="Z436" s="14"/>
      <c r="AA436" s="14"/>
      <c r="AB436" s="14"/>
      <c r="AC436" s="14"/>
      <c r="AD436" s="14"/>
      <c r="AE436" s="14"/>
      <c r="AT436" s="255" t="s">
        <v>152</v>
      </c>
      <c r="AU436" s="255" t="s">
        <v>85</v>
      </c>
      <c r="AV436" s="14" t="s">
        <v>85</v>
      </c>
      <c r="AW436" s="14" t="s">
        <v>32</v>
      </c>
      <c r="AX436" s="14" t="s">
        <v>83</v>
      </c>
      <c r="AY436" s="255" t="s">
        <v>143</v>
      </c>
    </row>
    <row r="437" s="2" customFormat="1" ht="24.15" customHeight="1">
      <c r="A437" s="39"/>
      <c r="B437" s="40"/>
      <c r="C437" s="220" t="s">
        <v>427</v>
      </c>
      <c r="D437" s="220" t="s">
        <v>146</v>
      </c>
      <c r="E437" s="221" t="s">
        <v>428</v>
      </c>
      <c r="F437" s="222" t="s">
        <v>429</v>
      </c>
      <c r="G437" s="223" t="s">
        <v>223</v>
      </c>
      <c r="H437" s="224">
        <v>4</v>
      </c>
      <c r="I437" s="225"/>
      <c r="J437" s="226">
        <f>ROUND(I437*H437,2)</f>
        <v>0</v>
      </c>
      <c r="K437" s="227"/>
      <c r="L437" s="45"/>
      <c r="M437" s="228" t="s">
        <v>1</v>
      </c>
      <c r="N437" s="229" t="s">
        <v>40</v>
      </c>
      <c r="O437" s="92"/>
      <c r="P437" s="230">
        <f>O437*H437</f>
        <v>0</v>
      </c>
      <c r="Q437" s="230">
        <v>0</v>
      </c>
      <c r="R437" s="230">
        <f>Q437*H437</f>
        <v>0</v>
      </c>
      <c r="S437" s="230">
        <v>0.040000000000000001</v>
      </c>
      <c r="T437" s="231">
        <f>S437*H437</f>
        <v>0.16</v>
      </c>
      <c r="U437" s="39"/>
      <c r="V437" s="39"/>
      <c r="W437" s="39"/>
      <c r="X437" s="39"/>
      <c r="Y437" s="39"/>
      <c r="Z437" s="39"/>
      <c r="AA437" s="39"/>
      <c r="AB437" s="39"/>
      <c r="AC437" s="39"/>
      <c r="AD437" s="39"/>
      <c r="AE437" s="39"/>
      <c r="AR437" s="232" t="s">
        <v>150</v>
      </c>
      <c r="AT437" s="232" t="s">
        <v>146</v>
      </c>
      <c r="AU437" s="232" t="s">
        <v>85</v>
      </c>
      <c r="AY437" s="18" t="s">
        <v>143</v>
      </c>
      <c r="BE437" s="233">
        <f>IF(N437="základní",J437,0)</f>
        <v>0</v>
      </c>
      <c r="BF437" s="233">
        <f>IF(N437="snížená",J437,0)</f>
        <v>0</v>
      </c>
      <c r="BG437" s="233">
        <f>IF(N437="zákl. přenesená",J437,0)</f>
        <v>0</v>
      </c>
      <c r="BH437" s="233">
        <f>IF(N437="sníž. přenesená",J437,0)</f>
        <v>0</v>
      </c>
      <c r="BI437" s="233">
        <f>IF(N437="nulová",J437,0)</f>
        <v>0</v>
      </c>
      <c r="BJ437" s="18" t="s">
        <v>83</v>
      </c>
      <c r="BK437" s="233">
        <f>ROUND(I437*H437,2)</f>
        <v>0</v>
      </c>
      <c r="BL437" s="18" t="s">
        <v>150</v>
      </c>
      <c r="BM437" s="232" t="s">
        <v>430</v>
      </c>
    </row>
    <row r="438" s="2" customFormat="1" ht="24.15" customHeight="1">
      <c r="A438" s="39"/>
      <c r="B438" s="40"/>
      <c r="C438" s="220" t="s">
        <v>431</v>
      </c>
      <c r="D438" s="220" t="s">
        <v>146</v>
      </c>
      <c r="E438" s="221" t="s">
        <v>432</v>
      </c>
      <c r="F438" s="222" t="s">
        <v>433</v>
      </c>
      <c r="G438" s="223" t="s">
        <v>223</v>
      </c>
      <c r="H438" s="224">
        <v>614</v>
      </c>
      <c r="I438" s="225"/>
      <c r="J438" s="226">
        <f>ROUND(I438*H438,2)</f>
        <v>0</v>
      </c>
      <c r="K438" s="227"/>
      <c r="L438" s="45"/>
      <c r="M438" s="228" t="s">
        <v>1</v>
      </c>
      <c r="N438" s="229" t="s">
        <v>40</v>
      </c>
      <c r="O438" s="92"/>
      <c r="P438" s="230">
        <f>O438*H438</f>
        <v>0</v>
      </c>
      <c r="Q438" s="230">
        <v>1.5999999999999999E-05</v>
      </c>
      <c r="R438" s="230">
        <f>Q438*H438</f>
        <v>0.0098239999999999994</v>
      </c>
      <c r="S438" s="230">
        <v>0.002</v>
      </c>
      <c r="T438" s="231">
        <f>S438*H438</f>
        <v>1.228</v>
      </c>
      <c r="U438" s="39"/>
      <c r="V438" s="39"/>
      <c r="W438" s="39"/>
      <c r="X438" s="39"/>
      <c r="Y438" s="39"/>
      <c r="Z438" s="39"/>
      <c r="AA438" s="39"/>
      <c r="AB438" s="39"/>
      <c r="AC438" s="39"/>
      <c r="AD438" s="39"/>
      <c r="AE438" s="39"/>
      <c r="AR438" s="232" t="s">
        <v>150</v>
      </c>
      <c r="AT438" s="232" t="s">
        <v>146</v>
      </c>
      <c r="AU438" s="232" t="s">
        <v>85</v>
      </c>
      <c r="AY438" s="18" t="s">
        <v>143</v>
      </c>
      <c r="BE438" s="233">
        <f>IF(N438="základní",J438,0)</f>
        <v>0</v>
      </c>
      <c r="BF438" s="233">
        <f>IF(N438="snížená",J438,0)</f>
        <v>0</v>
      </c>
      <c r="BG438" s="233">
        <f>IF(N438="zákl. přenesená",J438,0)</f>
        <v>0</v>
      </c>
      <c r="BH438" s="233">
        <f>IF(N438="sníž. přenesená",J438,0)</f>
        <v>0</v>
      </c>
      <c r="BI438" s="233">
        <f>IF(N438="nulová",J438,0)</f>
        <v>0</v>
      </c>
      <c r="BJ438" s="18" t="s">
        <v>83</v>
      </c>
      <c r="BK438" s="233">
        <f>ROUND(I438*H438,2)</f>
        <v>0</v>
      </c>
      <c r="BL438" s="18" t="s">
        <v>150</v>
      </c>
      <c r="BM438" s="232" t="s">
        <v>434</v>
      </c>
    </row>
    <row r="439" s="2" customFormat="1" ht="24.15" customHeight="1">
      <c r="A439" s="39"/>
      <c r="B439" s="40"/>
      <c r="C439" s="220" t="s">
        <v>435</v>
      </c>
      <c r="D439" s="220" t="s">
        <v>146</v>
      </c>
      <c r="E439" s="221" t="s">
        <v>436</v>
      </c>
      <c r="F439" s="222" t="s">
        <v>437</v>
      </c>
      <c r="G439" s="223" t="s">
        <v>223</v>
      </c>
      <c r="H439" s="224">
        <v>250</v>
      </c>
      <c r="I439" s="225"/>
      <c r="J439" s="226">
        <f>ROUND(I439*H439,2)</f>
        <v>0</v>
      </c>
      <c r="K439" s="227"/>
      <c r="L439" s="45"/>
      <c r="M439" s="228" t="s">
        <v>1</v>
      </c>
      <c r="N439" s="229" t="s">
        <v>40</v>
      </c>
      <c r="O439" s="92"/>
      <c r="P439" s="230">
        <f>O439*H439</f>
        <v>0</v>
      </c>
      <c r="Q439" s="230">
        <v>1.7600000000000001E-05</v>
      </c>
      <c r="R439" s="230">
        <f>Q439*H439</f>
        <v>0.0044000000000000003</v>
      </c>
      <c r="S439" s="230">
        <v>0.0030000000000000001</v>
      </c>
      <c r="T439" s="231">
        <f>S439*H439</f>
        <v>0.75</v>
      </c>
      <c r="U439" s="39"/>
      <c r="V439" s="39"/>
      <c r="W439" s="39"/>
      <c r="X439" s="39"/>
      <c r="Y439" s="39"/>
      <c r="Z439" s="39"/>
      <c r="AA439" s="39"/>
      <c r="AB439" s="39"/>
      <c r="AC439" s="39"/>
      <c r="AD439" s="39"/>
      <c r="AE439" s="39"/>
      <c r="AR439" s="232" t="s">
        <v>150</v>
      </c>
      <c r="AT439" s="232" t="s">
        <v>146</v>
      </c>
      <c r="AU439" s="232" t="s">
        <v>85</v>
      </c>
      <c r="AY439" s="18" t="s">
        <v>143</v>
      </c>
      <c r="BE439" s="233">
        <f>IF(N439="základní",J439,0)</f>
        <v>0</v>
      </c>
      <c r="BF439" s="233">
        <f>IF(N439="snížená",J439,0)</f>
        <v>0</v>
      </c>
      <c r="BG439" s="233">
        <f>IF(N439="zákl. přenesená",J439,0)</f>
        <v>0</v>
      </c>
      <c r="BH439" s="233">
        <f>IF(N439="sníž. přenesená",J439,0)</f>
        <v>0</v>
      </c>
      <c r="BI439" s="233">
        <f>IF(N439="nulová",J439,0)</f>
        <v>0</v>
      </c>
      <c r="BJ439" s="18" t="s">
        <v>83</v>
      </c>
      <c r="BK439" s="233">
        <f>ROUND(I439*H439,2)</f>
        <v>0</v>
      </c>
      <c r="BL439" s="18" t="s">
        <v>150</v>
      </c>
      <c r="BM439" s="232" t="s">
        <v>438</v>
      </c>
    </row>
    <row r="440" s="2" customFormat="1" ht="24.15" customHeight="1">
      <c r="A440" s="39"/>
      <c r="B440" s="40"/>
      <c r="C440" s="220" t="s">
        <v>439</v>
      </c>
      <c r="D440" s="220" t="s">
        <v>146</v>
      </c>
      <c r="E440" s="221" t="s">
        <v>440</v>
      </c>
      <c r="F440" s="222" t="s">
        <v>441</v>
      </c>
      <c r="G440" s="223" t="s">
        <v>223</v>
      </c>
      <c r="H440" s="224">
        <v>50</v>
      </c>
      <c r="I440" s="225"/>
      <c r="J440" s="226">
        <f>ROUND(I440*H440,2)</f>
        <v>0</v>
      </c>
      <c r="K440" s="227"/>
      <c r="L440" s="45"/>
      <c r="M440" s="228" t="s">
        <v>1</v>
      </c>
      <c r="N440" s="229" t="s">
        <v>40</v>
      </c>
      <c r="O440" s="92"/>
      <c r="P440" s="230">
        <f>O440*H440</f>
        <v>0</v>
      </c>
      <c r="Q440" s="230">
        <v>5.1999999999999997E-05</v>
      </c>
      <c r="R440" s="230">
        <f>Q440*H440</f>
        <v>0.0025999999999999999</v>
      </c>
      <c r="S440" s="230">
        <v>0.0040000000000000001</v>
      </c>
      <c r="T440" s="231">
        <f>S440*H440</f>
        <v>0.20000000000000001</v>
      </c>
      <c r="U440" s="39"/>
      <c r="V440" s="39"/>
      <c r="W440" s="39"/>
      <c r="X440" s="39"/>
      <c r="Y440" s="39"/>
      <c r="Z440" s="39"/>
      <c r="AA440" s="39"/>
      <c r="AB440" s="39"/>
      <c r="AC440" s="39"/>
      <c r="AD440" s="39"/>
      <c r="AE440" s="39"/>
      <c r="AR440" s="232" t="s">
        <v>150</v>
      </c>
      <c r="AT440" s="232" t="s">
        <v>146</v>
      </c>
      <c r="AU440" s="232" t="s">
        <v>85</v>
      </c>
      <c r="AY440" s="18" t="s">
        <v>143</v>
      </c>
      <c r="BE440" s="233">
        <f>IF(N440="základní",J440,0)</f>
        <v>0</v>
      </c>
      <c r="BF440" s="233">
        <f>IF(N440="snížená",J440,0)</f>
        <v>0</v>
      </c>
      <c r="BG440" s="233">
        <f>IF(N440="zákl. přenesená",J440,0)</f>
        <v>0</v>
      </c>
      <c r="BH440" s="233">
        <f>IF(N440="sníž. přenesená",J440,0)</f>
        <v>0</v>
      </c>
      <c r="BI440" s="233">
        <f>IF(N440="nulová",J440,0)</f>
        <v>0</v>
      </c>
      <c r="BJ440" s="18" t="s">
        <v>83</v>
      </c>
      <c r="BK440" s="233">
        <f>ROUND(I440*H440,2)</f>
        <v>0</v>
      </c>
      <c r="BL440" s="18" t="s">
        <v>150</v>
      </c>
      <c r="BM440" s="232" t="s">
        <v>442</v>
      </c>
    </row>
    <row r="441" s="2" customFormat="1" ht="33" customHeight="1">
      <c r="A441" s="39"/>
      <c r="B441" s="40"/>
      <c r="C441" s="220" t="s">
        <v>386</v>
      </c>
      <c r="D441" s="220" t="s">
        <v>146</v>
      </c>
      <c r="E441" s="221" t="s">
        <v>443</v>
      </c>
      <c r="F441" s="222" t="s">
        <v>444</v>
      </c>
      <c r="G441" s="223" t="s">
        <v>149</v>
      </c>
      <c r="H441" s="224">
        <v>70.954999999999998</v>
      </c>
      <c r="I441" s="225"/>
      <c r="J441" s="226">
        <f>ROUND(I441*H441,2)</f>
        <v>0</v>
      </c>
      <c r="K441" s="227"/>
      <c r="L441" s="45"/>
      <c r="M441" s="228" t="s">
        <v>1</v>
      </c>
      <c r="N441" s="229" t="s">
        <v>40</v>
      </c>
      <c r="O441" s="92"/>
      <c r="P441" s="230">
        <f>O441*H441</f>
        <v>0</v>
      </c>
      <c r="Q441" s="230">
        <v>0</v>
      </c>
      <c r="R441" s="230">
        <f>Q441*H441</f>
        <v>0</v>
      </c>
      <c r="S441" s="230">
        <v>0.122</v>
      </c>
      <c r="T441" s="231">
        <f>S441*H441</f>
        <v>8.656509999999999</v>
      </c>
      <c r="U441" s="39"/>
      <c r="V441" s="39"/>
      <c r="W441" s="39"/>
      <c r="X441" s="39"/>
      <c r="Y441" s="39"/>
      <c r="Z441" s="39"/>
      <c r="AA441" s="39"/>
      <c r="AB441" s="39"/>
      <c r="AC441" s="39"/>
      <c r="AD441" s="39"/>
      <c r="AE441" s="39"/>
      <c r="AR441" s="232" t="s">
        <v>150</v>
      </c>
      <c r="AT441" s="232" t="s">
        <v>146</v>
      </c>
      <c r="AU441" s="232" t="s">
        <v>85</v>
      </c>
      <c r="AY441" s="18" t="s">
        <v>143</v>
      </c>
      <c r="BE441" s="233">
        <f>IF(N441="základní",J441,0)</f>
        <v>0</v>
      </c>
      <c r="BF441" s="233">
        <f>IF(N441="snížená",J441,0)</f>
        <v>0</v>
      </c>
      <c r="BG441" s="233">
        <f>IF(N441="zákl. přenesená",J441,0)</f>
        <v>0</v>
      </c>
      <c r="BH441" s="233">
        <f>IF(N441="sníž. přenesená",J441,0)</f>
        <v>0</v>
      </c>
      <c r="BI441" s="233">
        <f>IF(N441="nulová",J441,0)</f>
        <v>0</v>
      </c>
      <c r="BJ441" s="18" t="s">
        <v>83</v>
      </c>
      <c r="BK441" s="233">
        <f>ROUND(I441*H441,2)</f>
        <v>0</v>
      </c>
      <c r="BL441" s="18" t="s">
        <v>150</v>
      </c>
      <c r="BM441" s="232" t="s">
        <v>445</v>
      </c>
    </row>
    <row r="442" s="13" customFormat="1">
      <c r="A442" s="13"/>
      <c r="B442" s="234"/>
      <c r="C442" s="235"/>
      <c r="D442" s="236" t="s">
        <v>152</v>
      </c>
      <c r="E442" s="237" t="s">
        <v>1</v>
      </c>
      <c r="F442" s="238" t="s">
        <v>446</v>
      </c>
      <c r="G442" s="235"/>
      <c r="H442" s="237" t="s">
        <v>1</v>
      </c>
      <c r="I442" s="239"/>
      <c r="J442" s="235"/>
      <c r="K442" s="235"/>
      <c r="L442" s="240"/>
      <c r="M442" s="241"/>
      <c r="N442" s="242"/>
      <c r="O442" s="242"/>
      <c r="P442" s="242"/>
      <c r="Q442" s="242"/>
      <c r="R442" s="242"/>
      <c r="S442" s="242"/>
      <c r="T442" s="243"/>
      <c r="U442" s="13"/>
      <c r="V442" s="13"/>
      <c r="W442" s="13"/>
      <c r="X442" s="13"/>
      <c r="Y442" s="13"/>
      <c r="Z442" s="13"/>
      <c r="AA442" s="13"/>
      <c r="AB442" s="13"/>
      <c r="AC442" s="13"/>
      <c r="AD442" s="13"/>
      <c r="AE442" s="13"/>
      <c r="AT442" s="244" t="s">
        <v>152</v>
      </c>
      <c r="AU442" s="244" t="s">
        <v>85</v>
      </c>
      <c r="AV442" s="13" t="s">
        <v>83</v>
      </c>
      <c r="AW442" s="13" t="s">
        <v>32</v>
      </c>
      <c r="AX442" s="13" t="s">
        <v>75</v>
      </c>
      <c r="AY442" s="244" t="s">
        <v>143</v>
      </c>
    </row>
    <row r="443" s="14" customFormat="1">
      <c r="A443" s="14"/>
      <c r="B443" s="245"/>
      <c r="C443" s="246"/>
      <c r="D443" s="236" t="s">
        <v>152</v>
      </c>
      <c r="E443" s="247" t="s">
        <v>1</v>
      </c>
      <c r="F443" s="248" t="s">
        <v>304</v>
      </c>
      <c r="G443" s="246"/>
      <c r="H443" s="249">
        <v>19</v>
      </c>
      <c r="I443" s="250"/>
      <c r="J443" s="246"/>
      <c r="K443" s="246"/>
      <c r="L443" s="251"/>
      <c r="M443" s="252"/>
      <c r="N443" s="253"/>
      <c r="O443" s="253"/>
      <c r="P443" s="253"/>
      <c r="Q443" s="253"/>
      <c r="R443" s="253"/>
      <c r="S443" s="253"/>
      <c r="T443" s="254"/>
      <c r="U443" s="14"/>
      <c r="V443" s="14"/>
      <c r="W443" s="14"/>
      <c r="X443" s="14"/>
      <c r="Y443" s="14"/>
      <c r="Z443" s="14"/>
      <c r="AA443" s="14"/>
      <c r="AB443" s="14"/>
      <c r="AC443" s="14"/>
      <c r="AD443" s="14"/>
      <c r="AE443" s="14"/>
      <c r="AT443" s="255" t="s">
        <v>152</v>
      </c>
      <c r="AU443" s="255" t="s">
        <v>85</v>
      </c>
      <c r="AV443" s="14" t="s">
        <v>85</v>
      </c>
      <c r="AW443" s="14" t="s">
        <v>32</v>
      </c>
      <c r="AX443" s="14" t="s">
        <v>75</v>
      </c>
      <c r="AY443" s="255" t="s">
        <v>143</v>
      </c>
    </row>
    <row r="444" s="14" customFormat="1">
      <c r="A444" s="14"/>
      <c r="B444" s="245"/>
      <c r="C444" s="246"/>
      <c r="D444" s="236" t="s">
        <v>152</v>
      </c>
      <c r="E444" s="247" t="s">
        <v>1</v>
      </c>
      <c r="F444" s="248" t="s">
        <v>447</v>
      </c>
      <c r="G444" s="246"/>
      <c r="H444" s="249">
        <v>7.9299999999999997</v>
      </c>
      <c r="I444" s="250"/>
      <c r="J444" s="246"/>
      <c r="K444" s="246"/>
      <c r="L444" s="251"/>
      <c r="M444" s="252"/>
      <c r="N444" s="253"/>
      <c r="O444" s="253"/>
      <c r="P444" s="253"/>
      <c r="Q444" s="253"/>
      <c r="R444" s="253"/>
      <c r="S444" s="253"/>
      <c r="T444" s="254"/>
      <c r="U444" s="14"/>
      <c r="V444" s="14"/>
      <c r="W444" s="14"/>
      <c r="X444" s="14"/>
      <c r="Y444" s="14"/>
      <c r="Z444" s="14"/>
      <c r="AA444" s="14"/>
      <c r="AB444" s="14"/>
      <c r="AC444" s="14"/>
      <c r="AD444" s="14"/>
      <c r="AE444" s="14"/>
      <c r="AT444" s="255" t="s">
        <v>152</v>
      </c>
      <c r="AU444" s="255" t="s">
        <v>85</v>
      </c>
      <c r="AV444" s="14" t="s">
        <v>85</v>
      </c>
      <c r="AW444" s="14" t="s">
        <v>32</v>
      </c>
      <c r="AX444" s="14" t="s">
        <v>75</v>
      </c>
      <c r="AY444" s="255" t="s">
        <v>143</v>
      </c>
    </row>
    <row r="445" s="13" customFormat="1">
      <c r="A445" s="13"/>
      <c r="B445" s="234"/>
      <c r="C445" s="235"/>
      <c r="D445" s="236" t="s">
        <v>152</v>
      </c>
      <c r="E445" s="237" t="s">
        <v>1</v>
      </c>
      <c r="F445" s="238" t="s">
        <v>448</v>
      </c>
      <c r="G445" s="235"/>
      <c r="H445" s="237" t="s">
        <v>1</v>
      </c>
      <c r="I445" s="239"/>
      <c r="J445" s="235"/>
      <c r="K445" s="235"/>
      <c r="L445" s="240"/>
      <c r="M445" s="241"/>
      <c r="N445" s="242"/>
      <c r="O445" s="242"/>
      <c r="P445" s="242"/>
      <c r="Q445" s="242"/>
      <c r="R445" s="242"/>
      <c r="S445" s="242"/>
      <c r="T445" s="243"/>
      <c r="U445" s="13"/>
      <c r="V445" s="13"/>
      <c r="W445" s="13"/>
      <c r="X445" s="13"/>
      <c r="Y445" s="13"/>
      <c r="Z445" s="13"/>
      <c r="AA445" s="13"/>
      <c r="AB445" s="13"/>
      <c r="AC445" s="13"/>
      <c r="AD445" s="13"/>
      <c r="AE445" s="13"/>
      <c r="AT445" s="244" t="s">
        <v>152</v>
      </c>
      <c r="AU445" s="244" t="s">
        <v>85</v>
      </c>
      <c r="AV445" s="13" t="s">
        <v>83</v>
      </c>
      <c r="AW445" s="13" t="s">
        <v>32</v>
      </c>
      <c r="AX445" s="13" t="s">
        <v>75</v>
      </c>
      <c r="AY445" s="244" t="s">
        <v>143</v>
      </c>
    </row>
    <row r="446" s="14" customFormat="1">
      <c r="A446" s="14"/>
      <c r="B446" s="245"/>
      <c r="C446" s="246"/>
      <c r="D446" s="236" t="s">
        <v>152</v>
      </c>
      <c r="E446" s="247" t="s">
        <v>1</v>
      </c>
      <c r="F446" s="248" t="s">
        <v>449</v>
      </c>
      <c r="G446" s="246"/>
      <c r="H446" s="249">
        <v>20.280000000000001</v>
      </c>
      <c r="I446" s="250"/>
      <c r="J446" s="246"/>
      <c r="K446" s="246"/>
      <c r="L446" s="251"/>
      <c r="M446" s="252"/>
      <c r="N446" s="253"/>
      <c r="O446" s="253"/>
      <c r="P446" s="253"/>
      <c r="Q446" s="253"/>
      <c r="R446" s="253"/>
      <c r="S446" s="253"/>
      <c r="T446" s="254"/>
      <c r="U446" s="14"/>
      <c r="V446" s="14"/>
      <c r="W446" s="14"/>
      <c r="X446" s="14"/>
      <c r="Y446" s="14"/>
      <c r="Z446" s="14"/>
      <c r="AA446" s="14"/>
      <c r="AB446" s="14"/>
      <c r="AC446" s="14"/>
      <c r="AD446" s="14"/>
      <c r="AE446" s="14"/>
      <c r="AT446" s="255" t="s">
        <v>152</v>
      </c>
      <c r="AU446" s="255" t="s">
        <v>85</v>
      </c>
      <c r="AV446" s="14" t="s">
        <v>85</v>
      </c>
      <c r="AW446" s="14" t="s">
        <v>32</v>
      </c>
      <c r="AX446" s="14" t="s">
        <v>75</v>
      </c>
      <c r="AY446" s="255" t="s">
        <v>143</v>
      </c>
    </row>
    <row r="447" s="14" customFormat="1">
      <c r="A447" s="14"/>
      <c r="B447" s="245"/>
      <c r="C447" s="246"/>
      <c r="D447" s="236" t="s">
        <v>152</v>
      </c>
      <c r="E447" s="247" t="s">
        <v>1</v>
      </c>
      <c r="F447" s="248" t="s">
        <v>450</v>
      </c>
      <c r="G447" s="246"/>
      <c r="H447" s="249">
        <v>4.9500000000000002</v>
      </c>
      <c r="I447" s="250"/>
      <c r="J447" s="246"/>
      <c r="K447" s="246"/>
      <c r="L447" s="251"/>
      <c r="M447" s="252"/>
      <c r="N447" s="253"/>
      <c r="O447" s="253"/>
      <c r="P447" s="253"/>
      <c r="Q447" s="253"/>
      <c r="R447" s="253"/>
      <c r="S447" s="253"/>
      <c r="T447" s="254"/>
      <c r="U447" s="14"/>
      <c r="V447" s="14"/>
      <c r="W447" s="14"/>
      <c r="X447" s="14"/>
      <c r="Y447" s="14"/>
      <c r="Z447" s="14"/>
      <c r="AA447" s="14"/>
      <c r="AB447" s="14"/>
      <c r="AC447" s="14"/>
      <c r="AD447" s="14"/>
      <c r="AE447" s="14"/>
      <c r="AT447" s="255" t="s">
        <v>152</v>
      </c>
      <c r="AU447" s="255" t="s">
        <v>85</v>
      </c>
      <c r="AV447" s="14" t="s">
        <v>85</v>
      </c>
      <c r="AW447" s="14" t="s">
        <v>32</v>
      </c>
      <c r="AX447" s="14" t="s">
        <v>75</v>
      </c>
      <c r="AY447" s="255" t="s">
        <v>143</v>
      </c>
    </row>
    <row r="448" s="14" customFormat="1">
      <c r="A448" s="14"/>
      <c r="B448" s="245"/>
      <c r="C448" s="246"/>
      <c r="D448" s="236" t="s">
        <v>152</v>
      </c>
      <c r="E448" s="247" t="s">
        <v>1</v>
      </c>
      <c r="F448" s="248" t="s">
        <v>451</v>
      </c>
      <c r="G448" s="246"/>
      <c r="H448" s="249">
        <v>0.88500000000000001</v>
      </c>
      <c r="I448" s="250"/>
      <c r="J448" s="246"/>
      <c r="K448" s="246"/>
      <c r="L448" s="251"/>
      <c r="M448" s="252"/>
      <c r="N448" s="253"/>
      <c r="O448" s="253"/>
      <c r="P448" s="253"/>
      <c r="Q448" s="253"/>
      <c r="R448" s="253"/>
      <c r="S448" s="253"/>
      <c r="T448" s="254"/>
      <c r="U448" s="14"/>
      <c r="V448" s="14"/>
      <c r="W448" s="14"/>
      <c r="X448" s="14"/>
      <c r="Y448" s="14"/>
      <c r="Z448" s="14"/>
      <c r="AA448" s="14"/>
      <c r="AB448" s="14"/>
      <c r="AC448" s="14"/>
      <c r="AD448" s="14"/>
      <c r="AE448" s="14"/>
      <c r="AT448" s="255" t="s">
        <v>152</v>
      </c>
      <c r="AU448" s="255" t="s">
        <v>85</v>
      </c>
      <c r="AV448" s="14" t="s">
        <v>85</v>
      </c>
      <c r="AW448" s="14" t="s">
        <v>32</v>
      </c>
      <c r="AX448" s="14" t="s">
        <v>75</v>
      </c>
      <c r="AY448" s="255" t="s">
        <v>143</v>
      </c>
    </row>
    <row r="449" s="14" customFormat="1">
      <c r="A449" s="14"/>
      <c r="B449" s="245"/>
      <c r="C449" s="246"/>
      <c r="D449" s="236" t="s">
        <v>152</v>
      </c>
      <c r="E449" s="247" t="s">
        <v>1</v>
      </c>
      <c r="F449" s="248" t="s">
        <v>452</v>
      </c>
      <c r="G449" s="246"/>
      <c r="H449" s="249">
        <v>3.8999999999999999</v>
      </c>
      <c r="I449" s="250"/>
      <c r="J449" s="246"/>
      <c r="K449" s="246"/>
      <c r="L449" s="251"/>
      <c r="M449" s="252"/>
      <c r="N449" s="253"/>
      <c r="O449" s="253"/>
      <c r="P449" s="253"/>
      <c r="Q449" s="253"/>
      <c r="R449" s="253"/>
      <c r="S449" s="253"/>
      <c r="T449" s="254"/>
      <c r="U449" s="14"/>
      <c r="V449" s="14"/>
      <c r="W449" s="14"/>
      <c r="X449" s="14"/>
      <c r="Y449" s="14"/>
      <c r="Z449" s="14"/>
      <c r="AA449" s="14"/>
      <c r="AB449" s="14"/>
      <c r="AC449" s="14"/>
      <c r="AD449" s="14"/>
      <c r="AE449" s="14"/>
      <c r="AT449" s="255" t="s">
        <v>152</v>
      </c>
      <c r="AU449" s="255" t="s">
        <v>85</v>
      </c>
      <c r="AV449" s="14" t="s">
        <v>85</v>
      </c>
      <c r="AW449" s="14" t="s">
        <v>32</v>
      </c>
      <c r="AX449" s="14" t="s">
        <v>75</v>
      </c>
      <c r="AY449" s="255" t="s">
        <v>143</v>
      </c>
    </row>
    <row r="450" s="14" customFormat="1">
      <c r="A450" s="14"/>
      <c r="B450" s="245"/>
      <c r="C450" s="246"/>
      <c r="D450" s="236" t="s">
        <v>152</v>
      </c>
      <c r="E450" s="247" t="s">
        <v>1</v>
      </c>
      <c r="F450" s="248" t="s">
        <v>453</v>
      </c>
      <c r="G450" s="246"/>
      <c r="H450" s="249">
        <v>14.01</v>
      </c>
      <c r="I450" s="250"/>
      <c r="J450" s="246"/>
      <c r="K450" s="246"/>
      <c r="L450" s="251"/>
      <c r="M450" s="252"/>
      <c r="N450" s="253"/>
      <c r="O450" s="253"/>
      <c r="P450" s="253"/>
      <c r="Q450" s="253"/>
      <c r="R450" s="253"/>
      <c r="S450" s="253"/>
      <c r="T450" s="254"/>
      <c r="U450" s="14"/>
      <c r="V450" s="14"/>
      <c r="W450" s="14"/>
      <c r="X450" s="14"/>
      <c r="Y450" s="14"/>
      <c r="Z450" s="14"/>
      <c r="AA450" s="14"/>
      <c r="AB450" s="14"/>
      <c r="AC450" s="14"/>
      <c r="AD450" s="14"/>
      <c r="AE450" s="14"/>
      <c r="AT450" s="255" t="s">
        <v>152</v>
      </c>
      <c r="AU450" s="255" t="s">
        <v>85</v>
      </c>
      <c r="AV450" s="14" t="s">
        <v>85</v>
      </c>
      <c r="AW450" s="14" t="s">
        <v>32</v>
      </c>
      <c r="AX450" s="14" t="s">
        <v>75</v>
      </c>
      <c r="AY450" s="255" t="s">
        <v>143</v>
      </c>
    </row>
    <row r="451" s="16" customFormat="1">
      <c r="A451" s="16"/>
      <c r="B451" s="267"/>
      <c r="C451" s="268"/>
      <c r="D451" s="236" t="s">
        <v>152</v>
      </c>
      <c r="E451" s="269" t="s">
        <v>1</v>
      </c>
      <c r="F451" s="270" t="s">
        <v>174</v>
      </c>
      <c r="G451" s="268"/>
      <c r="H451" s="271">
        <v>70.954999999999998</v>
      </c>
      <c r="I451" s="272"/>
      <c r="J451" s="268"/>
      <c r="K451" s="268"/>
      <c r="L451" s="273"/>
      <c r="M451" s="274"/>
      <c r="N451" s="275"/>
      <c r="O451" s="275"/>
      <c r="P451" s="275"/>
      <c r="Q451" s="275"/>
      <c r="R451" s="275"/>
      <c r="S451" s="275"/>
      <c r="T451" s="276"/>
      <c r="U451" s="16"/>
      <c r="V451" s="16"/>
      <c r="W451" s="16"/>
      <c r="X451" s="16"/>
      <c r="Y451" s="16"/>
      <c r="Z451" s="16"/>
      <c r="AA451" s="16"/>
      <c r="AB451" s="16"/>
      <c r="AC451" s="16"/>
      <c r="AD451" s="16"/>
      <c r="AE451" s="16"/>
      <c r="AT451" s="277" t="s">
        <v>152</v>
      </c>
      <c r="AU451" s="277" t="s">
        <v>85</v>
      </c>
      <c r="AV451" s="16" t="s">
        <v>150</v>
      </c>
      <c r="AW451" s="16" t="s">
        <v>32</v>
      </c>
      <c r="AX451" s="16" t="s">
        <v>83</v>
      </c>
      <c r="AY451" s="277" t="s">
        <v>143</v>
      </c>
    </row>
    <row r="452" s="2" customFormat="1" ht="24.15" customHeight="1">
      <c r="A452" s="39"/>
      <c r="B452" s="40"/>
      <c r="C452" s="220" t="s">
        <v>454</v>
      </c>
      <c r="D452" s="220" t="s">
        <v>146</v>
      </c>
      <c r="E452" s="221" t="s">
        <v>455</v>
      </c>
      <c r="F452" s="222" t="s">
        <v>456</v>
      </c>
      <c r="G452" s="223" t="s">
        <v>149</v>
      </c>
      <c r="H452" s="224">
        <v>394.18900000000002</v>
      </c>
      <c r="I452" s="225"/>
      <c r="J452" s="226">
        <f>ROUND(I452*H452,2)</f>
        <v>0</v>
      </c>
      <c r="K452" s="227"/>
      <c r="L452" s="45"/>
      <c r="M452" s="228" t="s">
        <v>1</v>
      </c>
      <c r="N452" s="229" t="s">
        <v>40</v>
      </c>
      <c r="O452" s="92"/>
      <c r="P452" s="230">
        <f>O452*H452</f>
        <v>0</v>
      </c>
      <c r="Q452" s="230">
        <v>0</v>
      </c>
      <c r="R452" s="230">
        <f>Q452*H452</f>
        <v>0</v>
      </c>
      <c r="S452" s="230">
        <v>0</v>
      </c>
      <c r="T452" s="231">
        <f>S452*H452</f>
        <v>0</v>
      </c>
      <c r="U452" s="39"/>
      <c r="V452" s="39"/>
      <c r="W452" s="39"/>
      <c r="X452" s="39"/>
      <c r="Y452" s="39"/>
      <c r="Z452" s="39"/>
      <c r="AA452" s="39"/>
      <c r="AB452" s="39"/>
      <c r="AC452" s="39"/>
      <c r="AD452" s="39"/>
      <c r="AE452" s="39"/>
      <c r="AR452" s="232" t="s">
        <v>150</v>
      </c>
      <c r="AT452" s="232" t="s">
        <v>146</v>
      </c>
      <c r="AU452" s="232" t="s">
        <v>85</v>
      </c>
      <c r="AY452" s="18" t="s">
        <v>143</v>
      </c>
      <c r="BE452" s="233">
        <f>IF(N452="základní",J452,0)</f>
        <v>0</v>
      </c>
      <c r="BF452" s="233">
        <f>IF(N452="snížená",J452,0)</f>
        <v>0</v>
      </c>
      <c r="BG452" s="233">
        <f>IF(N452="zákl. přenesená",J452,0)</f>
        <v>0</v>
      </c>
      <c r="BH452" s="233">
        <f>IF(N452="sníž. přenesená",J452,0)</f>
        <v>0</v>
      </c>
      <c r="BI452" s="233">
        <f>IF(N452="nulová",J452,0)</f>
        <v>0</v>
      </c>
      <c r="BJ452" s="18" t="s">
        <v>83</v>
      </c>
      <c r="BK452" s="233">
        <f>ROUND(I452*H452,2)</f>
        <v>0</v>
      </c>
      <c r="BL452" s="18" t="s">
        <v>150</v>
      </c>
      <c r="BM452" s="232" t="s">
        <v>457</v>
      </c>
    </row>
    <row r="453" s="2" customFormat="1" ht="24.15" customHeight="1">
      <c r="A453" s="39"/>
      <c r="B453" s="40"/>
      <c r="C453" s="220" t="s">
        <v>458</v>
      </c>
      <c r="D453" s="220" t="s">
        <v>146</v>
      </c>
      <c r="E453" s="221" t="s">
        <v>459</v>
      </c>
      <c r="F453" s="222" t="s">
        <v>460</v>
      </c>
      <c r="G453" s="223" t="s">
        <v>149</v>
      </c>
      <c r="H453" s="224">
        <v>788.37800000000004</v>
      </c>
      <c r="I453" s="225"/>
      <c r="J453" s="226">
        <f>ROUND(I453*H453,2)</f>
        <v>0</v>
      </c>
      <c r="K453" s="227"/>
      <c r="L453" s="45"/>
      <c r="M453" s="228" t="s">
        <v>1</v>
      </c>
      <c r="N453" s="229" t="s">
        <v>40</v>
      </c>
      <c r="O453" s="92"/>
      <c r="P453" s="230">
        <f>O453*H453</f>
        <v>0</v>
      </c>
      <c r="Q453" s="230">
        <v>0</v>
      </c>
      <c r="R453" s="230">
        <f>Q453*H453</f>
        <v>0</v>
      </c>
      <c r="S453" s="230">
        <v>0</v>
      </c>
      <c r="T453" s="231">
        <f>S453*H453</f>
        <v>0</v>
      </c>
      <c r="U453" s="39"/>
      <c r="V453" s="39"/>
      <c r="W453" s="39"/>
      <c r="X453" s="39"/>
      <c r="Y453" s="39"/>
      <c r="Z453" s="39"/>
      <c r="AA453" s="39"/>
      <c r="AB453" s="39"/>
      <c r="AC453" s="39"/>
      <c r="AD453" s="39"/>
      <c r="AE453" s="39"/>
      <c r="AR453" s="232" t="s">
        <v>150</v>
      </c>
      <c r="AT453" s="232" t="s">
        <v>146</v>
      </c>
      <c r="AU453" s="232" t="s">
        <v>85</v>
      </c>
      <c r="AY453" s="18" t="s">
        <v>143</v>
      </c>
      <c r="BE453" s="233">
        <f>IF(N453="základní",J453,0)</f>
        <v>0</v>
      </c>
      <c r="BF453" s="233">
        <f>IF(N453="snížená",J453,0)</f>
        <v>0</v>
      </c>
      <c r="BG453" s="233">
        <f>IF(N453="zákl. přenesená",J453,0)</f>
        <v>0</v>
      </c>
      <c r="BH453" s="233">
        <f>IF(N453="sníž. přenesená",J453,0)</f>
        <v>0</v>
      </c>
      <c r="BI453" s="233">
        <f>IF(N453="nulová",J453,0)</f>
        <v>0</v>
      </c>
      <c r="BJ453" s="18" t="s">
        <v>83</v>
      </c>
      <c r="BK453" s="233">
        <f>ROUND(I453*H453,2)</f>
        <v>0</v>
      </c>
      <c r="BL453" s="18" t="s">
        <v>150</v>
      </c>
      <c r="BM453" s="232" t="s">
        <v>461</v>
      </c>
    </row>
    <row r="454" s="2" customFormat="1">
      <c r="A454" s="39"/>
      <c r="B454" s="40"/>
      <c r="C454" s="41"/>
      <c r="D454" s="236" t="s">
        <v>357</v>
      </c>
      <c r="E454" s="41"/>
      <c r="F454" s="289" t="s">
        <v>462</v>
      </c>
      <c r="G454" s="41"/>
      <c r="H454" s="41"/>
      <c r="I454" s="290"/>
      <c r="J454" s="41"/>
      <c r="K454" s="41"/>
      <c r="L454" s="45"/>
      <c r="M454" s="291"/>
      <c r="N454" s="292"/>
      <c r="O454" s="92"/>
      <c r="P454" s="92"/>
      <c r="Q454" s="92"/>
      <c r="R454" s="92"/>
      <c r="S454" s="92"/>
      <c r="T454" s="93"/>
      <c r="U454" s="39"/>
      <c r="V454" s="39"/>
      <c r="W454" s="39"/>
      <c r="X454" s="39"/>
      <c r="Y454" s="39"/>
      <c r="Z454" s="39"/>
      <c r="AA454" s="39"/>
      <c r="AB454" s="39"/>
      <c r="AC454" s="39"/>
      <c r="AD454" s="39"/>
      <c r="AE454" s="39"/>
      <c r="AT454" s="18" t="s">
        <v>357</v>
      </c>
      <c r="AU454" s="18" t="s">
        <v>85</v>
      </c>
    </row>
    <row r="455" s="14" customFormat="1">
      <c r="A455" s="14"/>
      <c r="B455" s="245"/>
      <c r="C455" s="246"/>
      <c r="D455" s="236" t="s">
        <v>152</v>
      </c>
      <c r="E455" s="246"/>
      <c r="F455" s="248" t="s">
        <v>463</v>
      </c>
      <c r="G455" s="246"/>
      <c r="H455" s="249">
        <v>788.37800000000004</v>
      </c>
      <c r="I455" s="250"/>
      <c r="J455" s="246"/>
      <c r="K455" s="246"/>
      <c r="L455" s="251"/>
      <c r="M455" s="252"/>
      <c r="N455" s="253"/>
      <c r="O455" s="253"/>
      <c r="P455" s="253"/>
      <c r="Q455" s="253"/>
      <c r="R455" s="253"/>
      <c r="S455" s="253"/>
      <c r="T455" s="254"/>
      <c r="U455" s="14"/>
      <c r="V455" s="14"/>
      <c r="W455" s="14"/>
      <c r="X455" s="14"/>
      <c r="Y455" s="14"/>
      <c r="Z455" s="14"/>
      <c r="AA455" s="14"/>
      <c r="AB455" s="14"/>
      <c r="AC455" s="14"/>
      <c r="AD455" s="14"/>
      <c r="AE455" s="14"/>
      <c r="AT455" s="255" t="s">
        <v>152</v>
      </c>
      <c r="AU455" s="255" t="s">
        <v>85</v>
      </c>
      <c r="AV455" s="14" t="s">
        <v>85</v>
      </c>
      <c r="AW455" s="14" t="s">
        <v>4</v>
      </c>
      <c r="AX455" s="14" t="s">
        <v>83</v>
      </c>
      <c r="AY455" s="255" t="s">
        <v>143</v>
      </c>
    </row>
    <row r="456" s="2" customFormat="1" ht="24.15" customHeight="1">
      <c r="A456" s="39"/>
      <c r="B456" s="40"/>
      <c r="C456" s="220" t="s">
        <v>464</v>
      </c>
      <c r="D456" s="220" t="s">
        <v>146</v>
      </c>
      <c r="E456" s="221" t="s">
        <v>465</v>
      </c>
      <c r="F456" s="222" t="s">
        <v>466</v>
      </c>
      <c r="G456" s="223" t="s">
        <v>467</v>
      </c>
      <c r="H456" s="224">
        <v>1</v>
      </c>
      <c r="I456" s="225"/>
      <c r="J456" s="226">
        <f>ROUND(I456*H456,2)</f>
        <v>0</v>
      </c>
      <c r="K456" s="227"/>
      <c r="L456" s="45"/>
      <c r="M456" s="228" t="s">
        <v>1</v>
      </c>
      <c r="N456" s="229" t="s">
        <v>40</v>
      </c>
      <c r="O456" s="92"/>
      <c r="P456" s="230">
        <f>O456*H456</f>
        <v>0</v>
      </c>
      <c r="Q456" s="230">
        <v>0</v>
      </c>
      <c r="R456" s="230">
        <f>Q456*H456</f>
        <v>0</v>
      </c>
      <c r="S456" s="230">
        <v>0</v>
      </c>
      <c r="T456" s="231">
        <f>S456*H456</f>
        <v>0</v>
      </c>
      <c r="U456" s="39"/>
      <c r="V456" s="39"/>
      <c r="W456" s="39"/>
      <c r="X456" s="39"/>
      <c r="Y456" s="39"/>
      <c r="Z456" s="39"/>
      <c r="AA456" s="39"/>
      <c r="AB456" s="39"/>
      <c r="AC456" s="39"/>
      <c r="AD456" s="39"/>
      <c r="AE456" s="39"/>
      <c r="AR456" s="232" t="s">
        <v>150</v>
      </c>
      <c r="AT456" s="232" t="s">
        <v>146</v>
      </c>
      <c r="AU456" s="232" t="s">
        <v>85</v>
      </c>
      <c r="AY456" s="18" t="s">
        <v>143</v>
      </c>
      <c r="BE456" s="233">
        <f>IF(N456="základní",J456,0)</f>
        <v>0</v>
      </c>
      <c r="BF456" s="233">
        <f>IF(N456="snížená",J456,0)</f>
        <v>0</v>
      </c>
      <c r="BG456" s="233">
        <f>IF(N456="zákl. přenesená",J456,0)</f>
        <v>0</v>
      </c>
      <c r="BH456" s="233">
        <f>IF(N456="sníž. přenesená",J456,0)</f>
        <v>0</v>
      </c>
      <c r="BI456" s="233">
        <f>IF(N456="nulová",J456,0)</f>
        <v>0</v>
      </c>
      <c r="BJ456" s="18" t="s">
        <v>83</v>
      </c>
      <c r="BK456" s="233">
        <f>ROUND(I456*H456,2)</f>
        <v>0</v>
      </c>
      <c r="BL456" s="18" t="s">
        <v>150</v>
      </c>
      <c r="BM456" s="232" t="s">
        <v>468</v>
      </c>
    </row>
    <row r="457" s="12" customFormat="1" ht="22.8" customHeight="1">
      <c r="A457" s="12"/>
      <c r="B457" s="204"/>
      <c r="C457" s="205"/>
      <c r="D457" s="206" t="s">
        <v>74</v>
      </c>
      <c r="E457" s="218" t="s">
        <v>469</v>
      </c>
      <c r="F457" s="218" t="s">
        <v>470</v>
      </c>
      <c r="G457" s="205"/>
      <c r="H457" s="205"/>
      <c r="I457" s="208"/>
      <c r="J457" s="219">
        <f>BK457</f>
        <v>0</v>
      </c>
      <c r="K457" s="205"/>
      <c r="L457" s="210"/>
      <c r="M457" s="211"/>
      <c r="N457" s="212"/>
      <c r="O457" s="212"/>
      <c r="P457" s="213">
        <f>SUM(P458:P495)</f>
        <v>0</v>
      </c>
      <c r="Q457" s="212"/>
      <c r="R457" s="213">
        <f>SUM(R458:R495)</f>
        <v>0</v>
      </c>
      <c r="S457" s="212"/>
      <c r="T457" s="214">
        <f>SUM(T458:T495)</f>
        <v>0</v>
      </c>
      <c r="U457" s="12"/>
      <c r="V457" s="12"/>
      <c r="W457" s="12"/>
      <c r="X457" s="12"/>
      <c r="Y457" s="12"/>
      <c r="Z457" s="12"/>
      <c r="AA457" s="12"/>
      <c r="AB457" s="12"/>
      <c r="AC457" s="12"/>
      <c r="AD457" s="12"/>
      <c r="AE457" s="12"/>
      <c r="AR457" s="215" t="s">
        <v>83</v>
      </c>
      <c r="AT457" s="216" t="s">
        <v>74</v>
      </c>
      <c r="AU457" s="216" t="s">
        <v>83</v>
      </c>
      <c r="AY457" s="215" t="s">
        <v>143</v>
      </c>
      <c r="BK457" s="217">
        <f>SUM(BK458:BK495)</f>
        <v>0</v>
      </c>
    </row>
    <row r="458" s="2" customFormat="1" ht="33" customHeight="1">
      <c r="A458" s="39"/>
      <c r="B458" s="40"/>
      <c r="C458" s="220" t="s">
        <v>471</v>
      </c>
      <c r="D458" s="220" t="s">
        <v>146</v>
      </c>
      <c r="E458" s="221" t="s">
        <v>472</v>
      </c>
      <c r="F458" s="222" t="s">
        <v>473</v>
      </c>
      <c r="G458" s="223" t="s">
        <v>474</v>
      </c>
      <c r="H458" s="224">
        <v>34.500999999999998</v>
      </c>
      <c r="I458" s="225"/>
      <c r="J458" s="226">
        <f>ROUND(I458*H458,2)</f>
        <v>0</v>
      </c>
      <c r="K458" s="227"/>
      <c r="L458" s="45"/>
      <c r="M458" s="228" t="s">
        <v>1</v>
      </c>
      <c r="N458" s="229" t="s">
        <v>40</v>
      </c>
      <c r="O458" s="92"/>
      <c r="P458" s="230">
        <f>O458*H458</f>
        <v>0</v>
      </c>
      <c r="Q458" s="230">
        <v>0</v>
      </c>
      <c r="R458" s="230">
        <f>Q458*H458</f>
        <v>0</v>
      </c>
      <c r="S458" s="230">
        <v>0</v>
      </c>
      <c r="T458" s="231">
        <f>S458*H458</f>
        <v>0</v>
      </c>
      <c r="U458" s="39"/>
      <c r="V458" s="39"/>
      <c r="W458" s="39"/>
      <c r="X458" s="39"/>
      <c r="Y458" s="39"/>
      <c r="Z458" s="39"/>
      <c r="AA458" s="39"/>
      <c r="AB458" s="39"/>
      <c r="AC458" s="39"/>
      <c r="AD458" s="39"/>
      <c r="AE458" s="39"/>
      <c r="AR458" s="232" t="s">
        <v>150</v>
      </c>
      <c r="AT458" s="232" t="s">
        <v>146</v>
      </c>
      <c r="AU458" s="232" t="s">
        <v>85</v>
      </c>
      <c r="AY458" s="18" t="s">
        <v>143</v>
      </c>
      <c r="BE458" s="233">
        <f>IF(N458="základní",J458,0)</f>
        <v>0</v>
      </c>
      <c r="BF458" s="233">
        <f>IF(N458="snížená",J458,0)</f>
        <v>0</v>
      </c>
      <c r="BG458" s="233">
        <f>IF(N458="zákl. přenesená",J458,0)</f>
        <v>0</v>
      </c>
      <c r="BH458" s="233">
        <f>IF(N458="sníž. přenesená",J458,0)</f>
        <v>0</v>
      </c>
      <c r="BI458" s="233">
        <f>IF(N458="nulová",J458,0)</f>
        <v>0</v>
      </c>
      <c r="BJ458" s="18" t="s">
        <v>83</v>
      </c>
      <c r="BK458" s="233">
        <f>ROUND(I458*H458,2)</f>
        <v>0</v>
      </c>
      <c r="BL458" s="18" t="s">
        <v>150</v>
      </c>
      <c r="BM458" s="232" t="s">
        <v>475</v>
      </c>
    </row>
    <row r="459" s="2" customFormat="1" ht="24.15" customHeight="1">
      <c r="A459" s="39"/>
      <c r="B459" s="40"/>
      <c r="C459" s="220" t="s">
        <v>476</v>
      </c>
      <c r="D459" s="220" t="s">
        <v>146</v>
      </c>
      <c r="E459" s="221" t="s">
        <v>477</v>
      </c>
      <c r="F459" s="222" t="s">
        <v>478</v>
      </c>
      <c r="G459" s="223" t="s">
        <v>474</v>
      </c>
      <c r="H459" s="224">
        <v>34.500999999999998</v>
      </c>
      <c r="I459" s="225"/>
      <c r="J459" s="226">
        <f>ROUND(I459*H459,2)</f>
        <v>0</v>
      </c>
      <c r="K459" s="227"/>
      <c r="L459" s="45"/>
      <c r="M459" s="228" t="s">
        <v>1</v>
      </c>
      <c r="N459" s="229" t="s">
        <v>40</v>
      </c>
      <c r="O459" s="92"/>
      <c r="P459" s="230">
        <f>O459*H459</f>
        <v>0</v>
      </c>
      <c r="Q459" s="230">
        <v>0</v>
      </c>
      <c r="R459" s="230">
        <f>Q459*H459</f>
        <v>0</v>
      </c>
      <c r="S459" s="230">
        <v>0</v>
      </c>
      <c r="T459" s="231">
        <f>S459*H459</f>
        <v>0</v>
      </c>
      <c r="U459" s="39"/>
      <c r="V459" s="39"/>
      <c r="W459" s="39"/>
      <c r="X459" s="39"/>
      <c r="Y459" s="39"/>
      <c r="Z459" s="39"/>
      <c r="AA459" s="39"/>
      <c r="AB459" s="39"/>
      <c r="AC459" s="39"/>
      <c r="AD459" s="39"/>
      <c r="AE459" s="39"/>
      <c r="AR459" s="232" t="s">
        <v>150</v>
      </c>
      <c r="AT459" s="232" t="s">
        <v>146</v>
      </c>
      <c r="AU459" s="232" t="s">
        <v>85</v>
      </c>
      <c r="AY459" s="18" t="s">
        <v>143</v>
      </c>
      <c r="BE459" s="233">
        <f>IF(N459="základní",J459,0)</f>
        <v>0</v>
      </c>
      <c r="BF459" s="233">
        <f>IF(N459="snížená",J459,0)</f>
        <v>0</v>
      </c>
      <c r="BG459" s="233">
        <f>IF(N459="zákl. přenesená",J459,0)</f>
        <v>0</v>
      </c>
      <c r="BH459" s="233">
        <f>IF(N459="sníž. přenesená",J459,0)</f>
        <v>0</v>
      </c>
      <c r="BI459" s="233">
        <f>IF(N459="nulová",J459,0)</f>
        <v>0</v>
      </c>
      <c r="BJ459" s="18" t="s">
        <v>83</v>
      </c>
      <c r="BK459" s="233">
        <f>ROUND(I459*H459,2)</f>
        <v>0</v>
      </c>
      <c r="BL459" s="18" t="s">
        <v>150</v>
      </c>
      <c r="BM459" s="232" t="s">
        <v>479</v>
      </c>
    </row>
    <row r="460" s="2" customFormat="1" ht="24.15" customHeight="1">
      <c r="A460" s="39"/>
      <c r="B460" s="40"/>
      <c r="C460" s="220" t="s">
        <v>480</v>
      </c>
      <c r="D460" s="220" t="s">
        <v>146</v>
      </c>
      <c r="E460" s="221" t="s">
        <v>481</v>
      </c>
      <c r="F460" s="222" t="s">
        <v>482</v>
      </c>
      <c r="G460" s="223" t="s">
        <v>474</v>
      </c>
      <c r="H460" s="224">
        <v>1000.529</v>
      </c>
      <c r="I460" s="225"/>
      <c r="J460" s="226">
        <f>ROUND(I460*H460,2)</f>
        <v>0</v>
      </c>
      <c r="K460" s="227"/>
      <c r="L460" s="45"/>
      <c r="M460" s="228" t="s">
        <v>1</v>
      </c>
      <c r="N460" s="229" t="s">
        <v>40</v>
      </c>
      <c r="O460" s="92"/>
      <c r="P460" s="230">
        <f>O460*H460</f>
        <v>0</v>
      </c>
      <c r="Q460" s="230">
        <v>0</v>
      </c>
      <c r="R460" s="230">
        <f>Q460*H460</f>
        <v>0</v>
      </c>
      <c r="S460" s="230">
        <v>0</v>
      </c>
      <c r="T460" s="231">
        <f>S460*H460</f>
        <v>0</v>
      </c>
      <c r="U460" s="39"/>
      <c r="V460" s="39"/>
      <c r="W460" s="39"/>
      <c r="X460" s="39"/>
      <c r="Y460" s="39"/>
      <c r="Z460" s="39"/>
      <c r="AA460" s="39"/>
      <c r="AB460" s="39"/>
      <c r="AC460" s="39"/>
      <c r="AD460" s="39"/>
      <c r="AE460" s="39"/>
      <c r="AR460" s="232" t="s">
        <v>150</v>
      </c>
      <c r="AT460" s="232" t="s">
        <v>146</v>
      </c>
      <c r="AU460" s="232" t="s">
        <v>85</v>
      </c>
      <c r="AY460" s="18" t="s">
        <v>143</v>
      </c>
      <c r="BE460" s="233">
        <f>IF(N460="základní",J460,0)</f>
        <v>0</v>
      </c>
      <c r="BF460" s="233">
        <f>IF(N460="snížená",J460,0)</f>
        <v>0</v>
      </c>
      <c r="BG460" s="233">
        <f>IF(N460="zákl. přenesená",J460,0)</f>
        <v>0</v>
      </c>
      <c r="BH460" s="233">
        <f>IF(N460="sníž. přenesená",J460,0)</f>
        <v>0</v>
      </c>
      <c r="BI460" s="233">
        <f>IF(N460="nulová",J460,0)</f>
        <v>0</v>
      </c>
      <c r="BJ460" s="18" t="s">
        <v>83</v>
      </c>
      <c r="BK460" s="233">
        <f>ROUND(I460*H460,2)</f>
        <v>0</v>
      </c>
      <c r="BL460" s="18" t="s">
        <v>150</v>
      </c>
      <c r="BM460" s="232" t="s">
        <v>483</v>
      </c>
    </row>
    <row r="461" s="2" customFormat="1">
      <c r="A461" s="39"/>
      <c r="B461" s="40"/>
      <c r="C461" s="41"/>
      <c r="D461" s="236" t="s">
        <v>357</v>
      </c>
      <c r="E461" s="41"/>
      <c r="F461" s="289" t="s">
        <v>484</v>
      </c>
      <c r="G461" s="41"/>
      <c r="H461" s="41"/>
      <c r="I461" s="290"/>
      <c r="J461" s="41"/>
      <c r="K461" s="41"/>
      <c r="L461" s="45"/>
      <c r="M461" s="291"/>
      <c r="N461" s="292"/>
      <c r="O461" s="92"/>
      <c r="P461" s="92"/>
      <c r="Q461" s="92"/>
      <c r="R461" s="92"/>
      <c r="S461" s="92"/>
      <c r="T461" s="93"/>
      <c r="U461" s="39"/>
      <c r="V461" s="39"/>
      <c r="W461" s="39"/>
      <c r="X461" s="39"/>
      <c r="Y461" s="39"/>
      <c r="Z461" s="39"/>
      <c r="AA461" s="39"/>
      <c r="AB461" s="39"/>
      <c r="AC461" s="39"/>
      <c r="AD461" s="39"/>
      <c r="AE461" s="39"/>
      <c r="AT461" s="18" t="s">
        <v>357</v>
      </c>
      <c r="AU461" s="18" t="s">
        <v>85</v>
      </c>
    </row>
    <row r="462" s="14" customFormat="1">
      <c r="A462" s="14"/>
      <c r="B462" s="245"/>
      <c r="C462" s="246"/>
      <c r="D462" s="236" t="s">
        <v>152</v>
      </c>
      <c r="E462" s="246"/>
      <c r="F462" s="248" t="s">
        <v>485</v>
      </c>
      <c r="G462" s="246"/>
      <c r="H462" s="249">
        <v>1000.529</v>
      </c>
      <c r="I462" s="250"/>
      <c r="J462" s="246"/>
      <c r="K462" s="246"/>
      <c r="L462" s="251"/>
      <c r="M462" s="252"/>
      <c r="N462" s="253"/>
      <c r="O462" s="253"/>
      <c r="P462" s="253"/>
      <c r="Q462" s="253"/>
      <c r="R462" s="253"/>
      <c r="S462" s="253"/>
      <c r="T462" s="254"/>
      <c r="U462" s="14"/>
      <c r="V462" s="14"/>
      <c r="W462" s="14"/>
      <c r="X462" s="14"/>
      <c r="Y462" s="14"/>
      <c r="Z462" s="14"/>
      <c r="AA462" s="14"/>
      <c r="AB462" s="14"/>
      <c r="AC462" s="14"/>
      <c r="AD462" s="14"/>
      <c r="AE462" s="14"/>
      <c r="AT462" s="255" t="s">
        <v>152</v>
      </c>
      <c r="AU462" s="255" t="s">
        <v>85</v>
      </c>
      <c r="AV462" s="14" t="s">
        <v>85</v>
      </c>
      <c r="AW462" s="14" t="s">
        <v>4</v>
      </c>
      <c r="AX462" s="14" t="s">
        <v>83</v>
      </c>
      <c r="AY462" s="255" t="s">
        <v>143</v>
      </c>
    </row>
    <row r="463" s="2" customFormat="1" ht="33" customHeight="1">
      <c r="A463" s="39"/>
      <c r="B463" s="40"/>
      <c r="C463" s="220" t="s">
        <v>486</v>
      </c>
      <c r="D463" s="220" t="s">
        <v>146</v>
      </c>
      <c r="E463" s="221" t="s">
        <v>487</v>
      </c>
      <c r="F463" s="222" t="s">
        <v>488</v>
      </c>
      <c r="G463" s="223" t="s">
        <v>474</v>
      </c>
      <c r="H463" s="224">
        <v>4.9610000000000003</v>
      </c>
      <c r="I463" s="225"/>
      <c r="J463" s="226">
        <f>ROUND(I463*H463,2)</f>
        <v>0</v>
      </c>
      <c r="K463" s="227"/>
      <c r="L463" s="45"/>
      <c r="M463" s="228" t="s">
        <v>1</v>
      </c>
      <c r="N463" s="229" t="s">
        <v>40</v>
      </c>
      <c r="O463" s="92"/>
      <c r="P463" s="230">
        <f>O463*H463</f>
        <v>0</v>
      </c>
      <c r="Q463" s="230">
        <v>0</v>
      </c>
      <c r="R463" s="230">
        <f>Q463*H463</f>
        <v>0</v>
      </c>
      <c r="S463" s="230">
        <v>0</v>
      </c>
      <c r="T463" s="231">
        <f>S463*H463</f>
        <v>0</v>
      </c>
      <c r="U463" s="39"/>
      <c r="V463" s="39"/>
      <c r="W463" s="39"/>
      <c r="X463" s="39"/>
      <c r="Y463" s="39"/>
      <c r="Z463" s="39"/>
      <c r="AA463" s="39"/>
      <c r="AB463" s="39"/>
      <c r="AC463" s="39"/>
      <c r="AD463" s="39"/>
      <c r="AE463" s="39"/>
      <c r="AR463" s="232" t="s">
        <v>150</v>
      </c>
      <c r="AT463" s="232" t="s">
        <v>146</v>
      </c>
      <c r="AU463" s="232" t="s">
        <v>85</v>
      </c>
      <c r="AY463" s="18" t="s">
        <v>143</v>
      </c>
      <c r="BE463" s="233">
        <f>IF(N463="základní",J463,0)</f>
        <v>0</v>
      </c>
      <c r="BF463" s="233">
        <f>IF(N463="snížená",J463,0)</f>
        <v>0</v>
      </c>
      <c r="BG463" s="233">
        <f>IF(N463="zákl. přenesená",J463,0)</f>
        <v>0</v>
      </c>
      <c r="BH463" s="233">
        <f>IF(N463="sníž. přenesená",J463,0)</f>
        <v>0</v>
      </c>
      <c r="BI463" s="233">
        <f>IF(N463="nulová",J463,0)</f>
        <v>0</v>
      </c>
      <c r="BJ463" s="18" t="s">
        <v>83</v>
      </c>
      <c r="BK463" s="233">
        <f>ROUND(I463*H463,2)</f>
        <v>0</v>
      </c>
      <c r="BL463" s="18" t="s">
        <v>150</v>
      </c>
      <c r="BM463" s="232" t="s">
        <v>489</v>
      </c>
    </row>
    <row r="464" s="14" customFormat="1">
      <c r="A464" s="14"/>
      <c r="B464" s="245"/>
      <c r="C464" s="246"/>
      <c r="D464" s="236" t="s">
        <v>152</v>
      </c>
      <c r="E464" s="247" t="s">
        <v>1</v>
      </c>
      <c r="F464" s="248" t="s">
        <v>490</v>
      </c>
      <c r="G464" s="246"/>
      <c r="H464" s="249">
        <v>2.3149999999999999</v>
      </c>
      <c r="I464" s="250"/>
      <c r="J464" s="246"/>
      <c r="K464" s="246"/>
      <c r="L464" s="251"/>
      <c r="M464" s="252"/>
      <c r="N464" s="253"/>
      <c r="O464" s="253"/>
      <c r="P464" s="253"/>
      <c r="Q464" s="253"/>
      <c r="R464" s="253"/>
      <c r="S464" s="253"/>
      <c r="T464" s="254"/>
      <c r="U464" s="14"/>
      <c r="V464" s="14"/>
      <c r="W464" s="14"/>
      <c r="X464" s="14"/>
      <c r="Y464" s="14"/>
      <c r="Z464" s="14"/>
      <c r="AA464" s="14"/>
      <c r="AB464" s="14"/>
      <c r="AC464" s="14"/>
      <c r="AD464" s="14"/>
      <c r="AE464" s="14"/>
      <c r="AT464" s="255" t="s">
        <v>152</v>
      </c>
      <c r="AU464" s="255" t="s">
        <v>85</v>
      </c>
      <c r="AV464" s="14" t="s">
        <v>85</v>
      </c>
      <c r="AW464" s="14" t="s">
        <v>32</v>
      </c>
      <c r="AX464" s="14" t="s">
        <v>75</v>
      </c>
      <c r="AY464" s="255" t="s">
        <v>143</v>
      </c>
    </row>
    <row r="465" s="14" customFormat="1">
      <c r="A465" s="14"/>
      <c r="B465" s="245"/>
      <c r="C465" s="246"/>
      <c r="D465" s="236" t="s">
        <v>152</v>
      </c>
      <c r="E465" s="247" t="s">
        <v>1</v>
      </c>
      <c r="F465" s="248" t="s">
        <v>491</v>
      </c>
      <c r="G465" s="246"/>
      <c r="H465" s="249">
        <v>0.17399999999999999</v>
      </c>
      <c r="I465" s="250"/>
      <c r="J465" s="246"/>
      <c r="K465" s="246"/>
      <c r="L465" s="251"/>
      <c r="M465" s="252"/>
      <c r="N465" s="253"/>
      <c r="O465" s="253"/>
      <c r="P465" s="253"/>
      <c r="Q465" s="253"/>
      <c r="R465" s="253"/>
      <c r="S465" s="253"/>
      <c r="T465" s="254"/>
      <c r="U465" s="14"/>
      <c r="V465" s="14"/>
      <c r="W465" s="14"/>
      <c r="X465" s="14"/>
      <c r="Y465" s="14"/>
      <c r="Z465" s="14"/>
      <c r="AA465" s="14"/>
      <c r="AB465" s="14"/>
      <c r="AC465" s="14"/>
      <c r="AD465" s="14"/>
      <c r="AE465" s="14"/>
      <c r="AT465" s="255" t="s">
        <v>152</v>
      </c>
      <c r="AU465" s="255" t="s">
        <v>85</v>
      </c>
      <c r="AV465" s="14" t="s">
        <v>85</v>
      </c>
      <c r="AW465" s="14" t="s">
        <v>32</v>
      </c>
      <c r="AX465" s="14" t="s">
        <v>75</v>
      </c>
      <c r="AY465" s="255" t="s">
        <v>143</v>
      </c>
    </row>
    <row r="466" s="14" customFormat="1">
      <c r="A466" s="14"/>
      <c r="B466" s="245"/>
      <c r="C466" s="246"/>
      <c r="D466" s="236" t="s">
        <v>152</v>
      </c>
      <c r="E466" s="247" t="s">
        <v>1</v>
      </c>
      <c r="F466" s="248" t="s">
        <v>492</v>
      </c>
      <c r="G466" s="246"/>
      <c r="H466" s="249">
        <v>1.774</v>
      </c>
      <c r="I466" s="250"/>
      <c r="J466" s="246"/>
      <c r="K466" s="246"/>
      <c r="L466" s="251"/>
      <c r="M466" s="252"/>
      <c r="N466" s="253"/>
      <c r="O466" s="253"/>
      <c r="P466" s="253"/>
      <c r="Q466" s="253"/>
      <c r="R466" s="253"/>
      <c r="S466" s="253"/>
      <c r="T466" s="254"/>
      <c r="U466" s="14"/>
      <c r="V466" s="14"/>
      <c r="W466" s="14"/>
      <c r="X466" s="14"/>
      <c r="Y466" s="14"/>
      <c r="Z466" s="14"/>
      <c r="AA466" s="14"/>
      <c r="AB466" s="14"/>
      <c r="AC466" s="14"/>
      <c r="AD466" s="14"/>
      <c r="AE466" s="14"/>
      <c r="AT466" s="255" t="s">
        <v>152</v>
      </c>
      <c r="AU466" s="255" t="s">
        <v>85</v>
      </c>
      <c r="AV466" s="14" t="s">
        <v>85</v>
      </c>
      <c r="AW466" s="14" t="s">
        <v>32</v>
      </c>
      <c r="AX466" s="14" t="s">
        <v>75</v>
      </c>
      <c r="AY466" s="255" t="s">
        <v>143</v>
      </c>
    </row>
    <row r="467" s="14" customFormat="1">
      <c r="A467" s="14"/>
      <c r="B467" s="245"/>
      <c r="C467" s="246"/>
      <c r="D467" s="236" t="s">
        <v>152</v>
      </c>
      <c r="E467" s="247" t="s">
        <v>1</v>
      </c>
      <c r="F467" s="248" t="s">
        <v>493</v>
      </c>
      <c r="G467" s="246"/>
      <c r="H467" s="249">
        <v>0.626</v>
      </c>
      <c r="I467" s="250"/>
      <c r="J467" s="246"/>
      <c r="K467" s="246"/>
      <c r="L467" s="251"/>
      <c r="M467" s="252"/>
      <c r="N467" s="253"/>
      <c r="O467" s="253"/>
      <c r="P467" s="253"/>
      <c r="Q467" s="253"/>
      <c r="R467" s="253"/>
      <c r="S467" s="253"/>
      <c r="T467" s="254"/>
      <c r="U467" s="14"/>
      <c r="V467" s="14"/>
      <c r="W467" s="14"/>
      <c r="X467" s="14"/>
      <c r="Y467" s="14"/>
      <c r="Z467" s="14"/>
      <c r="AA467" s="14"/>
      <c r="AB467" s="14"/>
      <c r="AC467" s="14"/>
      <c r="AD467" s="14"/>
      <c r="AE467" s="14"/>
      <c r="AT467" s="255" t="s">
        <v>152</v>
      </c>
      <c r="AU467" s="255" t="s">
        <v>85</v>
      </c>
      <c r="AV467" s="14" t="s">
        <v>85</v>
      </c>
      <c r="AW467" s="14" t="s">
        <v>32</v>
      </c>
      <c r="AX467" s="14" t="s">
        <v>75</v>
      </c>
      <c r="AY467" s="255" t="s">
        <v>143</v>
      </c>
    </row>
    <row r="468" s="14" customFormat="1">
      <c r="A468" s="14"/>
      <c r="B468" s="245"/>
      <c r="C468" s="246"/>
      <c r="D468" s="236" t="s">
        <v>152</v>
      </c>
      <c r="E468" s="247" t="s">
        <v>1</v>
      </c>
      <c r="F468" s="248" t="s">
        <v>494</v>
      </c>
      <c r="G468" s="246"/>
      <c r="H468" s="249">
        <v>0.071999999999999995</v>
      </c>
      <c r="I468" s="250"/>
      <c r="J468" s="246"/>
      <c r="K468" s="246"/>
      <c r="L468" s="251"/>
      <c r="M468" s="252"/>
      <c r="N468" s="253"/>
      <c r="O468" s="253"/>
      <c r="P468" s="253"/>
      <c r="Q468" s="253"/>
      <c r="R468" s="253"/>
      <c r="S468" s="253"/>
      <c r="T468" s="254"/>
      <c r="U468" s="14"/>
      <c r="V468" s="14"/>
      <c r="W468" s="14"/>
      <c r="X468" s="14"/>
      <c r="Y468" s="14"/>
      <c r="Z468" s="14"/>
      <c r="AA468" s="14"/>
      <c r="AB468" s="14"/>
      <c r="AC468" s="14"/>
      <c r="AD468" s="14"/>
      <c r="AE468" s="14"/>
      <c r="AT468" s="255" t="s">
        <v>152</v>
      </c>
      <c r="AU468" s="255" t="s">
        <v>85</v>
      </c>
      <c r="AV468" s="14" t="s">
        <v>85</v>
      </c>
      <c r="AW468" s="14" t="s">
        <v>32</v>
      </c>
      <c r="AX468" s="14" t="s">
        <v>75</v>
      </c>
      <c r="AY468" s="255" t="s">
        <v>143</v>
      </c>
    </row>
    <row r="469" s="16" customFormat="1">
      <c r="A469" s="16"/>
      <c r="B469" s="267"/>
      <c r="C469" s="268"/>
      <c r="D469" s="236" t="s">
        <v>152</v>
      </c>
      <c r="E469" s="269" t="s">
        <v>1</v>
      </c>
      <c r="F469" s="270" t="s">
        <v>174</v>
      </c>
      <c r="G469" s="268"/>
      <c r="H469" s="271">
        <v>4.9610000000000003</v>
      </c>
      <c r="I469" s="272"/>
      <c r="J469" s="268"/>
      <c r="K469" s="268"/>
      <c r="L469" s="273"/>
      <c r="M469" s="274"/>
      <c r="N469" s="275"/>
      <c r="O469" s="275"/>
      <c r="P469" s="275"/>
      <c r="Q469" s="275"/>
      <c r="R469" s="275"/>
      <c r="S469" s="275"/>
      <c r="T469" s="276"/>
      <c r="U469" s="16"/>
      <c r="V469" s="16"/>
      <c r="W469" s="16"/>
      <c r="X469" s="16"/>
      <c r="Y469" s="16"/>
      <c r="Z469" s="16"/>
      <c r="AA469" s="16"/>
      <c r="AB469" s="16"/>
      <c r="AC469" s="16"/>
      <c r="AD469" s="16"/>
      <c r="AE469" s="16"/>
      <c r="AT469" s="277" t="s">
        <v>152</v>
      </c>
      <c r="AU469" s="277" t="s">
        <v>85</v>
      </c>
      <c r="AV469" s="16" t="s">
        <v>150</v>
      </c>
      <c r="AW469" s="16" t="s">
        <v>32</v>
      </c>
      <c r="AX469" s="16" t="s">
        <v>83</v>
      </c>
      <c r="AY469" s="277" t="s">
        <v>143</v>
      </c>
    </row>
    <row r="470" s="2" customFormat="1" ht="37.8" customHeight="1">
      <c r="A470" s="39"/>
      <c r="B470" s="40"/>
      <c r="C470" s="220" t="s">
        <v>495</v>
      </c>
      <c r="D470" s="220" t="s">
        <v>146</v>
      </c>
      <c r="E470" s="221" t="s">
        <v>496</v>
      </c>
      <c r="F470" s="222" t="s">
        <v>497</v>
      </c>
      <c r="G470" s="223" t="s">
        <v>474</v>
      </c>
      <c r="H470" s="224">
        <v>0.13800000000000001</v>
      </c>
      <c r="I470" s="225"/>
      <c r="J470" s="226">
        <f>ROUND(I470*H470,2)</f>
        <v>0</v>
      </c>
      <c r="K470" s="227"/>
      <c r="L470" s="45"/>
      <c r="M470" s="228" t="s">
        <v>1</v>
      </c>
      <c r="N470" s="229" t="s">
        <v>40</v>
      </c>
      <c r="O470" s="92"/>
      <c r="P470" s="230">
        <f>O470*H470</f>
        <v>0</v>
      </c>
      <c r="Q470" s="230">
        <v>0</v>
      </c>
      <c r="R470" s="230">
        <f>Q470*H470</f>
        <v>0</v>
      </c>
      <c r="S470" s="230">
        <v>0</v>
      </c>
      <c r="T470" s="231">
        <f>S470*H470</f>
        <v>0</v>
      </c>
      <c r="U470" s="39"/>
      <c r="V470" s="39"/>
      <c r="W470" s="39"/>
      <c r="X470" s="39"/>
      <c r="Y470" s="39"/>
      <c r="Z470" s="39"/>
      <c r="AA470" s="39"/>
      <c r="AB470" s="39"/>
      <c r="AC470" s="39"/>
      <c r="AD470" s="39"/>
      <c r="AE470" s="39"/>
      <c r="AR470" s="232" t="s">
        <v>150</v>
      </c>
      <c r="AT470" s="232" t="s">
        <v>146</v>
      </c>
      <c r="AU470" s="232" t="s">
        <v>85</v>
      </c>
      <c r="AY470" s="18" t="s">
        <v>143</v>
      </c>
      <c r="BE470" s="233">
        <f>IF(N470="základní",J470,0)</f>
        <v>0</v>
      </c>
      <c r="BF470" s="233">
        <f>IF(N470="snížená",J470,0)</f>
        <v>0</v>
      </c>
      <c r="BG470" s="233">
        <f>IF(N470="zákl. přenesená",J470,0)</f>
        <v>0</v>
      </c>
      <c r="BH470" s="233">
        <f>IF(N470="sníž. přenesená",J470,0)</f>
        <v>0</v>
      </c>
      <c r="BI470" s="233">
        <f>IF(N470="nulová",J470,0)</f>
        <v>0</v>
      </c>
      <c r="BJ470" s="18" t="s">
        <v>83</v>
      </c>
      <c r="BK470" s="233">
        <f>ROUND(I470*H470,2)</f>
        <v>0</v>
      </c>
      <c r="BL470" s="18" t="s">
        <v>150</v>
      </c>
      <c r="BM470" s="232" t="s">
        <v>498</v>
      </c>
    </row>
    <row r="471" s="14" customFormat="1">
      <c r="A471" s="14"/>
      <c r="B471" s="245"/>
      <c r="C471" s="246"/>
      <c r="D471" s="236" t="s">
        <v>152</v>
      </c>
      <c r="E471" s="247" t="s">
        <v>1</v>
      </c>
      <c r="F471" s="248" t="s">
        <v>499</v>
      </c>
      <c r="G471" s="246"/>
      <c r="H471" s="249">
        <v>0.0070000000000000001</v>
      </c>
      <c r="I471" s="250"/>
      <c r="J471" s="246"/>
      <c r="K471" s="246"/>
      <c r="L471" s="251"/>
      <c r="M471" s="252"/>
      <c r="N471" s="253"/>
      <c r="O471" s="253"/>
      <c r="P471" s="253"/>
      <c r="Q471" s="253"/>
      <c r="R471" s="253"/>
      <c r="S471" s="253"/>
      <c r="T471" s="254"/>
      <c r="U471" s="14"/>
      <c r="V471" s="14"/>
      <c r="W471" s="14"/>
      <c r="X471" s="14"/>
      <c r="Y471" s="14"/>
      <c r="Z471" s="14"/>
      <c r="AA471" s="14"/>
      <c r="AB471" s="14"/>
      <c r="AC471" s="14"/>
      <c r="AD471" s="14"/>
      <c r="AE471" s="14"/>
      <c r="AT471" s="255" t="s">
        <v>152</v>
      </c>
      <c r="AU471" s="255" t="s">
        <v>85</v>
      </c>
      <c r="AV471" s="14" t="s">
        <v>85</v>
      </c>
      <c r="AW471" s="14" t="s">
        <v>32</v>
      </c>
      <c r="AX471" s="14" t="s">
        <v>75</v>
      </c>
      <c r="AY471" s="255" t="s">
        <v>143</v>
      </c>
    </row>
    <row r="472" s="14" customFormat="1">
      <c r="A472" s="14"/>
      <c r="B472" s="245"/>
      <c r="C472" s="246"/>
      <c r="D472" s="236" t="s">
        <v>152</v>
      </c>
      <c r="E472" s="247" t="s">
        <v>1</v>
      </c>
      <c r="F472" s="248" t="s">
        <v>500</v>
      </c>
      <c r="G472" s="246"/>
      <c r="H472" s="249">
        <v>0.039</v>
      </c>
      <c r="I472" s="250"/>
      <c r="J472" s="246"/>
      <c r="K472" s="246"/>
      <c r="L472" s="251"/>
      <c r="M472" s="252"/>
      <c r="N472" s="253"/>
      <c r="O472" s="253"/>
      <c r="P472" s="253"/>
      <c r="Q472" s="253"/>
      <c r="R472" s="253"/>
      <c r="S472" s="253"/>
      <c r="T472" s="254"/>
      <c r="U472" s="14"/>
      <c r="V472" s="14"/>
      <c r="W472" s="14"/>
      <c r="X472" s="14"/>
      <c r="Y472" s="14"/>
      <c r="Z472" s="14"/>
      <c r="AA472" s="14"/>
      <c r="AB472" s="14"/>
      <c r="AC472" s="14"/>
      <c r="AD472" s="14"/>
      <c r="AE472" s="14"/>
      <c r="AT472" s="255" t="s">
        <v>152</v>
      </c>
      <c r="AU472" s="255" t="s">
        <v>85</v>
      </c>
      <c r="AV472" s="14" t="s">
        <v>85</v>
      </c>
      <c r="AW472" s="14" t="s">
        <v>32</v>
      </c>
      <c r="AX472" s="14" t="s">
        <v>75</v>
      </c>
      <c r="AY472" s="255" t="s">
        <v>143</v>
      </c>
    </row>
    <row r="473" s="14" customFormat="1">
      <c r="A473" s="14"/>
      <c r="B473" s="245"/>
      <c r="C473" s="246"/>
      <c r="D473" s="236" t="s">
        <v>152</v>
      </c>
      <c r="E473" s="247" t="s">
        <v>1</v>
      </c>
      <c r="F473" s="248" t="s">
        <v>501</v>
      </c>
      <c r="G473" s="246"/>
      <c r="H473" s="249">
        <v>0.091999999999999998</v>
      </c>
      <c r="I473" s="250"/>
      <c r="J473" s="246"/>
      <c r="K473" s="246"/>
      <c r="L473" s="251"/>
      <c r="M473" s="252"/>
      <c r="N473" s="253"/>
      <c r="O473" s="253"/>
      <c r="P473" s="253"/>
      <c r="Q473" s="253"/>
      <c r="R473" s="253"/>
      <c r="S473" s="253"/>
      <c r="T473" s="254"/>
      <c r="U473" s="14"/>
      <c r="V473" s="14"/>
      <c r="W473" s="14"/>
      <c r="X473" s="14"/>
      <c r="Y473" s="14"/>
      <c r="Z473" s="14"/>
      <c r="AA473" s="14"/>
      <c r="AB473" s="14"/>
      <c r="AC473" s="14"/>
      <c r="AD473" s="14"/>
      <c r="AE473" s="14"/>
      <c r="AT473" s="255" t="s">
        <v>152</v>
      </c>
      <c r="AU473" s="255" t="s">
        <v>85</v>
      </c>
      <c r="AV473" s="14" t="s">
        <v>85</v>
      </c>
      <c r="AW473" s="14" t="s">
        <v>32</v>
      </c>
      <c r="AX473" s="14" t="s">
        <v>75</v>
      </c>
      <c r="AY473" s="255" t="s">
        <v>143</v>
      </c>
    </row>
    <row r="474" s="16" customFormat="1">
      <c r="A474" s="16"/>
      <c r="B474" s="267"/>
      <c r="C474" s="268"/>
      <c r="D474" s="236" t="s">
        <v>152</v>
      </c>
      <c r="E474" s="269" t="s">
        <v>1</v>
      </c>
      <c r="F474" s="270" t="s">
        <v>174</v>
      </c>
      <c r="G474" s="268"/>
      <c r="H474" s="271">
        <v>0.13800000000000001</v>
      </c>
      <c r="I474" s="272"/>
      <c r="J474" s="268"/>
      <c r="K474" s="268"/>
      <c r="L474" s="273"/>
      <c r="M474" s="274"/>
      <c r="N474" s="275"/>
      <c r="O474" s="275"/>
      <c r="P474" s="275"/>
      <c r="Q474" s="275"/>
      <c r="R474" s="275"/>
      <c r="S474" s="275"/>
      <c r="T474" s="276"/>
      <c r="U474" s="16"/>
      <c r="V474" s="16"/>
      <c r="W474" s="16"/>
      <c r="X474" s="16"/>
      <c r="Y474" s="16"/>
      <c r="Z474" s="16"/>
      <c r="AA474" s="16"/>
      <c r="AB474" s="16"/>
      <c r="AC474" s="16"/>
      <c r="AD474" s="16"/>
      <c r="AE474" s="16"/>
      <c r="AT474" s="277" t="s">
        <v>152</v>
      </c>
      <c r="AU474" s="277" t="s">
        <v>85</v>
      </c>
      <c r="AV474" s="16" t="s">
        <v>150</v>
      </c>
      <c r="AW474" s="16" t="s">
        <v>32</v>
      </c>
      <c r="AX474" s="16" t="s">
        <v>83</v>
      </c>
      <c r="AY474" s="277" t="s">
        <v>143</v>
      </c>
    </row>
    <row r="475" s="2" customFormat="1" ht="33" customHeight="1">
      <c r="A475" s="39"/>
      <c r="B475" s="40"/>
      <c r="C475" s="220" t="s">
        <v>502</v>
      </c>
      <c r="D475" s="220" t="s">
        <v>146</v>
      </c>
      <c r="E475" s="221" t="s">
        <v>503</v>
      </c>
      <c r="F475" s="222" t="s">
        <v>504</v>
      </c>
      <c r="G475" s="223" t="s">
        <v>474</v>
      </c>
      <c r="H475" s="224">
        <v>2.7450000000000001</v>
      </c>
      <c r="I475" s="225"/>
      <c r="J475" s="226">
        <f>ROUND(I475*H475,2)</f>
        <v>0</v>
      </c>
      <c r="K475" s="227"/>
      <c r="L475" s="45"/>
      <c r="M475" s="228" t="s">
        <v>1</v>
      </c>
      <c r="N475" s="229" t="s">
        <v>40</v>
      </c>
      <c r="O475" s="92"/>
      <c r="P475" s="230">
        <f>O475*H475</f>
        <v>0</v>
      </c>
      <c r="Q475" s="230">
        <v>0</v>
      </c>
      <c r="R475" s="230">
        <f>Q475*H475</f>
        <v>0</v>
      </c>
      <c r="S475" s="230">
        <v>0</v>
      </c>
      <c r="T475" s="231">
        <f>S475*H475</f>
        <v>0</v>
      </c>
      <c r="U475" s="39"/>
      <c r="V475" s="39"/>
      <c r="W475" s="39"/>
      <c r="X475" s="39"/>
      <c r="Y475" s="39"/>
      <c r="Z475" s="39"/>
      <c r="AA475" s="39"/>
      <c r="AB475" s="39"/>
      <c r="AC475" s="39"/>
      <c r="AD475" s="39"/>
      <c r="AE475" s="39"/>
      <c r="AR475" s="232" t="s">
        <v>150</v>
      </c>
      <c r="AT475" s="232" t="s">
        <v>146</v>
      </c>
      <c r="AU475" s="232" t="s">
        <v>85</v>
      </c>
      <c r="AY475" s="18" t="s">
        <v>143</v>
      </c>
      <c r="BE475" s="233">
        <f>IF(N475="základní",J475,0)</f>
        <v>0</v>
      </c>
      <c r="BF475" s="233">
        <f>IF(N475="snížená",J475,0)</f>
        <v>0</v>
      </c>
      <c r="BG475" s="233">
        <f>IF(N475="zákl. přenesená",J475,0)</f>
        <v>0</v>
      </c>
      <c r="BH475" s="233">
        <f>IF(N475="sníž. přenesená",J475,0)</f>
        <v>0</v>
      </c>
      <c r="BI475" s="233">
        <f>IF(N475="nulová",J475,0)</f>
        <v>0</v>
      </c>
      <c r="BJ475" s="18" t="s">
        <v>83</v>
      </c>
      <c r="BK475" s="233">
        <f>ROUND(I475*H475,2)</f>
        <v>0</v>
      </c>
      <c r="BL475" s="18" t="s">
        <v>150</v>
      </c>
      <c r="BM475" s="232" t="s">
        <v>505</v>
      </c>
    </row>
    <row r="476" s="14" customFormat="1">
      <c r="A476" s="14"/>
      <c r="B476" s="245"/>
      <c r="C476" s="246"/>
      <c r="D476" s="236" t="s">
        <v>152</v>
      </c>
      <c r="E476" s="247" t="s">
        <v>1</v>
      </c>
      <c r="F476" s="248" t="s">
        <v>506</v>
      </c>
      <c r="G476" s="246"/>
      <c r="H476" s="249">
        <v>0.40699999999999997</v>
      </c>
      <c r="I476" s="250"/>
      <c r="J476" s="246"/>
      <c r="K476" s="246"/>
      <c r="L476" s="251"/>
      <c r="M476" s="252"/>
      <c r="N476" s="253"/>
      <c r="O476" s="253"/>
      <c r="P476" s="253"/>
      <c r="Q476" s="253"/>
      <c r="R476" s="253"/>
      <c r="S476" s="253"/>
      <c r="T476" s="254"/>
      <c r="U476" s="14"/>
      <c r="V476" s="14"/>
      <c r="W476" s="14"/>
      <c r="X476" s="14"/>
      <c r="Y476" s="14"/>
      <c r="Z476" s="14"/>
      <c r="AA476" s="14"/>
      <c r="AB476" s="14"/>
      <c r="AC476" s="14"/>
      <c r="AD476" s="14"/>
      <c r="AE476" s="14"/>
      <c r="AT476" s="255" t="s">
        <v>152</v>
      </c>
      <c r="AU476" s="255" t="s">
        <v>85</v>
      </c>
      <c r="AV476" s="14" t="s">
        <v>85</v>
      </c>
      <c r="AW476" s="14" t="s">
        <v>32</v>
      </c>
      <c r="AX476" s="14" t="s">
        <v>75</v>
      </c>
      <c r="AY476" s="255" t="s">
        <v>143</v>
      </c>
    </row>
    <row r="477" s="14" customFormat="1">
      <c r="A477" s="14"/>
      <c r="B477" s="245"/>
      <c r="C477" s="246"/>
      <c r="D477" s="236" t="s">
        <v>152</v>
      </c>
      <c r="E477" s="247" t="s">
        <v>1</v>
      </c>
      <c r="F477" s="248" t="s">
        <v>507</v>
      </c>
      <c r="G477" s="246"/>
      <c r="H477" s="249">
        <v>0.16</v>
      </c>
      <c r="I477" s="250"/>
      <c r="J477" s="246"/>
      <c r="K477" s="246"/>
      <c r="L477" s="251"/>
      <c r="M477" s="252"/>
      <c r="N477" s="253"/>
      <c r="O477" s="253"/>
      <c r="P477" s="253"/>
      <c r="Q477" s="253"/>
      <c r="R477" s="253"/>
      <c r="S477" s="253"/>
      <c r="T477" s="254"/>
      <c r="U477" s="14"/>
      <c r="V477" s="14"/>
      <c r="W477" s="14"/>
      <c r="X477" s="14"/>
      <c r="Y477" s="14"/>
      <c r="Z477" s="14"/>
      <c r="AA477" s="14"/>
      <c r="AB477" s="14"/>
      <c r="AC477" s="14"/>
      <c r="AD477" s="14"/>
      <c r="AE477" s="14"/>
      <c r="AT477" s="255" t="s">
        <v>152</v>
      </c>
      <c r="AU477" s="255" t="s">
        <v>85</v>
      </c>
      <c r="AV477" s="14" t="s">
        <v>85</v>
      </c>
      <c r="AW477" s="14" t="s">
        <v>32</v>
      </c>
      <c r="AX477" s="14" t="s">
        <v>75</v>
      </c>
      <c r="AY477" s="255" t="s">
        <v>143</v>
      </c>
    </row>
    <row r="478" s="14" customFormat="1">
      <c r="A478" s="14"/>
      <c r="B478" s="245"/>
      <c r="C478" s="246"/>
      <c r="D478" s="236" t="s">
        <v>152</v>
      </c>
      <c r="E478" s="247" t="s">
        <v>1</v>
      </c>
      <c r="F478" s="248" t="s">
        <v>508</v>
      </c>
      <c r="G478" s="246"/>
      <c r="H478" s="249">
        <v>1.228</v>
      </c>
      <c r="I478" s="250"/>
      <c r="J478" s="246"/>
      <c r="K478" s="246"/>
      <c r="L478" s="251"/>
      <c r="M478" s="252"/>
      <c r="N478" s="253"/>
      <c r="O478" s="253"/>
      <c r="P478" s="253"/>
      <c r="Q478" s="253"/>
      <c r="R478" s="253"/>
      <c r="S478" s="253"/>
      <c r="T478" s="254"/>
      <c r="U478" s="14"/>
      <c r="V478" s="14"/>
      <c r="W478" s="14"/>
      <c r="X478" s="14"/>
      <c r="Y478" s="14"/>
      <c r="Z478" s="14"/>
      <c r="AA478" s="14"/>
      <c r="AB478" s="14"/>
      <c r="AC478" s="14"/>
      <c r="AD478" s="14"/>
      <c r="AE478" s="14"/>
      <c r="AT478" s="255" t="s">
        <v>152</v>
      </c>
      <c r="AU478" s="255" t="s">
        <v>85</v>
      </c>
      <c r="AV478" s="14" t="s">
        <v>85</v>
      </c>
      <c r="AW478" s="14" t="s">
        <v>32</v>
      </c>
      <c r="AX478" s="14" t="s">
        <v>75</v>
      </c>
      <c r="AY478" s="255" t="s">
        <v>143</v>
      </c>
    </row>
    <row r="479" s="14" customFormat="1">
      <c r="A479" s="14"/>
      <c r="B479" s="245"/>
      <c r="C479" s="246"/>
      <c r="D479" s="236" t="s">
        <v>152</v>
      </c>
      <c r="E479" s="247" t="s">
        <v>1</v>
      </c>
      <c r="F479" s="248" t="s">
        <v>509</v>
      </c>
      <c r="G479" s="246"/>
      <c r="H479" s="249">
        <v>0.75</v>
      </c>
      <c r="I479" s="250"/>
      <c r="J479" s="246"/>
      <c r="K479" s="246"/>
      <c r="L479" s="251"/>
      <c r="M479" s="252"/>
      <c r="N479" s="253"/>
      <c r="O479" s="253"/>
      <c r="P479" s="253"/>
      <c r="Q479" s="253"/>
      <c r="R479" s="253"/>
      <c r="S479" s="253"/>
      <c r="T479" s="254"/>
      <c r="U479" s="14"/>
      <c r="V479" s="14"/>
      <c r="W479" s="14"/>
      <c r="X479" s="14"/>
      <c r="Y479" s="14"/>
      <c r="Z479" s="14"/>
      <c r="AA479" s="14"/>
      <c r="AB479" s="14"/>
      <c r="AC479" s="14"/>
      <c r="AD479" s="14"/>
      <c r="AE479" s="14"/>
      <c r="AT479" s="255" t="s">
        <v>152</v>
      </c>
      <c r="AU479" s="255" t="s">
        <v>85</v>
      </c>
      <c r="AV479" s="14" t="s">
        <v>85</v>
      </c>
      <c r="AW479" s="14" t="s">
        <v>32</v>
      </c>
      <c r="AX479" s="14" t="s">
        <v>75</v>
      </c>
      <c r="AY479" s="255" t="s">
        <v>143</v>
      </c>
    </row>
    <row r="480" s="14" customFormat="1">
      <c r="A480" s="14"/>
      <c r="B480" s="245"/>
      <c r="C480" s="246"/>
      <c r="D480" s="236" t="s">
        <v>152</v>
      </c>
      <c r="E480" s="247" t="s">
        <v>1</v>
      </c>
      <c r="F480" s="248" t="s">
        <v>510</v>
      </c>
      <c r="G480" s="246"/>
      <c r="H480" s="249">
        <v>0.20000000000000001</v>
      </c>
      <c r="I480" s="250"/>
      <c r="J480" s="246"/>
      <c r="K480" s="246"/>
      <c r="L480" s="251"/>
      <c r="M480" s="252"/>
      <c r="N480" s="253"/>
      <c r="O480" s="253"/>
      <c r="P480" s="253"/>
      <c r="Q480" s="253"/>
      <c r="R480" s="253"/>
      <c r="S480" s="253"/>
      <c r="T480" s="254"/>
      <c r="U480" s="14"/>
      <c r="V480" s="14"/>
      <c r="W480" s="14"/>
      <c r="X480" s="14"/>
      <c r="Y480" s="14"/>
      <c r="Z480" s="14"/>
      <c r="AA480" s="14"/>
      <c r="AB480" s="14"/>
      <c r="AC480" s="14"/>
      <c r="AD480" s="14"/>
      <c r="AE480" s="14"/>
      <c r="AT480" s="255" t="s">
        <v>152</v>
      </c>
      <c r="AU480" s="255" t="s">
        <v>85</v>
      </c>
      <c r="AV480" s="14" t="s">
        <v>85</v>
      </c>
      <c r="AW480" s="14" t="s">
        <v>32</v>
      </c>
      <c r="AX480" s="14" t="s">
        <v>75</v>
      </c>
      <c r="AY480" s="255" t="s">
        <v>143</v>
      </c>
    </row>
    <row r="481" s="16" customFormat="1">
      <c r="A481" s="16"/>
      <c r="B481" s="267"/>
      <c r="C481" s="268"/>
      <c r="D481" s="236" t="s">
        <v>152</v>
      </c>
      <c r="E481" s="269" t="s">
        <v>1</v>
      </c>
      <c r="F481" s="270" t="s">
        <v>174</v>
      </c>
      <c r="G481" s="268"/>
      <c r="H481" s="271">
        <v>2.7450000000000001</v>
      </c>
      <c r="I481" s="272"/>
      <c r="J481" s="268"/>
      <c r="K481" s="268"/>
      <c r="L481" s="273"/>
      <c r="M481" s="274"/>
      <c r="N481" s="275"/>
      <c r="O481" s="275"/>
      <c r="P481" s="275"/>
      <c r="Q481" s="275"/>
      <c r="R481" s="275"/>
      <c r="S481" s="275"/>
      <c r="T481" s="276"/>
      <c r="U481" s="16"/>
      <c r="V481" s="16"/>
      <c r="W481" s="16"/>
      <c r="X481" s="16"/>
      <c r="Y481" s="16"/>
      <c r="Z481" s="16"/>
      <c r="AA481" s="16"/>
      <c r="AB481" s="16"/>
      <c r="AC481" s="16"/>
      <c r="AD481" s="16"/>
      <c r="AE481" s="16"/>
      <c r="AT481" s="277" t="s">
        <v>152</v>
      </c>
      <c r="AU481" s="277" t="s">
        <v>85</v>
      </c>
      <c r="AV481" s="16" t="s">
        <v>150</v>
      </c>
      <c r="AW481" s="16" t="s">
        <v>32</v>
      </c>
      <c r="AX481" s="16" t="s">
        <v>83</v>
      </c>
      <c r="AY481" s="277" t="s">
        <v>143</v>
      </c>
    </row>
    <row r="482" s="2" customFormat="1" ht="37.8" customHeight="1">
      <c r="A482" s="39"/>
      <c r="B482" s="40"/>
      <c r="C482" s="220" t="s">
        <v>511</v>
      </c>
      <c r="D482" s="220" t="s">
        <v>146</v>
      </c>
      <c r="E482" s="221" t="s">
        <v>512</v>
      </c>
      <c r="F482" s="222" t="s">
        <v>513</v>
      </c>
      <c r="G482" s="223" t="s">
        <v>474</v>
      </c>
      <c r="H482" s="224">
        <v>16.111000000000001</v>
      </c>
      <c r="I482" s="225"/>
      <c r="J482" s="226">
        <f>ROUND(I482*H482,2)</f>
        <v>0</v>
      </c>
      <c r="K482" s="227"/>
      <c r="L482" s="45"/>
      <c r="M482" s="228" t="s">
        <v>1</v>
      </c>
      <c r="N482" s="229" t="s">
        <v>40</v>
      </c>
      <c r="O482" s="92"/>
      <c r="P482" s="230">
        <f>O482*H482</f>
        <v>0</v>
      </c>
      <c r="Q482" s="230">
        <v>0</v>
      </c>
      <c r="R482" s="230">
        <f>Q482*H482</f>
        <v>0</v>
      </c>
      <c r="S482" s="230">
        <v>0</v>
      </c>
      <c r="T482" s="231">
        <f>S482*H482</f>
        <v>0</v>
      </c>
      <c r="U482" s="39"/>
      <c r="V482" s="39"/>
      <c r="W482" s="39"/>
      <c r="X482" s="39"/>
      <c r="Y482" s="39"/>
      <c r="Z482" s="39"/>
      <c r="AA482" s="39"/>
      <c r="AB482" s="39"/>
      <c r="AC482" s="39"/>
      <c r="AD482" s="39"/>
      <c r="AE482" s="39"/>
      <c r="AR482" s="232" t="s">
        <v>150</v>
      </c>
      <c r="AT482" s="232" t="s">
        <v>146</v>
      </c>
      <c r="AU482" s="232" t="s">
        <v>85</v>
      </c>
      <c r="AY482" s="18" t="s">
        <v>143</v>
      </c>
      <c r="BE482" s="233">
        <f>IF(N482="základní",J482,0)</f>
        <v>0</v>
      </c>
      <c r="BF482" s="233">
        <f>IF(N482="snížená",J482,0)</f>
        <v>0</v>
      </c>
      <c r="BG482" s="233">
        <f>IF(N482="zákl. přenesená",J482,0)</f>
        <v>0</v>
      </c>
      <c r="BH482" s="233">
        <f>IF(N482="sníž. přenesená",J482,0)</f>
        <v>0</v>
      </c>
      <c r="BI482" s="233">
        <f>IF(N482="nulová",J482,0)</f>
        <v>0</v>
      </c>
      <c r="BJ482" s="18" t="s">
        <v>83</v>
      </c>
      <c r="BK482" s="233">
        <f>ROUND(I482*H482,2)</f>
        <v>0</v>
      </c>
      <c r="BL482" s="18" t="s">
        <v>150</v>
      </c>
      <c r="BM482" s="232" t="s">
        <v>514</v>
      </c>
    </row>
    <row r="483" s="14" customFormat="1">
      <c r="A483" s="14"/>
      <c r="B483" s="245"/>
      <c r="C483" s="246"/>
      <c r="D483" s="236" t="s">
        <v>152</v>
      </c>
      <c r="E483" s="247" t="s">
        <v>1</v>
      </c>
      <c r="F483" s="248" t="s">
        <v>515</v>
      </c>
      <c r="G483" s="246"/>
      <c r="H483" s="249">
        <v>15.786</v>
      </c>
      <c r="I483" s="250"/>
      <c r="J483" s="246"/>
      <c r="K483" s="246"/>
      <c r="L483" s="251"/>
      <c r="M483" s="252"/>
      <c r="N483" s="253"/>
      <c r="O483" s="253"/>
      <c r="P483" s="253"/>
      <c r="Q483" s="253"/>
      <c r="R483" s="253"/>
      <c r="S483" s="253"/>
      <c r="T483" s="254"/>
      <c r="U483" s="14"/>
      <c r="V483" s="14"/>
      <c r="W483" s="14"/>
      <c r="X483" s="14"/>
      <c r="Y483" s="14"/>
      <c r="Z483" s="14"/>
      <c r="AA483" s="14"/>
      <c r="AB483" s="14"/>
      <c r="AC483" s="14"/>
      <c r="AD483" s="14"/>
      <c r="AE483" s="14"/>
      <c r="AT483" s="255" t="s">
        <v>152</v>
      </c>
      <c r="AU483" s="255" t="s">
        <v>85</v>
      </c>
      <c r="AV483" s="14" t="s">
        <v>85</v>
      </c>
      <c r="AW483" s="14" t="s">
        <v>32</v>
      </c>
      <c r="AX483" s="14" t="s">
        <v>75</v>
      </c>
      <c r="AY483" s="255" t="s">
        <v>143</v>
      </c>
    </row>
    <row r="484" s="14" customFormat="1">
      <c r="A484" s="14"/>
      <c r="B484" s="245"/>
      <c r="C484" s="246"/>
      <c r="D484" s="236" t="s">
        <v>152</v>
      </c>
      <c r="E484" s="247" t="s">
        <v>1</v>
      </c>
      <c r="F484" s="248" t="s">
        <v>516</v>
      </c>
      <c r="G484" s="246"/>
      <c r="H484" s="249">
        <v>0.32500000000000001</v>
      </c>
      <c r="I484" s="250"/>
      <c r="J484" s="246"/>
      <c r="K484" s="246"/>
      <c r="L484" s="251"/>
      <c r="M484" s="252"/>
      <c r="N484" s="253"/>
      <c r="O484" s="253"/>
      <c r="P484" s="253"/>
      <c r="Q484" s="253"/>
      <c r="R484" s="253"/>
      <c r="S484" s="253"/>
      <c r="T484" s="254"/>
      <c r="U484" s="14"/>
      <c r="V484" s="14"/>
      <c r="W484" s="14"/>
      <c r="X484" s="14"/>
      <c r="Y484" s="14"/>
      <c r="Z484" s="14"/>
      <c r="AA484" s="14"/>
      <c r="AB484" s="14"/>
      <c r="AC484" s="14"/>
      <c r="AD484" s="14"/>
      <c r="AE484" s="14"/>
      <c r="AT484" s="255" t="s">
        <v>152</v>
      </c>
      <c r="AU484" s="255" t="s">
        <v>85</v>
      </c>
      <c r="AV484" s="14" t="s">
        <v>85</v>
      </c>
      <c r="AW484" s="14" t="s">
        <v>32</v>
      </c>
      <c r="AX484" s="14" t="s">
        <v>75</v>
      </c>
      <c r="AY484" s="255" t="s">
        <v>143</v>
      </c>
    </row>
    <row r="485" s="16" customFormat="1">
      <c r="A485" s="16"/>
      <c r="B485" s="267"/>
      <c r="C485" s="268"/>
      <c r="D485" s="236" t="s">
        <v>152</v>
      </c>
      <c r="E485" s="269" t="s">
        <v>1</v>
      </c>
      <c r="F485" s="270" t="s">
        <v>174</v>
      </c>
      <c r="G485" s="268"/>
      <c r="H485" s="271">
        <v>16.111000000000001</v>
      </c>
      <c r="I485" s="272"/>
      <c r="J485" s="268"/>
      <c r="K485" s="268"/>
      <c r="L485" s="273"/>
      <c r="M485" s="274"/>
      <c r="N485" s="275"/>
      <c r="O485" s="275"/>
      <c r="P485" s="275"/>
      <c r="Q485" s="275"/>
      <c r="R485" s="275"/>
      <c r="S485" s="275"/>
      <c r="T485" s="276"/>
      <c r="U485" s="16"/>
      <c r="V485" s="16"/>
      <c r="W485" s="16"/>
      <c r="X485" s="16"/>
      <c r="Y485" s="16"/>
      <c r="Z485" s="16"/>
      <c r="AA485" s="16"/>
      <c r="AB485" s="16"/>
      <c r="AC485" s="16"/>
      <c r="AD485" s="16"/>
      <c r="AE485" s="16"/>
      <c r="AT485" s="277" t="s">
        <v>152</v>
      </c>
      <c r="AU485" s="277" t="s">
        <v>85</v>
      </c>
      <c r="AV485" s="16" t="s">
        <v>150</v>
      </c>
      <c r="AW485" s="16" t="s">
        <v>32</v>
      </c>
      <c r="AX485" s="16" t="s">
        <v>83</v>
      </c>
      <c r="AY485" s="277" t="s">
        <v>143</v>
      </c>
    </row>
    <row r="486" s="2" customFormat="1" ht="44.25" customHeight="1">
      <c r="A486" s="39"/>
      <c r="B486" s="40"/>
      <c r="C486" s="220" t="s">
        <v>517</v>
      </c>
      <c r="D486" s="220" t="s">
        <v>146</v>
      </c>
      <c r="E486" s="221" t="s">
        <v>518</v>
      </c>
      <c r="F486" s="222" t="s">
        <v>519</v>
      </c>
      <c r="G486" s="223" t="s">
        <v>474</v>
      </c>
      <c r="H486" s="224">
        <v>8.657</v>
      </c>
      <c r="I486" s="225"/>
      <c r="J486" s="226">
        <f>ROUND(I486*H486,2)</f>
        <v>0</v>
      </c>
      <c r="K486" s="227"/>
      <c r="L486" s="45"/>
      <c r="M486" s="228" t="s">
        <v>1</v>
      </c>
      <c r="N486" s="229" t="s">
        <v>40</v>
      </c>
      <c r="O486" s="92"/>
      <c r="P486" s="230">
        <f>O486*H486</f>
        <v>0</v>
      </c>
      <c r="Q486" s="230">
        <v>0</v>
      </c>
      <c r="R486" s="230">
        <f>Q486*H486</f>
        <v>0</v>
      </c>
      <c r="S486" s="230">
        <v>0</v>
      </c>
      <c r="T486" s="231">
        <f>S486*H486</f>
        <v>0</v>
      </c>
      <c r="U486" s="39"/>
      <c r="V486" s="39"/>
      <c r="W486" s="39"/>
      <c r="X486" s="39"/>
      <c r="Y486" s="39"/>
      <c r="Z486" s="39"/>
      <c r="AA486" s="39"/>
      <c r="AB486" s="39"/>
      <c r="AC486" s="39"/>
      <c r="AD486" s="39"/>
      <c r="AE486" s="39"/>
      <c r="AR486" s="232" t="s">
        <v>150</v>
      </c>
      <c r="AT486" s="232" t="s">
        <v>146</v>
      </c>
      <c r="AU486" s="232" t="s">
        <v>85</v>
      </c>
      <c r="AY486" s="18" t="s">
        <v>143</v>
      </c>
      <c r="BE486" s="233">
        <f>IF(N486="základní",J486,0)</f>
        <v>0</v>
      </c>
      <c r="BF486" s="233">
        <f>IF(N486="snížená",J486,0)</f>
        <v>0</v>
      </c>
      <c r="BG486" s="233">
        <f>IF(N486="zákl. přenesená",J486,0)</f>
        <v>0</v>
      </c>
      <c r="BH486" s="233">
        <f>IF(N486="sníž. přenesená",J486,0)</f>
        <v>0</v>
      </c>
      <c r="BI486" s="233">
        <f>IF(N486="nulová",J486,0)</f>
        <v>0</v>
      </c>
      <c r="BJ486" s="18" t="s">
        <v>83</v>
      </c>
      <c r="BK486" s="233">
        <f>ROUND(I486*H486,2)</f>
        <v>0</v>
      </c>
      <c r="BL486" s="18" t="s">
        <v>150</v>
      </c>
      <c r="BM486" s="232" t="s">
        <v>520</v>
      </c>
    </row>
    <row r="487" s="2" customFormat="1">
      <c r="A487" s="39"/>
      <c r="B487" s="40"/>
      <c r="C487" s="41"/>
      <c r="D487" s="236" t="s">
        <v>357</v>
      </c>
      <c r="E487" s="41"/>
      <c r="F487" s="289" t="s">
        <v>521</v>
      </c>
      <c r="G487" s="41"/>
      <c r="H487" s="41"/>
      <c r="I487" s="290"/>
      <c r="J487" s="41"/>
      <c r="K487" s="41"/>
      <c r="L487" s="45"/>
      <c r="M487" s="291"/>
      <c r="N487" s="292"/>
      <c r="O487" s="92"/>
      <c r="P487" s="92"/>
      <c r="Q487" s="92"/>
      <c r="R487" s="92"/>
      <c r="S487" s="92"/>
      <c r="T487" s="93"/>
      <c r="U487" s="39"/>
      <c r="V487" s="39"/>
      <c r="W487" s="39"/>
      <c r="X487" s="39"/>
      <c r="Y487" s="39"/>
      <c r="Z487" s="39"/>
      <c r="AA487" s="39"/>
      <c r="AB487" s="39"/>
      <c r="AC487" s="39"/>
      <c r="AD487" s="39"/>
      <c r="AE487" s="39"/>
      <c r="AT487" s="18" t="s">
        <v>357</v>
      </c>
      <c r="AU487" s="18" t="s">
        <v>85</v>
      </c>
    </row>
    <row r="488" s="14" customFormat="1">
      <c r="A488" s="14"/>
      <c r="B488" s="245"/>
      <c r="C488" s="246"/>
      <c r="D488" s="236" t="s">
        <v>152</v>
      </c>
      <c r="E488" s="247" t="s">
        <v>1</v>
      </c>
      <c r="F488" s="248" t="s">
        <v>522</v>
      </c>
      <c r="G488" s="246"/>
      <c r="H488" s="249">
        <v>8.657</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152</v>
      </c>
      <c r="AU488" s="255" t="s">
        <v>85</v>
      </c>
      <c r="AV488" s="14" t="s">
        <v>85</v>
      </c>
      <c r="AW488" s="14" t="s">
        <v>32</v>
      </c>
      <c r="AX488" s="14" t="s">
        <v>83</v>
      </c>
      <c r="AY488" s="255" t="s">
        <v>143</v>
      </c>
    </row>
    <row r="489" s="2" customFormat="1" ht="44.25" customHeight="1">
      <c r="A489" s="39"/>
      <c r="B489" s="40"/>
      <c r="C489" s="220" t="s">
        <v>523</v>
      </c>
      <c r="D489" s="220" t="s">
        <v>146</v>
      </c>
      <c r="E489" s="221" t="s">
        <v>524</v>
      </c>
      <c r="F489" s="222" t="s">
        <v>525</v>
      </c>
      <c r="G489" s="223" t="s">
        <v>474</v>
      </c>
      <c r="H489" s="224">
        <v>1.8899999999999999</v>
      </c>
      <c r="I489" s="225"/>
      <c r="J489" s="226">
        <f>ROUND(I489*H489,2)</f>
        <v>0</v>
      </c>
      <c r="K489" s="227"/>
      <c r="L489" s="45"/>
      <c r="M489" s="228" t="s">
        <v>1</v>
      </c>
      <c r="N489" s="229" t="s">
        <v>40</v>
      </c>
      <c r="O489" s="92"/>
      <c r="P489" s="230">
        <f>O489*H489</f>
        <v>0</v>
      </c>
      <c r="Q489" s="230">
        <v>0</v>
      </c>
      <c r="R489" s="230">
        <f>Q489*H489</f>
        <v>0</v>
      </c>
      <c r="S489" s="230">
        <v>0</v>
      </c>
      <c r="T489" s="231">
        <f>S489*H489</f>
        <v>0</v>
      </c>
      <c r="U489" s="39"/>
      <c r="V489" s="39"/>
      <c r="W489" s="39"/>
      <c r="X489" s="39"/>
      <c r="Y489" s="39"/>
      <c r="Z489" s="39"/>
      <c r="AA489" s="39"/>
      <c r="AB489" s="39"/>
      <c r="AC489" s="39"/>
      <c r="AD489" s="39"/>
      <c r="AE489" s="39"/>
      <c r="AR489" s="232" t="s">
        <v>150</v>
      </c>
      <c r="AT489" s="232" t="s">
        <v>146</v>
      </c>
      <c r="AU489" s="232" t="s">
        <v>85</v>
      </c>
      <c r="AY489" s="18" t="s">
        <v>143</v>
      </c>
      <c r="BE489" s="233">
        <f>IF(N489="základní",J489,0)</f>
        <v>0</v>
      </c>
      <c r="BF489" s="233">
        <f>IF(N489="snížená",J489,0)</f>
        <v>0</v>
      </c>
      <c r="BG489" s="233">
        <f>IF(N489="zákl. přenesená",J489,0)</f>
        <v>0</v>
      </c>
      <c r="BH489" s="233">
        <f>IF(N489="sníž. přenesená",J489,0)</f>
        <v>0</v>
      </c>
      <c r="BI489" s="233">
        <f>IF(N489="nulová",J489,0)</f>
        <v>0</v>
      </c>
      <c r="BJ489" s="18" t="s">
        <v>83</v>
      </c>
      <c r="BK489" s="233">
        <f>ROUND(I489*H489,2)</f>
        <v>0</v>
      </c>
      <c r="BL489" s="18" t="s">
        <v>150</v>
      </c>
      <c r="BM489" s="232" t="s">
        <v>526</v>
      </c>
    </row>
    <row r="490" s="14" customFormat="1">
      <c r="A490" s="14"/>
      <c r="B490" s="245"/>
      <c r="C490" s="246"/>
      <c r="D490" s="236" t="s">
        <v>152</v>
      </c>
      <c r="E490" s="247" t="s">
        <v>1</v>
      </c>
      <c r="F490" s="248" t="s">
        <v>527</v>
      </c>
      <c r="G490" s="246"/>
      <c r="H490" s="249">
        <v>0.32800000000000001</v>
      </c>
      <c r="I490" s="250"/>
      <c r="J490" s="246"/>
      <c r="K490" s="246"/>
      <c r="L490" s="251"/>
      <c r="M490" s="252"/>
      <c r="N490" s="253"/>
      <c r="O490" s="253"/>
      <c r="P490" s="253"/>
      <c r="Q490" s="253"/>
      <c r="R490" s="253"/>
      <c r="S490" s="253"/>
      <c r="T490" s="254"/>
      <c r="U490" s="14"/>
      <c r="V490" s="14"/>
      <c r="W490" s="14"/>
      <c r="X490" s="14"/>
      <c r="Y490" s="14"/>
      <c r="Z490" s="14"/>
      <c r="AA490" s="14"/>
      <c r="AB490" s="14"/>
      <c r="AC490" s="14"/>
      <c r="AD490" s="14"/>
      <c r="AE490" s="14"/>
      <c r="AT490" s="255" t="s">
        <v>152</v>
      </c>
      <c r="AU490" s="255" t="s">
        <v>85</v>
      </c>
      <c r="AV490" s="14" t="s">
        <v>85</v>
      </c>
      <c r="AW490" s="14" t="s">
        <v>32</v>
      </c>
      <c r="AX490" s="14" t="s">
        <v>75</v>
      </c>
      <c r="AY490" s="255" t="s">
        <v>143</v>
      </c>
    </row>
    <row r="491" s="14" customFormat="1">
      <c r="A491" s="14"/>
      <c r="B491" s="245"/>
      <c r="C491" s="246"/>
      <c r="D491" s="236" t="s">
        <v>152</v>
      </c>
      <c r="E491" s="247" t="s">
        <v>1</v>
      </c>
      <c r="F491" s="248" t="s">
        <v>528</v>
      </c>
      <c r="G491" s="246"/>
      <c r="H491" s="249">
        <v>0.39300000000000002</v>
      </c>
      <c r="I491" s="250"/>
      <c r="J491" s="246"/>
      <c r="K491" s="246"/>
      <c r="L491" s="251"/>
      <c r="M491" s="252"/>
      <c r="N491" s="253"/>
      <c r="O491" s="253"/>
      <c r="P491" s="253"/>
      <c r="Q491" s="253"/>
      <c r="R491" s="253"/>
      <c r="S491" s="253"/>
      <c r="T491" s="254"/>
      <c r="U491" s="14"/>
      <c r="V491" s="14"/>
      <c r="W491" s="14"/>
      <c r="X491" s="14"/>
      <c r="Y491" s="14"/>
      <c r="Z491" s="14"/>
      <c r="AA491" s="14"/>
      <c r="AB491" s="14"/>
      <c r="AC491" s="14"/>
      <c r="AD491" s="14"/>
      <c r="AE491" s="14"/>
      <c r="AT491" s="255" t="s">
        <v>152</v>
      </c>
      <c r="AU491" s="255" t="s">
        <v>85</v>
      </c>
      <c r="AV491" s="14" t="s">
        <v>85</v>
      </c>
      <c r="AW491" s="14" t="s">
        <v>32</v>
      </c>
      <c r="AX491" s="14" t="s">
        <v>75</v>
      </c>
      <c r="AY491" s="255" t="s">
        <v>143</v>
      </c>
    </row>
    <row r="492" s="14" customFormat="1">
      <c r="A492" s="14"/>
      <c r="B492" s="245"/>
      <c r="C492" s="246"/>
      <c r="D492" s="236" t="s">
        <v>152</v>
      </c>
      <c r="E492" s="247" t="s">
        <v>1</v>
      </c>
      <c r="F492" s="248" t="s">
        <v>529</v>
      </c>
      <c r="G492" s="246"/>
      <c r="H492" s="249">
        <v>1.0760000000000001</v>
      </c>
      <c r="I492" s="250"/>
      <c r="J492" s="246"/>
      <c r="K492" s="246"/>
      <c r="L492" s="251"/>
      <c r="M492" s="252"/>
      <c r="N492" s="253"/>
      <c r="O492" s="253"/>
      <c r="P492" s="253"/>
      <c r="Q492" s="253"/>
      <c r="R492" s="253"/>
      <c r="S492" s="253"/>
      <c r="T492" s="254"/>
      <c r="U492" s="14"/>
      <c r="V492" s="14"/>
      <c r="W492" s="14"/>
      <c r="X492" s="14"/>
      <c r="Y492" s="14"/>
      <c r="Z492" s="14"/>
      <c r="AA492" s="14"/>
      <c r="AB492" s="14"/>
      <c r="AC492" s="14"/>
      <c r="AD492" s="14"/>
      <c r="AE492" s="14"/>
      <c r="AT492" s="255" t="s">
        <v>152</v>
      </c>
      <c r="AU492" s="255" t="s">
        <v>85</v>
      </c>
      <c r="AV492" s="14" t="s">
        <v>85</v>
      </c>
      <c r="AW492" s="14" t="s">
        <v>32</v>
      </c>
      <c r="AX492" s="14" t="s">
        <v>75</v>
      </c>
      <c r="AY492" s="255" t="s">
        <v>143</v>
      </c>
    </row>
    <row r="493" s="14" customFormat="1">
      <c r="A493" s="14"/>
      <c r="B493" s="245"/>
      <c r="C493" s="246"/>
      <c r="D493" s="236" t="s">
        <v>152</v>
      </c>
      <c r="E493" s="247" t="s">
        <v>1</v>
      </c>
      <c r="F493" s="248" t="s">
        <v>530</v>
      </c>
      <c r="G493" s="246"/>
      <c r="H493" s="249">
        <v>0.033000000000000002</v>
      </c>
      <c r="I493" s="250"/>
      <c r="J493" s="246"/>
      <c r="K493" s="246"/>
      <c r="L493" s="251"/>
      <c r="M493" s="252"/>
      <c r="N493" s="253"/>
      <c r="O493" s="253"/>
      <c r="P493" s="253"/>
      <c r="Q493" s="253"/>
      <c r="R493" s="253"/>
      <c r="S493" s="253"/>
      <c r="T493" s="254"/>
      <c r="U493" s="14"/>
      <c r="V493" s="14"/>
      <c r="W493" s="14"/>
      <c r="X493" s="14"/>
      <c r="Y493" s="14"/>
      <c r="Z493" s="14"/>
      <c r="AA493" s="14"/>
      <c r="AB493" s="14"/>
      <c r="AC493" s="14"/>
      <c r="AD493" s="14"/>
      <c r="AE493" s="14"/>
      <c r="AT493" s="255" t="s">
        <v>152</v>
      </c>
      <c r="AU493" s="255" t="s">
        <v>85</v>
      </c>
      <c r="AV493" s="14" t="s">
        <v>85</v>
      </c>
      <c r="AW493" s="14" t="s">
        <v>32</v>
      </c>
      <c r="AX493" s="14" t="s">
        <v>75</v>
      </c>
      <c r="AY493" s="255" t="s">
        <v>143</v>
      </c>
    </row>
    <row r="494" s="14" customFormat="1">
      <c r="A494" s="14"/>
      <c r="B494" s="245"/>
      <c r="C494" s="246"/>
      <c r="D494" s="236" t="s">
        <v>152</v>
      </c>
      <c r="E494" s="247" t="s">
        <v>1</v>
      </c>
      <c r="F494" s="248" t="s">
        <v>531</v>
      </c>
      <c r="G494" s="246"/>
      <c r="H494" s="249">
        <v>0.059999999999999998</v>
      </c>
      <c r="I494" s="250"/>
      <c r="J494" s="246"/>
      <c r="K494" s="246"/>
      <c r="L494" s="251"/>
      <c r="M494" s="252"/>
      <c r="N494" s="253"/>
      <c r="O494" s="253"/>
      <c r="P494" s="253"/>
      <c r="Q494" s="253"/>
      <c r="R494" s="253"/>
      <c r="S494" s="253"/>
      <c r="T494" s="254"/>
      <c r="U494" s="14"/>
      <c r="V494" s="14"/>
      <c r="W494" s="14"/>
      <c r="X494" s="14"/>
      <c r="Y494" s="14"/>
      <c r="Z494" s="14"/>
      <c r="AA494" s="14"/>
      <c r="AB494" s="14"/>
      <c r="AC494" s="14"/>
      <c r="AD494" s="14"/>
      <c r="AE494" s="14"/>
      <c r="AT494" s="255" t="s">
        <v>152</v>
      </c>
      <c r="AU494" s="255" t="s">
        <v>85</v>
      </c>
      <c r="AV494" s="14" t="s">
        <v>85</v>
      </c>
      <c r="AW494" s="14" t="s">
        <v>32</v>
      </c>
      <c r="AX494" s="14" t="s">
        <v>75</v>
      </c>
      <c r="AY494" s="255" t="s">
        <v>143</v>
      </c>
    </row>
    <row r="495" s="16" customFormat="1">
      <c r="A495" s="16"/>
      <c r="B495" s="267"/>
      <c r="C495" s="268"/>
      <c r="D495" s="236" t="s">
        <v>152</v>
      </c>
      <c r="E495" s="269" t="s">
        <v>1</v>
      </c>
      <c r="F495" s="270" t="s">
        <v>174</v>
      </c>
      <c r="G495" s="268"/>
      <c r="H495" s="271">
        <v>1.8900000000000001</v>
      </c>
      <c r="I495" s="272"/>
      <c r="J495" s="268"/>
      <c r="K495" s="268"/>
      <c r="L495" s="273"/>
      <c r="M495" s="274"/>
      <c r="N495" s="275"/>
      <c r="O495" s="275"/>
      <c r="P495" s="275"/>
      <c r="Q495" s="275"/>
      <c r="R495" s="275"/>
      <c r="S495" s="275"/>
      <c r="T495" s="276"/>
      <c r="U495" s="16"/>
      <c r="V495" s="16"/>
      <c r="W495" s="16"/>
      <c r="X495" s="16"/>
      <c r="Y495" s="16"/>
      <c r="Z495" s="16"/>
      <c r="AA495" s="16"/>
      <c r="AB495" s="16"/>
      <c r="AC495" s="16"/>
      <c r="AD495" s="16"/>
      <c r="AE495" s="16"/>
      <c r="AT495" s="277" t="s">
        <v>152</v>
      </c>
      <c r="AU495" s="277" t="s">
        <v>85</v>
      </c>
      <c r="AV495" s="16" t="s">
        <v>150</v>
      </c>
      <c r="AW495" s="16" t="s">
        <v>32</v>
      </c>
      <c r="AX495" s="16" t="s">
        <v>83</v>
      </c>
      <c r="AY495" s="277" t="s">
        <v>143</v>
      </c>
    </row>
    <row r="496" s="12" customFormat="1" ht="22.8" customHeight="1">
      <c r="A496" s="12"/>
      <c r="B496" s="204"/>
      <c r="C496" s="205"/>
      <c r="D496" s="206" t="s">
        <v>74</v>
      </c>
      <c r="E496" s="218" t="s">
        <v>532</v>
      </c>
      <c r="F496" s="218" t="s">
        <v>533</v>
      </c>
      <c r="G496" s="205"/>
      <c r="H496" s="205"/>
      <c r="I496" s="208"/>
      <c r="J496" s="219">
        <f>BK496</f>
        <v>0</v>
      </c>
      <c r="K496" s="205"/>
      <c r="L496" s="210"/>
      <c r="M496" s="211"/>
      <c r="N496" s="212"/>
      <c r="O496" s="212"/>
      <c r="P496" s="213">
        <f>P497</f>
        <v>0</v>
      </c>
      <c r="Q496" s="212"/>
      <c r="R496" s="213">
        <f>R497</f>
        <v>0</v>
      </c>
      <c r="S496" s="212"/>
      <c r="T496" s="214">
        <f>T497</f>
        <v>0</v>
      </c>
      <c r="U496" s="12"/>
      <c r="V496" s="12"/>
      <c r="W496" s="12"/>
      <c r="X496" s="12"/>
      <c r="Y496" s="12"/>
      <c r="Z496" s="12"/>
      <c r="AA496" s="12"/>
      <c r="AB496" s="12"/>
      <c r="AC496" s="12"/>
      <c r="AD496" s="12"/>
      <c r="AE496" s="12"/>
      <c r="AR496" s="215" t="s">
        <v>83</v>
      </c>
      <c r="AT496" s="216" t="s">
        <v>74</v>
      </c>
      <c r="AU496" s="216" t="s">
        <v>83</v>
      </c>
      <c r="AY496" s="215" t="s">
        <v>143</v>
      </c>
      <c r="BK496" s="217">
        <f>BK497</f>
        <v>0</v>
      </c>
    </row>
    <row r="497" s="2" customFormat="1" ht="21.75" customHeight="1">
      <c r="A497" s="39"/>
      <c r="B497" s="40"/>
      <c r="C497" s="220" t="s">
        <v>534</v>
      </c>
      <c r="D497" s="220" t="s">
        <v>146</v>
      </c>
      <c r="E497" s="221" t="s">
        <v>535</v>
      </c>
      <c r="F497" s="222" t="s">
        <v>536</v>
      </c>
      <c r="G497" s="223" t="s">
        <v>474</v>
      </c>
      <c r="H497" s="224">
        <v>6.9939999999999998</v>
      </c>
      <c r="I497" s="225"/>
      <c r="J497" s="226">
        <f>ROUND(I497*H497,2)</f>
        <v>0</v>
      </c>
      <c r="K497" s="227"/>
      <c r="L497" s="45"/>
      <c r="M497" s="228" t="s">
        <v>1</v>
      </c>
      <c r="N497" s="229" t="s">
        <v>40</v>
      </c>
      <c r="O497" s="92"/>
      <c r="P497" s="230">
        <f>O497*H497</f>
        <v>0</v>
      </c>
      <c r="Q497" s="230">
        <v>0</v>
      </c>
      <c r="R497" s="230">
        <f>Q497*H497</f>
        <v>0</v>
      </c>
      <c r="S497" s="230">
        <v>0</v>
      </c>
      <c r="T497" s="231">
        <f>S497*H497</f>
        <v>0</v>
      </c>
      <c r="U497" s="39"/>
      <c r="V497" s="39"/>
      <c r="W497" s="39"/>
      <c r="X497" s="39"/>
      <c r="Y497" s="39"/>
      <c r="Z497" s="39"/>
      <c r="AA497" s="39"/>
      <c r="AB497" s="39"/>
      <c r="AC497" s="39"/>
      <c r="AD497" s="39"/>
      <c r="AE497" s="39"/>
      <c r="AR497" s="232" t="s">
        <v>150</v>
      </c>
      <c r="AT497" s="232" t="s">
        <v>146</v>
      </c>
      <c r="AU497" s="232" t="s">
        <v>85</v>
      </c>
      <c r="AY497" s="18" t="s">
        <v>143</v>
      </c>
      <c r="BE497" s="233">
        <f>IF(N497="základní",J497,0)</f>
        <v>0</v>
      </c>
      <c r="BF497" s="233">
        <f>IF(N497="snížená",J497,0)</f>
        <v>0</v>
      </c>
      <c r="BG497" s="233">
        <f>IF(N497="zákl. přenesená",J497,0)</f>
        <v>0</v>
      </c>
      <c r="BH497" s="233">
        <f>IF(N497="sníž. přenesená",J497,0)</f>
        <v>0</v>
      </c>
      <c r="BI497" s="233">
        <f>IF(N497="nulová",J497,0)</f>
        <v>0</v>
      </c>
      <c r="BJ497" s="18" t="s">
        <v>83</v>
      </c>
      <c r="BK497" s="233">
        <f>ROUND(I497*H497,2)</f>
        <v>0</v>
      </c>
      <c r="BL497" s="18" t="s">
        <v>150</v>
      </c>
      <c r="BM497" s="232" t="s">
        <v>537</v>
      </c>
    </row>
    <row r="498" s="12" customFormat="1" ht="25.92" customHeight="1">
      <c r="A498" s="12"/>
      <c r="B498" s="204"/>
      <c r="C498" s="205"/>
      <c r="D498" s="206" t="s">
        <v>74</v>
      </c>
      <c r="E498" s="207" t="s">
        <v>538</v>
      </c>
      <c r="F498" s="207" t="s">
        <v>539</v>
      </c>
      <c r="G498" s="205"/>
      <c r="H498" s="205"/>
      <c r="I498" s="208"/>
      <c r="J498" s="209">
        <f>BK498</f>
        <v>0</v>
      </c>
      <c r="K498" s="205"/>
      <c r="L498" s="210"/>
      <c r="M498" s="211"/>
      <c r="N498" s="212"/>
      <c r="O498" s="212"/>
      <c r="P498" s="213">
        <f>P499+P523+P539+P544+P547+P575+P634+P719+P769+P784</f>
        <v>0</v>
      </c>
      <c r="Q498" s="212"/>
      <c r="R498" s="213">
        <f>R499+R523+R539+R544+R547+R575+R634+R719+R769+R784</f>
        <v>24.2773592773</v>
      </c>
      <c r="S498" s="212"/>
      <c r="T498" s="214">
        <f>T499+T523+T539+T544+T547+T575+T634+T719+T769+T784</f>
        <v>19.89049739</v>
      </c>
      <c r="U498" s="12"/>
      <c r="V498" s="12"/>
      <c r="W498" s="12"/>
      <c r="X498" s="12"/>
      <c r="Y498" s="12"/>
      <c r="Z498" s="12"/>
      <c r="AA498" s="12"/>
      <c r="AB498" s="12"/>
      <c r="AC498" s="12"/>
      <c r="AD498" s="12"/>
      <c r="AE498" s="12"/>
      <c r="AR498" s="215" t="s">
        <v>85</v>
      </c>
      <c r="AT498" s="216" t="s">
        <v>74</v>
      </c>
      <c r="AU498" s="216" t="s">
        <v>75</v>
      </c>
      <c r="AY498" s="215" t="s">
        <v>143</v>
      </c>
      <c r="BK498" s="217">
        <f>BK499+BK523+BK539+BK544+BK547+BK575+BK634+BK719+BK769+BK784</f>
        <v>0</v>
      </c>
    </row>
    <row r="499" s="12" customFormat="1" ht="22.8" customHeight="1">
      <c r="A499" s="12"/>
      <c r="B499" s="204"/>
      <c r="C499" s="205"/>
      <c r="D499" s="206" t="s">
        <v>74</v>
      </c>
      <c r="E499" s="218" t="s">
        <v>540</v>
      </c>
      <c r="F499" s="218" t="s">
        <v>541</v>
      </c>
      <c r="G499" s="205"/>
      <c r="H499" s="205"/>
      <c r="I499" s="208"/>
      <c r="J499" s="219">
        <f>BK499</f>
        <v>0</v>
      </c>
      <c r="K499" s="205"/>
      <c r="L499" s="210"/>
      <c r="M499" s="211"/>
      <c r="N499" s="212"/>
      <c r="O499" s="212"/>
      <c r="P499" s="213">
        <f>SUM(P500:P522)</f>
        <v>0</v>
      </c>
      <c r="Q499" s="212"/>
      <c r="R499" s="213">
        <f>SUM(R500:R522)</f>
        <v>2.3717165200000001</v>
      </c>
      <c r="S499" s="212"/>
      <c r="T499" s="214">
        <f>SUM(T500:T522)</f>
        <v>0</v>
      </c>
      <c r="U499" s="12"/>
      <c r="V499" s="12"/>
      <c r="W499" s="12"/>
      <c r="X499" s="12"/>
      <c r="Y499" s="12"/>
      <c r="Z499" s="12"/>
      <c r="AA499" s="12"/>
      <c r="AB499" s="12"/>
      <c r="AC499" s="12"/>
      <c r="AD499" s="12"/>
      <c r="AE499" s="12"/>
      <c r="AR499" s="215" t="s">
        <v>85</v>
      </c>
      <c r="AT499" s="216" t="s">
        <v>74</v>
      </c>
      <c r="AU499" s="216" t="s">
        <v>83</v>
      </c>
      <c r="AY499" s="215" t="s">
        <v>143</v>
      </c>
      <c r="BK499" s="217">
        <f>SUM(BK500:BK522)</f>
        <v>0</v>
      </c>
    </row>
    <row r="500" s="2" customFormat="1" ht="33" customHeight="1">
      <c r="A500" s="39"/>
      <c r="B500" s="40"/>
      <c r="C500" s="220" t="s">
        <v>542</v>
      </c>
      <c r="D500" s="220" t="s">
        <v>146</v>
      </c>
      <c r="E500" s="221" t="s">
        <v>543</v>
      </c>
      <c r="F500" s="222" t="s">
        <v>544</v>
      </c>
      <c r="G500" s="223" t="s">
        <v>149</v>
      </c>
      <c r="H500" s="224">
        <v>411.73099999999999</v>
      </c>
      <c r="I500" s="225"/>
      <c r="J500" s="226">
        <f>ROUND(I500*H500,2)</f>
        <v>0</v>
      </c>
      <c r="K500" s="227"/>
      <c r="L500" s="45"/>
      <c r="M500" s="228" t="s">
        <v>1</v>
      </c>
      <c r="N500" s="229" t="s">
        <v>40</v>
      </c>
      <c r="O500" s="92"/>
      <c r="P500" s="230">
        <f>O500*H500</f>
        <v>0</v>
      </c>
      <c r="Q500" s="230">
        <v>0</v>
      </c>
      <c r="R500" s="230">
        <f>Q500*H500</f>
        <v>0</v>
      </c>
      <c r="S500" s="230">
        <v>0</v>
      </c>
      <c r="T500" s="231">
        <f>S500*H500</f>
        <v>0</v>
      </c>
      <c r="U500" s="39"/>
      <c r="V500" s="39"/>
      <c r="W500" s="39"/>
      <c r="X500" s="39"/>
      <c r="Y500" s="39"/>
      <c r="Z500" s="39"/>
      <c r="AA500" s="39"/>
      <c r="AB500" s="39"/>
      <c r="AC500" s="39"/>
      <c r="AD500" s="39"/>
      <c r="AE500" s="39"/>
      <c r="AR500" s="232" t="s">
        <v>276</v>
      </c>
      <c r="AT500" s="232" t="s">
        <v>146</v>
      </c>
      <c r="AU500" s="232" t="s">
        <v>85</v>
      </c>
      <c r="AY500" s="18" t="s">
        <v>143</v>
      </c>
      <c r="BE500" s="233">
        <f>IF(N500="základní",J500,0)</f>
        <v>0</v>
      </c>
      <c r="BF500" s="233">
        <f>IF(N500="snížená",J500,0)</f>
        <v>0</v>
      </c>
      <c r="BG500" s="233">
        <f>IF(N500="zákl. přenesená",J500,0)</f>
        <v>0</v>
      </c>
      <c r="BH500" s="233">
        <f>IF(N500="sníž. přenesená",J500,0)</f>
        <v>0</v>
      </c>
      <c r="BI500" s="233">
        <f>IF(N500="nulová",J500,0)</f>
        <v>0</v>
      </c>
      <c r="BJ500" s="18" t="s">
        <v>83</v>
      </c>
      <c r="BK500" s="233">
        <f>ROUND(I500*H500,2)</f>
        <v>0</v>
      </c>
      <c r="BL500" s="18" t="s">
        <v>276</v>
      </c>
      <c r="BM500" s="232" t="s">
        <v>545</v>
      </c>
    </row>
    <row r="501" s="13" customFormat="1">
      <c r="A501" s="13"/>
      <c r="B501" s="234"/>
      <c r="C501" s="235"/>
      <c r="D501" s="236" t="s">
        <v>152</v>
      </c>
      <c r="E501" s="237" t="s">
        <v>1</v>
      </c>
      <c r="F501" s="238" t="s">
        <v>546</v>
      </c>
      <c r="G501" s="235"/>
      <c r="H501" s="237" t="s">
        <v>1</v>
      </c>
      <c r="I501" s="239"/>
      <c r="J501" s="235"/>
      <c r="K501" s="235"/>
      <c r="L501" s="240"/>
      <c r="M501" s="241"/>
      <c r="N501" s="242"/>
      <c r="O501" s="242"/>
      <c r="P501" s="242"/>
      <c r="Q501" s="242"/>
      <c r="R501" s="242"/>
      <c r="S501" s="242"/>
      <c r="T501" s="243"/>
      <c r="U501" s="13"/>
      <c r="V501" s="13"/>
      <c r="W501" s="13"/>
      <c r="X501" s="13"/>
      <c r="Y501" s="13"/>
      <c r="Z501" s="13"/>
      <c r="AA501" s="13"/>
      <c r="AB501" s="13"/>
      <c r="AC501" s="13"/>
      <c r="AD501" s="13"/>
      <c r="AE501" s="13"/>
      <c r="AT501" s="244" t="s">
        <v>152</v>
      </c>
      <c r="AU501" s="244" t="s">
        <v>85</v>
      </c>
      <c r="AV501" s="13" t="s">
        <v>83</v>
      </c>
      <c r="AW501" s="13" t="s">
        <v>32</v>
      </c>
      <c r="AX501" s="13" t="s">
        <v>75</v>
      </c>
      <c r="AY501" s="244" t="s">
        <v>143</v>
      </c>
    </row>
    <row r="502" s="14" customFormat="1">
      <c r="A502" s="14"/>
      <c r="B502" s="245"/>
      <c r="C502" s="246"/>
      <c r="D502" s="236" t="s">
        <v>152</v>
      </c>
      <c r="E502" s="247" t="s">
        <v>1</v>
      </c>
      <c r="F502" s="248" t="s">
        <v>547</v>
      </c>
      <c r="G502" s="246"/>
      <c r="H502" s="249">
        <v>302.54599999999999</v>
      </c>
      <c r="I502" s="250"/>
      <c r="J502" s="246"/>
      <c r="K502" s="246"/>
      <c r="L502" s="251"/>
      <c r="M502" s="252"/>
      <c r="N502" s="253"/>
      <c r="O502" s="253"/>
      <c r="P502" s="253"/>
      <c r="Q502" s="253"/>
      <c r="R502" s="253"/>
      <c r="S502" s="253"/>
      <c r="T502" s="254"/>
      <c r="U502" s="14"/>
      <c r="V502" s="14"/>
      <c r="W502" s="14"/>
      <c r="X502" s="14"/>
      <c r="Y502" s="14"/>
      <c r="Z502" s="14"/>
      <c r="AA502" s="14"/>
      <c r="AB502" s="14"/>
      <c r="AC502" s="14"/>
      <c r="AD502" s="14"/>
      <c r="AE502" s="14"/>
      <c r="AT502" s="255" t="s">
        <v>152</v>
      </c>
      <c r="AU502" s="255" t="s">
        <v>85</v>
      </c>
      <c r="AV502" s="14" t="s">
        <v>85</v>
      </c>
      <c r="AW502" s="14" t="s">
        <v>32</v>
      </c>
      <c r="AX502" s="14" t="s">
        <v>75</v>
      </c>
      <c r="AY502" s="255" t="s">
        <v>143</v>
      </c>
    </row>
    <row r="503" s="13" customFormat="1">
      <c r="A503" s="13"/>
      <c r="B503" s="234"/>
      <c r="C503" s="235"/>
      <c r="D503" s="236" t="s">
        <v>152</v>
      </c>
      <c r="E503" s="237" t="s">
        <v>1</v>
      </c>
      <c r="F503" s="238" t="s">
        <v>548</v>
      </c>
      <c r="G503" s="235"/>
      <c r="H503" s="237" t="s">
        <v>1</v>
      </c>
      <c r="I503" s="239"/>
      <c r="J503" s="235"/>
      <c r="K503" s="235"/>
      <c r="L503" s="240"/>
      <c r="M503" s="241"/>
      <c r="N503" s="242"/>
      <c r="O503" s="242"/>
      <c r="P503" s="242"/>
      <c r="Q503" s="242"/>
      <c r="R503" s="242"/>
      <c r="S503" s="242"/>
      <c r="T503" s="243"/>
      <c r="U503" s="13"/>
      <c r="V503" s="13"/>
      <c r="W503" s="13"/>
      <c r="X503" s="13"/>
      <c r="Y503" s="13"/>
      <c r="Z503" s="13"/>
      <c r="AA503" s="13"/>
      <c r="AB503" s="13"/>
      <c r="AC503" s="13"/>
      <c r="AD503" s="13"/>
      <c r="AE503" s="13"/>
      <c r="AT503" s="244" t="s">
        <v>152</v>
      </c>
      <c r="AU503" s="244" t="s">
        <v>85</v>
      </c>
      <c r="AV503" s="13" t="s">
        <v>83</v>
      </c>
      <c r="AW503" s="13" t="s">
        <v>32</v>
      </c>
      <c r="AX503" s="13" t="s">
        <v>75</v>
      </c>
      <c r="AY503" s="244" t="s">
        <v>143</v>
      </c>
    </row>
    <row r="504" s="14" customFormat="1">
      <c r="A504" s="14"/>
      <c r="B504" s="245"/>
      <c r="C504" s="246"/>
      <c r="D504" s="236" t="s">
        <v>152</v>
      </c>
      <c r="E504" s="247" t="s">
        <v>1</v>
      </c>
      <c r="F504" s="248" t="s">
        <v>549</v>
      </c>
      <c r="G504" s="246"/>
      <c r="H504" s="249">
        <v>47.573</v>
      </c>
      <c r="I504" s="250"/>
      <c r="J504" s="246"/>
      <c r="K504" s="246"/>
      <c r="L504" s="251"/>
      <c r="M504" s="252"/>
      <c r="N504" s="253"/>
      <c r="O504" s="253"/>
      <c r="P504" s="253"/>
      <c r="Q504" s="253"/>
      <c r="R504" s="253"/>
      <c r="S504" s="253"/>
      <c r="T504" s="254"/>
      <c r="U504" s="14"/>
      <c r="V504" s="14"/>
      <c r="W504" s="14"/>
      <c r="X504" s="14"/>
      <c r="Y504" s="14"/>
      <c r="Z504" s="14"/>
      <c r="AA504" s="14"/>
      <c r="AB504" s="14"/>
      <c r="AC504" s="14"/>
      <c r="AD504" s="14"/>
      <c r="AE504" s="14"/>
      <c r="AT504" s="255" t="s">
        <v>152</v>
      </c>
      <c r="AU504" s="255" t="s">
        <v>85</v>
      </c>
      <c r="AV504" s="14" t="s">
        <v>85</v>
      </c>
      <c r="AW504" s="14" t="s">
        <v>32</v>
      </c>
      <c r="AX504" s="14" t="s">
        <v>75</v>
      </c>
      <c r="AY504" s="255" t="s">
        <v>143</v>
      </c>
    </row>
    <row r="505" s="13" customFormat="1">
      <c r="A505" s="13"/>
      <c r="B505" s="234"/>
      <c r="C505" s="235"/>
      <c r="D505" s="236" t="s">
        <v>152</v>
      </c>
      <c r="E505" s="237" t="s">
        <v>1</v>
      </c>
      <c r="F505" s="238" t="s">
        <v>550</v>
      </c>
      <c r="G505" s="235"/>
      <c r="H505" s="237" t="s">
        <v>1</v>
      </c>
      <c r="I505" s="239"/>
      <c r="J505" s="235"/>
      <c r="K505" s="235"/>
      <c r="L505" s="240"/>
      <c r="M505" s="241"/>
      <c r="N505" s="242"/>
      <c r="O505" s="242"/>
      <c r="P505" s="242"/>
      <c r="Q505" s="242"/>
      <c r="R505" s="242"/>
      <c r="S505" s="242"/>
      <c r="T505" s="243"/>
      <c r="U505" s="13"/>
      <c r="V505" s="13"/>
      <c r="W505" s="13"/>
      <c r="X505" s="13"/>
      <c r="Y505" s="13"/>
      <c r="Z505" s="13"/>
      <c r="AA505" s="13"/>
      <c r="AB505" s="13"/>
      <c r="AC505" s="13"/>
      <c r="AD505" s="13"/>
      <c r="AE505" s="13"/>
      <c r="AT505" s="244" t="s">
        <v>152</v>
      </c>
      <c r="AU505" s="244" t="s">
        <v>85</v>
      </c>
      <c r="AV505" s="13" t="s">
        <v>83</v>
      </c>
      <c r="AW505" s="13" t="s">
        <v>32</v>
      </c>
      <c r="AX505" s="13" t="s">
        <v>75</v>
      </c>
      <c r="AY505" s="244" t="s">
        <v>143</v>
      </c>
    </row>
    <row r="506" s="14" customFormat="1">
      <c r="A506" s="14"/>
      <c r="B506" s="245"/>
      <c r="C506" s="246"/>
      <c r="D506" s="236" t="s">
        <v>152</v>
      </c>
      <c r="E506" s="247" t="s">
        <v>1</v>
      </c>
      <c r="F506" s="248" t="s">
        <v>551</v>
      </c>
      <c r="G506" s="246"/>
      <c r="H506" s="249">
        <v>4.6189999999999998</v>
      </c>
      <c r="I506" s="250"/>
      <c r="J506" s="246"/>
      <c r="K506" s="246"/>
      <c r="L506" s="251"/>
      <c r="M506" s="252"/>
      <c r="N506" s="253"/>
      <c r="O506" s="253"/>
      <c r="P506" s="253"/>
      <c r="Q506" s="253"/>
      <c r="R506" s="253"/>
      <c r="S506" s="253"/>
      <c r="T506" s="254"/>
      <c r="U506" s="14"/>
      <c r="V506" s="14"/>
      <c r="W506" s="14"/>
      <c r="X506" s="14"/>
      <c r="Y506" s="14"/>
      <c r="Z506" s="14"/>
      <c r="AA506" s="14"/>
      <c r="AB506" s="14"/>
      <c r="AC506" s="14"/>
      <c r="AD506" s="14"/>
      <c r="AE506" s="14"/>
      <c r="AT506" s="255" t="s">
        <v>152</v>
      </c>
      <c r="AU506" s="255" t="s">
        <v>85</v>
      </c>
      <c r="AV506" s="14" t="s">
        <v>85</v>
      </c>
      <c r="AW506" s="14" t="s">
        <v>32</v>
      </c>
      <c r="AX506" s="14" t="s">
        <v>75</v>
      </c>
      <c r="AY506" s="255" t="s">
        <v>143</v>
      </c>
    </row>
    <row r="507" s="13" customFormat="1">
      <c r="A507" s="13"/>
      <c r="B507" s="234"/>
      <c r="C507" s="235"/>
      <c r="D507" s="236" t="s">
        <v>152</v>
      </c>
      <c r="E507" s="237" t="s">
        <v>1</v>
      </c>
      <c r="F507" s="238" t="s">
        <v>552</v>
      </c>
      <c r="G507" s="235"/>
      <c r="H507" s="237" t="s">
        <v>1</v>
      </c>
      <c r="I507" s="239"/>
      <c r="J507" s="235"/>
      <c r="K507" s="235"/>
      <c r="L507" s="240"/>
      <c r="M507" s="241"/>
      <c r="N507" s="242"/>
      <c r="O507" s="242"/>
      <c r="P507" s="242"/>
      <c r="Q507" s="242"/>
      <c r="R507" s="242"/>
      <c r="S507" s="242"/>
      <c r="T507" s="243"/>
      <c r="U507" s="13"/>
      <c r="V507" s="13"/>
      <c r="W507" s="13"/>
      <c r="X507" s="13"/>
      <c r="Y507" s="13"/>
      <c r="Z507" s="13"/>
      <c r="AA507" s="13"/>
      <c r="AB507" s="13"/>
      <c r="AC507" s="13"/>
      <c r="AD507" s="13"/>
      <c r="AE507" s="13"/>
      <c r="AT507" s="244" t="s">
        <v>152</v>
      </c>
      <c r="AU507" s="244" t="s">
        <v>85</v>
      </c>
      <c r="AV507" s="13" t="s">
        <v>83</v>
      </c>
      <c r="AW507" s="13" t="s">
        <v>32</v>
      </c>
      <c r="AX507" s="13" t="s">
        <v>75</v>
      </c>
      <c r="AY507" s="244" t="s">
        <v>143</v>
      </c>
    </row>
    <row r="508" s="14" customFormat="1">
      <c r="A508" s="14"/>
      <c r="B508" s="245"/>
      <c r="C508" s="246"/>
      <c r="D508" s="236" t="s">
        <v>152</v>
      </c>
      <c r="E508" s="247" t="s">
        <v>1</v>
      </c>
      <c r="F508" s="248" t="s">
        <v>553</v>
      </c>
      <c r="G508" s="246"/>
      <c r="H508" s="249">
        <v>56.993000000000002</v>
      </c>
      <c r="I508" s="250"/>
      <c r="J508" s="246"/>
      <c r="K508" s="246"/>
      <c r="L508" s="251"/>
      <c r="M508" s="252"/>
      <c r="N508" s="253"/>
      <c r="O508" s="253"/>
      <c r="P508" s="253"/>
      <c r="Q508" s="253"/>
      <c r="R508" s="253"/>
      <c r="S508" s="253"/>
      <c r="T508" s="254"/>
      <c r="U508" s="14"/>
      <c r="V508" s="14"/>
      <c r="W508" s="14"/>
      <c r="X508" s="14"/>
      <c r="Y508" s="14"/>
      <c r="Z508" s="14"/>
      <c r="AA508" s="14"/>
      <c r="AB508" s="14"/>
      <c r="AC508" s="14"/>
      <c r="AD508" s="14"/>
      <c r="AE508" s="14"/>
      <c r="AT508" s="255" t="s">
        <v>152</v>
      </c>
      <c r="AU508" s="255" t="s">
        <v>85</v>
      </c>
      <c r="AV508" s="14" t="s">
        <v>85</v>
      </c>
      <c r="AW508" s="14" t="s">
        <v>32</v>
      </c>
      <c r="AX508" s="14" t="s">
        <v>75</v>
      </c>
      <c r="AY508" s="255" t="s">
        <v>143</v>
      </c>
    </row>
    <row r="509" s="16" customFormat="1">
      <c r="A509" s="16"/>
      <c r="B509" s="267"/>
      <c r="C509" s="268"/>
      <c r="D509" s="236" t="s">
        <v>152</v>
      </c>
      <c r="E509" s="269" t="s">
        <v>1</v>
      </c>
      <c r="F509" s="270" t="s">
        <v>174</v>
      </c>
      <c r="G509" s="268"/>
      <c r="H509" s="271">
        <v>411.73099999999994</v>
      </c>
      <c r="I509" s="272"/>
      <c r="J509" s="268"/>
      <c r="K509" s="268"/>
      <c r="L509" s="273"/>
      <c r="M509" s="274"/>
      <c r="N509" s="275"/>
      <c r="O509" s="275"/>
      <c r="P509" s="275"/>
      <c r="Q509" s="275"/>
      <c r="R509" s="275"/>
      <c r="S509" s="275"/>
      <c r="T509" s="276"/>
      <c r="U509" s="16"/>
      <c r="V509" s="16"/>
      <c r="W509" s="16"/>
      <c r="X509" s="16"/>
      <c r="Y509" s="16"/>
      <c r="Z509" s="16"/>
      <c r="AA509" s="16"/>
      <c r="AB509" s="16"/>
      <c r="AC509" s="16"/>
      <c r="AD509" s="16"/>
      <c r="AE509" s="16"/>
      <c r="AT509" s="277" t="s">
        <v>152</v>
      </c>
      <c r="AU509" s="277" t="s">
        <v>85</v>
      </c>
      <c r="AV509" s="16" t="s">
        <v>150</v>
      </c>
      <c r="AW509" s="16" t="s">
        <v>32</v>
      </c>
      <c r="AX509" s="16" t="s">
        <v>83</v>
      </c>
      <c r="AY509" s="277" t="s">
        <v>143</v>
      </c>
    </row>
    <row r="510" s="2" customFormat="1" ht="24.15" customHeight="1">
      <c r="A510" s="39"/>
      <c r="B510" s="40"/>
      <c r="C510" s="278" t="s">
        <v>554</v>
      </c>
      <c r="D510" s="278" t="s">
        <v>197</v>
      </c>
      <c r="E510" s="279" t="s">
        <v>555</v>
      </c>
      <c r="F510" s="280" t="s">
        <v>556</v>
      </c>
      <c r="G510" s="281" t="s">
        <v>149</v>
      </c>
      <c r="H510" s="282">
        <v>372.19900000000001</v>
      </c>
      <c r="I510" s="283"/>
      <c r="J510" s="284">
        <f>ROUND(I510*H510,2)</f>
        <v>0</v>
      </c>
      <c r="K510" s="285"/>
      <c r="L510" s="286"/>
      <c r="M510" s="287" t="s">
        <v>1</v>
      </c>
      <c r="N510" s="288" t="s">
        <v>40</v>
      </c>
      <c r="O510" s="92"/>
      <c r="P510" s="230">
        <f>O510*H510</f>
        <v>0</v>
      </c>
      <c r="Q510" s="230">
        <v>0.0050000000000000001</v>
      </c>
      <c r="R510" s="230">
        <f>Q510*H510</f>
        <v>1.8609950000000002</v>
      </c>
      <c r="S510" s="230">
        <v>0</v>
      </c>
      <c r="T510" s="231">
        <f>S510*H510</f>
        <v>0</v>
      </c>
      <c r="U510" s="39"/>
      <c r="V510" s="39"/>
      <c r="W510" s="39"/>
      <c r="X510" s="39"/>
      <c r="Y510" s="39"/>
      <c r="Z510" s="39"/>
      <c r="AA510" s="39"/>
      <c r="AB510" s="39"/>
      <c r="AC510" s="39"/>
      <c r="AD510" s="39"/>
      <c r="AE510" s="39"/>
      <c r="AR510" s="232" t="s">
        <v>373</v>
      </c>
      <c r="AT510" s="232" t="s">
        <v>197</v>
      </c>
      <c r="AU510" s="232" t="s">
        <v>85</v>
      </c>
      <c r="AY510" s="18" t="s">
        <v>143</v>
      </c>
      <c r="BE510" s="233">
        <f>IF(N510="základní",J510,0)</f>
        <v>0</v>
      </c>
      <c r="BF510" s="233">
        <f>IF(N510="snížená",J510,0)</f>
        <v>0</v>
      </c>
      <c r="BG510" s="233">
        <f>IF(N510="zákl. přenesená",J510,0)</f>
        <v>0</v>
      </c>
      <c r="BH510" s="233">
        <f>IF(N510="sníž. přenesená",J510,0)</f>
        <v>0</v>
      </c>
      <c r="BI510" s="233">
        <f>IF(N510="nulová",J510,0)</f>
        <v>0</v>
      </c>
      <c r="BJ510" s="18" t="s">
        <v>83</v>
      </c>
      <c r="BK510" s="233">
        <f>ROUND(I510*H510,2)</f>
        <v>0</v>
      </c>
      <c r="BL510" s="18" t="s">
        <v>276</v>
      </c>
      <c r="BM510" s="232" t="s">
        <v>557</v>
      </c>
    </row>
    <row r="511" s="14" customFormat="1">
      <c r="A511" s="14"/>
      <c r="B511" s="245"/>
      <c r="C511" s="246"/>
      <c r="D511" s="236" t="s">
        <v>152</v>
      </c>
      <c r="E511" s="247" t="s">
        <v>1</v>
      </c>
      <c r="F511" s="248" t="s">
        <v>558</v>
      </c>
      <c r="G511" s="246"/>
      <c r="H511" s="249">
        <v>354.47500000000002</v>
      </c>
      <c r="I511" s="250"/>
      <c r="J511" s="246"/>
      <c r="K511" s="246"/>
      <c r="L511" s="251"/>
      <c r="M511" s="252"/>
      <c r="N511" s="253"/>
      <c r="O511" s="253"/>
      <c r="P511" s="253"/>
      <c r="Q511" s="253"/>
      <c r="R511" s="253"/>
      <c r="S511" s="253"/>
      <c r="T511" s="254"/>
      <c r="U511" s="14"/>
      <c r="V511" s="14"/>
      <c r="W511" s="14"/>
      <c r="X511" s="14"/>
      <c r="Y511" s="14"/>
      <c r="Z511" s="14"/>
      <c r="AA511" s="14"/>
      <c r="AB511" s="14"/>
      <c r="AC511" s="14"/>
      <c r="AD511" s="14"/>
      <c r="AE511" s="14"/>
      <c r="AT511" s="255" t="s">
        <v>152</v>
      </c>
      <c r="AU511" s="255" t="s">
        <v>85</v>
      </c>
      <c r="AV511" s="14" t="s">
        <v>85</v>
      </c>
      <c r="AW511" s="14" t="s">
        <v>32</v>
      </c>
      <c r="AX511" s="14" t="s">
        <v>75</v>
      </c>
      <c r="AY511" s="255" t="s">
        <v>143</v>
      </c>
    </row>
    <row r="512" s="16" customFormat="1">
      <c r="A512" s="16"/>
      <c r="B512" s="267"/>
      <c r="C512" s="268"/>
      <c r="D512" s="236" t="s">
        <v>152</v>
      </c>
      <c r="E512" s="269" t="s">
        <v>1</v>
      </c>
      <c r="F512" s="270" t="s">
        <v>174</v>
      </c>
      <c r="G512" s="268"/>
      <c r="H512" s="271">
        <v>354.47500000000002</v>
      </c>
      <c r="I512" s="272"/>
      <c r="J512" s="268"/>
      <c r="K512" s="268"/>
      <c r="L512" s="273"/>
      <c r="M512" s="274"/>
      <c r="N512" s="275"/>
      <c r="O512" s="275"/>
      <c r="P512" s="275"/>
      <c r="Q512" s="275"/>
      <c r="R512" s="275"/>
      <c r="S512" s="275"/>
      <c r="T512" s="276"/>
      <c r="U512" s="16"/>
      <c r="V512" s="16"/>
      <c r="W512" s="16"/>
      <c r="X512" s="16"/>
      <c r="Y512" s="16"/>
      <c r="Z512" s="16"/>
      <c r="AA512" s="16"/>
      <c r="AB512" s="16"/>
      <c r="AC512" s="16"/>
      <c r="AD512" s="16"/>
      <c r="AE512" s="16"/>
      <c r="AT512" s="277" t="s">
        <v>152</v>
      </c>
      <c r="AU512" s="277" t="s">
        <v>85</v>
      </c>
      <c r="AV512" s="16" t="s">
        <v>150</v>
      </c>
      <c r="AW512" s="16" t="s">
        <v>32</v>
      </c>
      <c r="AX512" s="16" t="s">
        <v>83</v>
      </c>
      <c r="AY512" s="277" t="s">
        <v>143</v>
      </c>
    </row>
    <row r="513" s="14" customFormat="1">
      <c r="A513" s="14"/>
      <c r="B513" s="245"/>
      <c r="C513" s="246"/>
      <c r="D513" s="236" t="s">
        <v>152</v>
      </c>
      <c r="E513" s="246"/>
      <c r="F513" s="248" t="s">
        <v>559</v>
      </c>
      <c r="G513" s="246"/>
      <c r="H513" s="249">
        <v>372.19900000000001</v>
      </c>
      <c r="I513" s="250"/>
      <c r="J513" s="246"/>
      <c r="K513" s="246"/>
      <c r="L513" s="251"/>
      <c r="M513" s="252"/>
      <c r="N513" s="253"/>
      <c r="O513" s="253"/>
      <c r="P513" s="253"/>
      <c r="Q513" s="253"/>
      <c r="R513" s="253"/>
      <c r="S513" s="253"/>
      <c r="T513" s="254"/>
      <c r="U513" s="14"/>
      <c r="V513" s="14"/>
      <c r="W513" s="14"/>
      <c r="X513" s="14"/>
      <c r="Y513" s="14"/>
      <c r="Z513" s="14"/>
      <c r="AA513" s="14"/>
      <c r="AB513" s="14"/>
      <c r="AC513" s="14"/>
      <c r="AD513" s="14"/>
      <c r="AE513" s="14"/>
      <c r="AT513" s="255" t="s">
        <v>152</v>
      </c>
      <c r="AU513" s="255" t="s">
        <v>85</v>
      </c>
      <c r="AV513" s="14" t="s">
        <v>85</v>
      </c>
      <c r="AW513" s="14" t="s">
        <v>4</v>
      </c>
      <c r="AX513" s="14" t="s">
        <v>83</v>
      </c>
      <c r="AY513" s="255" t="s">
        <v>143</v>
      </c>
    </row>
    <row r="514" s="2" customFormat="1" ht="24.15" customHeight="1">
      <c r="A514" s="39"/>
      <c r="B514" s="40"/>
      <c r="C514" s="278" t="s">
        <v>560</v>
      </c>
      <c r="D514" s="278" t="s">
        <v>197</v>
      </c>
      <c r="E514" s="279" t="s">
        <v>561</v>
      </c>
      <c r="F514" s="280" t="s">
        <v>562</v>
      </c>
      <c r="G514" s="281" t="s">
        <v>149</v>
      </c>
      <c r="H514" s="282">
        <v>59.843000000000004</v>
      </c>
      <c r="I514" s="283"/>
      <c r="J514" s="284">
        <f>ROUND(I514*H514,2)</f>
        <v>0</v>
      </c>
      <c r="K514" s="285"/>
      <c r="L514" s="286"/>
      <c r="M514" s="287" t="s">
        <v>1</v>
      </c>
      <c r="N514" s="288" t="s">
        <v>40</v>
      </c>
      <c r="O514" s="92"/>
      <c r="P514" s="230">
        <f>O514*H514</f>
        <v>0</v>
      </c>
      <c r="Q514" s="230">
        <v>0.0070000000000000001</v>
      </c>
      <c r="R514" s="230">
        <f>Q514*H514</f>
        <v>0.41890100000000002</v>
      </c>
      <c r="S514" s="230">
        <v>0</v>
      </c>
      <c r="T514" s="231">
        <f>S514*H514</f>
        <v>0</v>
      </c>
      <c r="U514" s="39"/>
      <c r="V514" s="39"/>
      <c r="W514" s="39"/>
      <c r="X514" s="39"/>
      <c r="Y514" s="39"/>
      <c r="Z514" s="39"/>
      <c r="AA514" s="39"/>
      <c r="AB514" s="39"/>
      <c r="AC514" s="39"/>
      <c r="AD514" s="39"/>
      <c r="AE514" s="39"/>
      <c r="AR514" s="232" t="s">
        <v>373</v>
      </c>
      <c r="AT514" s="232" t="s">
        <v>197</v>
      </c>
      <c r="AU514" s="232" t="s">
        <v>85</v>
      </c>
      <c r="AY514" s="18" t="s">
        <v>143</v>
      </c>
      <c r="BE514" s="233">
        <f>IF(N514="základní",J514,0)</f>
        <v>0</v>
      </c>
      <c r="BF514" s="233">
        <f>IF(N514="snížená",J514,0)</f>
        <v>0</v>
      </c>
      <c r="BG514" s="233">
        <f>IF(N514="zákl. přenesená",J514,0)</f>
        <v>0</v>
      </c>
      <c r="BH514" s="233">
        <f>IF(N514="sníž. přenesená",J514,0)</f>
        <v>0</v>
      </c>
      <c r="BI514" s="233">
        <f>IF(N514="nulová",J514,0)</f>
        <v>0</v>
      </c>
      <c r="BJ514" s="18" t="s">
        <v>83</v>
      </c>
      <c r="BK514" s="233">
        <f>ROUND(I514*H514,2)</f>
        <v>0</v>
      </c>
      <c r="BL514" s="18" t="s">
        <v>276</v>
      </c>
      <c r="BM514" s="232" t="s">
        <v>563</v>
      </c>
    </row>
    <row r="515" s="14" customFormat="1">
      <c r="A515" s="14"/>
      <c r="B515" s="245"/>
      <c r="C515" s="246"/>
      <c r="D515" s="236" t="s">
        <v>152</v>
      </c>
      <c r="E515" s="247" t="s">
        <v>1</v>
      </c>
      <c r="F515" s="248" t="s">
        <v>553</v>
      </c>
      <c r="G515" s="246"/>
      <c r="H515" s="249">
        <v>56.993000000000002</v>
      </c>
      <c r="I515" s="250"/>
      <c r="J515" s="246"/>
      <c r="K515" s="246"/>
      <c r="L515" s="251"/>
      <c r="M515" s="252"/>
      <c r="N515" s="253"/>
      <c r="O515" s="253"/>
      <c r="P515" s="253"/>
      <c r="Q515" s="253"/>
      <c r="R515" s="253"/>
      <c r="S515" s="253"/>
      <c r="T515" s="254"/>
      <c r="U515" s="14"/>
      <c r="V515" s="14"/>
      <c r="W515" s="14"/>
      <c r="X515" s="14"/>
      <c r="Y515" s="14"/>
      <c r="Z515" s="14"/>
      <c r="AA515" s="14"/>
      <c r="AB515" s="14"/>
      <c r="AC515" s="14"/>
      <c r="AD515" s="14"/>
      <c r="AE515" s="14"/>
      <c r="AT515" s="255" t="s">
        <v>152</v>
      </c>
      <c r="AU515" s="255" t="s">
        <v>85</v>
      </c>
      <c r="AV515" s="14" t="s">
        <v>85</v>
      </c>
      <c r="AW515" s="14" t="s">
        <v>32</v>
      </c>
      <c r="AX515" s="14" t="s">
        <v>83</v>
      </c>
      <c r="AY515" s="255" t="s">
        <v>143</v>
      </c>
    </row>
    <row r="516" s="14" customFormat="1">
      <c r="A516" s="14"/>
      <c r="B516" s="245"/>
      <c r="C516" s="246"/>
      <c r="D516" s="236" t="s">
        <v>152</v>
      </c>
      <c r="E516" s="246"/>
      <c r="F516" s="248" t="s">
        <v>564</v>
      </c>
      <c r="G516" s="246"/>
      <c r="H516" s="249">
        <v>59.843000000000004</v>
      </c>
      <c r="I516" s="250"/>
      <c r="J516" s="246"/>
      <c r="K516" s="246"/>
      <c r="L516" s="251"/>
      <c r="M516" s="252"/>
      <c r="N516" s="253"/>
      <c r="O516" s="253"/>
      <c r="P516" s="253"/>
      <c r="Q516" s="253"/>
      <c r="R516" s="253"/>
      <c r="S516" s="253"/>
      <c r="T516" s="254"/>
      <c r="U516" s="14"/>
      <c r="V516" s="14"/>
      <c r="W516" s="14"/>
      <c r="X516" s="14"/>
      <c r="Y516" s="14"/>
      <c r="Z516" s="14"/>
      <c r="AA516" s="14"/>
      <c r="AB516" s="14"/>
      <c r="AC516" s="14"/>
      <c r="AD516" s="14"/>
      <c r="AE516" s="14"/>
      <c r="AT516" s="255" t="s">
        <v>152</v>
      </c>
      <c r="AU516" s="255" t="s">
        <v>85</v>
      </c>
      <c r="AV516" s="14" t="s">
        <v>85</v>
      </c>
      <c r="AW516" s="14" t="s">
        <v>4</v>
      </c>
      <c r="AX516" s="14" t="s">
        <v>83</v>
      </c>
      <c r="AY516" s="255" t="s">
        <v>143</v>
      </c>
    </row>
    <row r="517" s="2" customFormat="1" ht="37.8" customHeight="1">
      <c r="A517" s="39"/>
      <c r="B517" s="40"/>
      <c r="C517" s="220" t="s">
        <v>565</v>
      </c>
      <c r="D517" s="220" t="s">
        <v>146</v>
      </c>
      <c r="E517" s="221" t="s">
        <v>566</v>
      </c>
      <c r="F517" s="222" t="s">
        <v>567</v>
      </c>
      <c r="G517" s="223" t="s">
        <v>149</v>
      </c>
      <c r="H517" s="224">
        <v>17.523</v>
      </c>
      <c r="I517" s="225"/>
      <c r="J517" s="226">
        <f>ROUND(I517*H517,2)</f>
        <v>0</v>
      </c>
      <c r="K517" s="227"/>
      <c r="L517" s="45"/>
      <c r="M517" s="228" t="s">
        <v>1</v>
      </c>
      <c r="N517" s="229" t="s">
        <v>40</v>
      </c>
      <c r="O517" s="92"/>
      <c r="P517" s="230">
        <f>O517*H517</f>
        <v>0</v>
      </c>
      <c r="Q517" s="230">
        <v>0.00024000000000000001</v>
      </c>
      <c r="R517" s="230">
        <f>Q517*H517</f>
        <v>0.0042055199999999999</v>
      </c>
      <c r="S517" s="230">
        <v>0</v>
      </c>
      <c r="T517" s="231">
        <f>S517*H517</f>
        <v>0</v>
      </c>
      <c r="U517" s="39"/>
      <c r="V517" s="39"/>
      <c r="W517" s="39"/>
      <c r="X517" s="39"/>
      <c r="Y517" s="39"/>
      <c r="Z517" s="39"/>
      <c r="AA517" s="39"/>
      <c r="AB517" s="39"/>
      <c r="AC517" s="39"/>
      <c r="AD517" s="39"/>
      <c r="AE517" s="39"/>
      <c r="AR517" s="232" t="s">
        <v>276</v>
      </c>
      <c r="AT517" s="232" t="s">
        <v>146</v>
      </c>
      <c r="AU517" s="232" t="s">
        <v>85</v>
      </c>
      <c r="AY517" s="18" t="s">
        <v>143</v>
      </c>
      <c r="BE517" s="233">
        <f>IF(N517="základní",J517,0)</f>
        <v>0</v>
      </c>
      <c r="BF517" s="233">
        <f>IF(N517="snížená",J517,0)</f>
        <v>0</v>
      </c>
      <c r="BG517" s="233">
        <f>IF(N517="zákl. přenesená",J517,0)</f>
        <v>0</v>
      </c>
      <c r="BH517" s="233">
        <f>IF(N517="sníž. přenesená",J517,0)</f>
        <v>0</v>
      </c>
      <c r="BI517" s="233">
        <f>IF(N517="nulová",J517,0)</f>
        <v>0</v>
      </c>
      <c r="BJ517" s="18" t="s">
        <v>83</v>
      </c>
      <c r="BK517" s="233">
        <f>ROUND(I517*H517,2)</f>
        <v>0</v>
      </c>
      <c r="BL517" s="18" t="s">
        <v>276</v>
      </c>
      <c r="BM517" s="232" t="s">
        <v>568</v>
      </c>
    </row>
    <row r="518" s="14" customFormat="1">
      <c r="A518" s="14"/>
      <c r="B518" s="245"/>
      <c r="C518" s="246"/>
      <c r="D518" s="236" t="s">
        <v>152</v>
      </c>
      <c r="E518" s="247" t="s">
        <v>1</v>
      </c>
      <c r="F518" s="248" t="s">
        <v>569</v>
      </c>
      <c r="G518" s="246"/>
      <c r="H518" s="249">
        <v>20.183</v>
      </c>
      <c r="I518" s="250"/>
      <c r="J518" s="246"/>
      <c r="K518" s="246"/>
      <c r="L518" s="251"/>
      <c r="M518" s="252"/>
      <c r="N518" s="253"/>
      <c r="O518" s="253"/>
      <c r="P518" s="253"/>
      <c r="Q518" s="253"/>
      <c r="R518" s="253"/>
      <c r="S518" s="253"/>
      <c r="T518" s="254"/>
      <c r="U518" s="14"/>
      <c r="V518" s="14"/>
      <c r="W518" s="14"/>
      <c r="X518" s="14"/>
      <c r="Y518" s="14"/>
      <c r="Z518" s="14"/>
      <c r="AA518" s="14"/>
      <c r="AB518" s="14"/>
      <c r="AC518" s="14"/>
      <c r="AD518" s="14"/>
      <c r="AE518" s="14"/>
      <c r="AT518" s="255" t="s">
        <v>152</v>
      </c>
      <c r="AU518" s="255" t="s">
        <v>85</v>
      </c>
      <c r="AV518" s="14" t="s">
        <v>85</v>
      </c>
      <c r="AW518" s="14" t="s">
        <v>32</v>
      </c>
      <c r="AX518" s="14" t="s">
        <v>75</v>
      </c>
      <c r="AY518" s="255" t="s">
        <v>143</v>
      </c>
    </row>
    <row r="519" s="14" customFormat="1">
      <c r="A519" s="14"/>
      <c r="B519" s="245"/>
      <c r="C519" s="246"/>
      <c r="D519" s="236" t="s">
        <v>152</v>
      </c>
      <c r="E519" s="247" t="s">
        <v>1</v>
      </c>
      <c r="F519" s="248" t="s">
        <v>570</v>
      </c>
      <c r="G519" s="246"/>
      <c r="H519" s="249">
        <v>-2.6600000000000001</v>
      </c>
      <c r="I519" s="250"/>
      <c r="J519" s="246"/>
      <c r="K519" s="246"/>
      <c r="L519" s="251"/>
      <c r="M519" s="252"/>
      <c r="N519" s="253"/>
      <c r="O519" s="253"/>
      <c r="P519" s="253"/>
      <c r="Q519" s="253"/>
      <c r="R519" s="253"/>
      <c r="S519" s="253"/>
      <c r="T519" s="254"/>
      <c r="U519" s="14"/>
      <c r="V519" s="14"/>
      <c r="W519" s="14"/>
      <c r="X519" s="14"/>
      <c r="Y519" s="14"/>
      <c r="Z519" s="14"/>
      <c r="AA519" s="14"/>
      <c r="AB519" s="14"/>
      <c r="AC519" s="14"/>
      <c r="AD519" s="14"/>
      <c r="AE519" s="14"/>
      <c r="AT519" s="255" t="s">
        <v>152</v>
      </c>
      <c r="AU519" s="255" t="s">
        <v>85</v>
      </c>
      <c r="AV519" s="14" t="s">
        <v>85</v>
      </c>
      <c r="AW519" s="14" t="s">
        <v>32</v>
      </c>
      <c r="AX519" s="14" t="s">
        <v>75</v>
      </c>
      <c r="AY519" s="255" t="s">
        <v>143</v>
      </c>
    </row>
    <row r="520" s="16" customFormat="1">
      <c r="A520" s="16"/>
      <c r="B520" s="267"/>
      <c r="C520" s="268"/>
      <c r="D520" s="236" t="s">
        <v>152</v>
      </c>
      <c r="E520" s="269" t="s">
        <v>1</v>
      </c>
      <c r="F520" s="270" t="s">
        <v>174</v>
      </c>
      <c r="G520" s="268"/>
      <c r="H520" s="271">
        <v>17.523</v>
      </c>
      <c r="I520" s="272"/>
      <c r="J520" s="268"/>
      <c r="K520" s="268"/>
      <c r="L520" s="273"/>
      <c r="M520" s="274"/>
      <c r="N520" s="275"/>
      <c r="O520" s="275"/>
      <c r="P520" s="275"/>
      <c r="Q520" s="275"/>
      <c r="R520" s="275"/>
      <c r="S520" s="275"/>
      <c r="T520" s="276"/>
      <c r="U520" s="16"/>
      <c r="V520" s="16"/>
      <c r="W520" s="16"/>
      <c r="X520" s="16"/>
      <c r="Y520" s="16"/>
      <c r="Z520" s="16"/>
      <c r="AA520" s="16"/>
      <c r="AB520" s="16"/>
      <c r="AC520" s="16"/>
      <c r="AD520" s="16"/>
      <c r="AE520" s="16"/>
      <c r="AT520" s="277" t="s">
        <v>152</v>
      </c>
      <c r="AU520" s="277" t="s">
        <v>85</v>
      </c>
      <c r="AV520" s="16" t="s">
        <v>150</v>
      </c>
      <c r="AW520" s="16" t="s">
        <v>32</v>
      </c>
      <c r="AX520" s="16" t="s">
        <v>83</v>
      </c>
      <c r="AY520" s="277" t="s">
        <v>143</v>
      </c>
    </row>
    <row r="521" s="2" customFormat="1" ht="24.15" customHeight="1">
      <c r="A521" s="39"/>
      <c r="B521" s="40"/>
      <c r="C521" s="278" t="s">
        <v>571</v>
      </c>
      <c r="D521" s="278" t="s">
        <v>197</v>
      </c>
      <c r="E521" s="279" t="s">
        <v>555</v>
      </c>
      <c r="F521" s="280" t="s">
        <v>556</v>
      </c>
      <c r="G521" s="281" t="s">
        <v>149</v>
      </c>
      <c r="H521" s="282">
        <v>17.523</v>
      </c>
      <c r="I521" s="283"/>
      <c r="J521" s="284">
        <f>ROUND(I521*H521,2)</f>
        <v>0</v>
      </c>
      <c r="K521" s="285"/>
      <c r="L521" s="286"/>
      <c r="M521" s="287" t="s">
        <v>1</v>
      </c>
      <c r="N521" s="288" t="s">
        <v>40</v>
      </c>
      <c r="O521" s="92"/>
      <c r="P521" s="230">
        <f>O521*H521</f>
        <v>0</v>
      </c>
      <c r="Q521" s="230">
        <v>0.0050000000000000001</v>
      </c>
      <c r="R521" s="230">
        <f>Q521*H521</f>
        <v>0.087614999999999998</v>
      </c>
      <c r="S521" s="230">
        <v>0</v>
      </c>
      <c r="T521" s="231">
        <f>S521*H521</f>
        <v>0</v>
      </c>
      <c r="U521" s="39"/>
      <c r="V521" s="39"/>
      <c r="W521" s="39"/>
      <c r="X521" s="39"/>
      <c r="Y521" s="39"/>
      <c r="Z521" s="39"/>
      <c r="AA521" s="39"/>
      <c r="AB521" s="39"/>
      <c r="AC521" s="39"/>
      <c r="AD521" s="39"/>
      <c r="AE521" s="39"/>
      <c r="AR521" s="232" t="s">
        <v>373</v>
      </c>
      <c r="AT521" s="232" t="s">
        <v>197</v>
      </c>
      <c r="AU521" s="232" t="s">
        <v>85</v>
      </c>
      <c r="AY521" s="18" t="s">
        <v>143</v>
      </c>
      <c r="BE521" s="233">
        <f>IF(N521="základní",J521,0)</f>
        <v>0</v>
      </c>
      <c r="BF521" s="233">
        <f>IF(N521="snížená",J521,0)</f>
        <v>0</v>
      </c>
      <c r="BG521" s="233">
        <f>IF(N521="zákl. přenesená",J521,0)</f>
        <v>0</v>
      </c>
      <c r="BH521" s="233">
        <f>IF(N521="sníž. přenesená",J521,0)</f>
        <v>0</v>
      </c>
      <c r="BI521" s="233">
        <f>IF(N521="nulová",J521,0)</f>
        <v>0</v>
      </c>
      <c r="BJ521" s="18" t="s">
        <v>83</v>
      </c>
      <c r="BK521" s="233">
        <f>ROUND(I521*H521,2)</f>
        <v>0</v>
      </c>
      <c r="BL521" s="18" t="s">
        <v>276</v>
      </c>
      <c r="BM521" s="232" t="s">
        <v>572</v>
      </c>
    </row>
    <row r="522" s="2" customFormat="1" ht="24.15" customHeight="1">
      <c r="A522" s="39"/>
      <c r="B522" s="40"/>
      <c r="C522" s="220" t="s">
        <v>573</v>
      </c>
      <c r="D522" s="220" t="s">
        <v>146</v>
      </c>
      <c r="E522" s="221" t="s">
        <v>574</v>
      </c>
      <c r="F522" s="222" t="s">
        <v>575</v>
      </c>
      <c r="G522" s="223" t="s">
        <v>474</v>
      </c>
      <c r="H522" s="224">
        <v>2.3719999999999999</v>
      </c>
      <c r="I522" s="225"/>
      <c r="J522" s="226">
        <f>ROUND(I522*H522,2)</f>
        <v>0</v>
      </c>
      <c r="K522" s="227"/>
      <c r="L522" s="45"/>
      <c r="M522" s="228" t="s">
        <v>1</v>
      </c>
      <c r="N522" s="229" t="s">
        <v>40</v>
      </c>
      <c r="O522" s="92"/>
      <c r="P522" s="230">
        <f>O522*H522</f>
        <v>0</v>
      </c>
      <c r="Q522" s="230">
        <v>0</v>
      </c>
      <c r="R522" s="230">
        <f>Q522*H522</f>
        <v>0</v>
      </c>
      <c r="S522" s="230">
        <v>0</v>
      </c>
      <c r="T522" s="231">
        <f>S522*H522</f>
        <v>0</v>
      </c>
      <c r="U522" s="39"/>
      <c r="V522" s="39"/>
      <c r="W522" s="39"/>
      <c r="X522" s="39"/>
      <c r="Y522" s="39"/>
      <c r="Z522" s="39"/>
      <c r="AA522" s="39"/>
      <c r="AB522" s="39"/>
      <c r="AC522" s="39"/>
      <c r="AD522" s="39"/>
      <c r="AE522" s="39"/>
      <c r="AR522" s="232" t="s">
        <v>276</v>
      </c>
      <c r="AT522" s="232" t="s">
        <v>146</v>
      </c>
      <c r="AU522" s="232" t="s">
        <v>85</v>
      </c>
      <c r="AY522" s="18" t="s">
        <v>143</v>
      </c>
      <c r="BE522" s="233">
        <f>IF(N522="základní",J522,0)</f>
        <v>0</v>
      </c>
      <c r="BF522" s="233">
        <f>IF(N522="snížená",J522,0)</f>
        <v>0</v>
      </c>
      <c r="BG522" s="233">
        <f>IF(N522="zákl. přenesená",J522,0)</f>
        <v>0</v>
      </c>
      <c r="BH522" s="233">
        <f>IF(N522="sníž. přenesená",J522,0)</f>
        <v>0</v>
      </c>
      <c r="BI522" s="233">
        <f>IF(N522="nulová",J522,0)</f>
        <v>0</v>
      </c>
      <c r="BJ522" s="18" t="s">
        <v>83</v>
      </c>
      <c r="BK522" s="233">
        <f>ROUND(I522*H522,2)</f>
        <v>0</v>
      </c>
      <c r="BL522" s="18" t="s">
        <v>276</v>
      </c>
      <c r="BM522" s="232" t="s">
        <v>576</v>
      </c>
    </row>
    <row r="523" s="12" customFormat="1" ht="22.8" customHeight="1">
      <c r="A523" s="12"/>
      <c r="B523" s="204"/>
      <c r="C523" s="205"/>
      <c r="D523" s="206" t="s">
        <v>74</v>
      </c>
      <c r="E523" s="218" t="s">
        <v>577</v>
      </c>
      <c r="F523" s="218" t="s">
        <v>578</v>
      </c>
      <c r="G523" s="205"/>
      <c r="H523" s="205"/>
      <c r="I523" s="208"/>
      <c r="J523" s="219">
        <f>BK523</f>
        <v>0</v>
      </c>
      <c r="K523" s="205"/>
      <c r="L523" s="210"/>
      <c r="M523" s="211"/>
      <c r="N523" s="212"/>
      <c r="O523" s="212"/>
      <c r="P523" s="213">
        <f>SUM(P524:P538)</f>
        <v>0</v>
      </c>
      <c r="Q523" s="212"/>
      <c r="R523" s="213">
        <f>SUM(R524:R538)</f>
        <v>0.028468799999999995</v>
      </c>
      <c r="S523" s="212"/>
      <c r="T523" s="214">
        <f>SUM(T524:T538)</f>
        <v>0</v>
      </c>
      <c r="U523" s="12"/>
      <c r="V523" s="12"/>
      <c r="W523" s="12"/>
      <c r="X523" s="12"/>
      <c r="Y523" s="12"/>
      <c r="Z523" s="12"/>
      <c r="AA523" s="12"/>
      <c r="AB523" s="12"/>
      <c r="AC523" s="12"/>
      <c r="AD523" s="12"/>
      <c r="AE523" s="12"/>
      <c r="AR523" s="215" t="s">
        <v>85</v>
      </c>
      <c r="AT523" s="216" t="s">
        <v>74</v>
      </c>
      <c r="AU523" s="216" t="s">
        <v>83</v>
      </c>
      <c r="AY523" s="215" t="s">
        <v>143</v>
      </c>
      <c r="BK523" s="217">
        <f>SUM(BK524:BK538)</f>
        <v>0</v>
      </c>
    </row>
    <row r="524" s="2" customFormat="1" ht="24.15" customHeight="1">
      <c r="A524" s="39"/>
      <c r="B524" s="40"/>
      <c r="C524" s="220" t="s">
        <v>579</v>
      </c>
      <c r="D524" s="220" t="s">
        <v>146</v>
      </c>
      <c r="E524" s="221" t="s">
        <v>580</v>
      </c>
      <c r="F524" s="222" t="s">
        <v>581</v>
      </c>
      <c r="G524" s="223" t="s">
        <v>223</v>
      </c>
      <c r="H524" s="224">
        <v>26.399999999999999</v>
      </c>
      <c r="I524" s="225"/>
      <c r="J524" s="226">
        <f>ROUND(I524*H524,2)</f>
        <v>0</v>
      </c>
      <c r="K524" s="227"/>
      <c r="L524" s="45"/>
      <c r="M524" s="228" t="s">
        <v>1</v>
      </c>
      <c r="N524" s="229" t="s">
        <v>40</v>
      </c>
      <c r="O524" s="92"/>
      <c r="P524" s="230">
        <f>O524*H524</f>
        <v>0</v>
      </c>
      <c r="Q524" s="230">
        <v>0.00060999999999999997</v>
      </c>
      <c r="R524" s="230">
        <f>Q524*H524</f>
        <v>0.016103999999999997</v>
      </c>
      <c r="S524" s="230">
        <v>0</v>
      </c>
      <c r="T524" s="231">
        <f>S524*H524</f>
        <v>0</v>
      </c>
      <c r="U524" s="39"/>
      <c r="V524" s="39"/>
      <c r="W524" s="39"/>
      <c r="X524" s="39"/>
      <c r="Y524" s="39"/>
      <c r="Z524" s="39"/>
      <c r="AA524" s="39"/>
      <c r="AB524" s="39"/>
      <c r="AC524" s="39"/>
      <c r="AD524" s="39"/>
      <c r="AE524" s="39"/>
      <c r="AR524" s="232" t="s">
        <v>276</v>
      </c>
      <c r="AT524" s="232" t="s">
        <v>146</v>
      </c>
      <c r="AU524" s="232" t="s">
        <v>85</v>
      </c>
      <c r="AY524" s="18" t="s">
        <v>143</v>
      </c>
      <c r="BE524" s="233">
        <f>IF(N524="základní",J524,0)</f>
        <v>0</v>
      </c>
      <c r="BF524" s="233">
        <f>IF(N524="snížená",J524,0)</f>
        <v>0</v>
      </c>
      <c r="BG524" s="233">
        <f>IF(N524="zákl. přenesená",J524,0)</f>
        <v>0</v>
      </c>
      <c r="BH524" s="233">
        <f>IF(N524="sníž. přenesená",J524,0)</f>
        <v>0</v>
      </c>
      <c r="BI524" s="233">
        <f>IF(N524="nulová",J524,0)</f>
        <v>0</v>
      </c>
      <c r="BJ524" s="18" t="s">
        <v>83</v>
      </c>
      <c r="BK524" s="233">
        <f>ROUND(I524*H524,2)</f>
        <v>0</v>
      </c>
      <c r="BL524" s="18" t="s">
        <v>276</v>
      </c>
      <c r="BM524" s="232" t="s">
        <v>582</v>
      </c>
    </row>
    <row r="525" s="14" customFormat="1">
      <c r="A525" s="14"/>
      <c r="B525" s="245"/>
      <c r="C525" s="246"/>
      <c r="D525" s="236" t="s">
        <v>152</v>
      </c>
      <c r="E525" s="247" t="s">
        <v>1</v>
      </c>
      <c r="F525" s="248" t="s">
        <v>583</v>
      </c>
      <c r="G525" s="246"/>
      <c r="H525" s="249">
        <v>26.399999999999999</v>
      </c>
      <c r="I525" s="250"/>
      <c r="J525" s="246"/>
      <c r="K525" s="246"/>
      <c r="L525" s="251"/>
      <c r="M525" s="252"/>
      <c r="N525" s="253"/>
      <c r="O525" s="253"/>
      <c r="P525" s="253"/>
      <c r="Q525" s="253"/>
      <c r="R525" s="253"/>
      <c r="S525" s="253"/>
      <c r="T525" s="254"/>
      <c r="U525" s="14"/>
      <c r="V525" s="14"/>
      <c r="W525" s="14"/>
      <c r="X525" s="14"/>
      <c r="Y525" s="14"/>
      <c r="Z525" s="14"/>
      <c r="AA525" s="14"/>
      <c r="AB525" s="14"/>
      <c r="AC525" s="14"/>
      <c r="AD525" s="14"/>
      <c r="AE525" s="14"/>
      <c r="AT525" s="255" t="s">
        <v>152</v>
      </c>
      <c r="AU525" s="255" t="s">
        <v>85</v>
      </c>
      <c r="AV525" s="14" t="s">
        <v>85</v>
      </c>
      <c r="AW525" s="14" t="s">
        <v>32</v>
      </c>
      <c r="AX525" s="14" t="s">
        <v>83</v>
      </c>
      <c r="AY525" s="255" t="s">
        <v>143</v>
      </c>
    </row>
    <row r="526" s="2" customFormat="1" ht="24.15" customHeight="1">
      <c r="A526" s="39"/>
      <c r="B526" s="40"/>
      <c r="C526" s="220" t="s">
        <v>584</v>
      </c>
      <c r="D526" s="220" t="s">
        <v>146</v>
      </c>
      <c r="E526" s="221" t="s">
        <v>585</v>
      </c>
      <c r="F526" s="222" t="s">
        <v>586</v>
      </c>
      <c r="G526" s="223" t="s">
        <v>223</v>
      </c>
      <c r="H526" s="224">
        <v>10.848000000000001</v>
      </c>
      <c r="I526" s="225"/>
      <c r="J526" s="226">
        <f>ROUND(I526*H526,2)</f>
        <v>0</v>
      </c>
      <c r="K526" s="227"/>
      <c r="L526" s="45"/>
      <c r="M526" s="228" t="s">
        <v>1</v>
      </c>
      <c r="N526" s="229" t="s">
        <v>40</v>
      </c>
      <c r="O526" s="92"/>
      <c r="P526" s="230">
        <f>O526*H526</f>
        <v>0</v>
      </c>
      <c r="Q526" s="230">
        <v>0.00073999999999999999</v>
      </c>
      <c r="R526" s="230">
        <f>Q526*H526</f>
        <v>0.0080275199999999998</v>
      </c>
      <c r="S526" s="230">
        <v>0</v>
      </c>
      <c r="T526" s="231">
        <f>S526*H526</f>
        <v>0</v>
      </c>
      <c r="U526" s="39"/>
      <c r="V526" s="39"/>
      <c r="W526" s="39"/>
      <c r="X526" s="39"/>
      <c r="Y526" s="39"/>
      <c r="Z526" s="39"/>
      <c r="AA526" s="39"/>
      <c r="AB526" s="39"/>
      <c r="AC526" s="39"/>
      <c r="AD526" s="39"/>
      <c r="AE526" s="39"/>
      <c r="AR526" s="232" t="s">
        <v>276</v>
      </c>
      <c r="AT526" s="232" t="s">
        <v>146</v>
      </c>
      <c r="AU526" s="232" t="s">
        <v>85</v>
      </c>
      <c r="AY526" s="18" t="s">
        <v>143</v>
      </c>
      <c r="BE526" s="233">
        <f>IF(N526="základní",J526,0)</f>
        <v>0</v>
      </c>
      <c r="BF526" s="233">
        <f>IF(N526="snížená",J526,0)</f>
        <v>0</v>
      </c>
      <c r="BG526" s="233">
        <f>IF(N526="zákl. přenesená",J526,0)</f>
        <v>0</v>
      </c>
      <c r="BH526" s="233">
        <f>IF(N526="sníž. přenesená",J526,0)</f>
        <v>0</v>
      </c>
      <c r="BI526" s="233">
        <f>IF(N526="nulová",J526,0)</f>
        <v>0</v>
      </c>
      <c r="BJ526" s="18" t="s">
        <v>83</v>
      </c>
      <c r="BK526" s="233">
        <f>ROUND(I526*H526,2)</f>
        <v>0</v>
      </c>
      <c r="BL526" s="18" t="s">
        <v>276</v>
      </c>
      <c r="BM526" s="232" t="s">
        <v>587</v>
      </c>
    </row>
    <row r="527" s="14" customFormat="1">
      <c r="A527" s="14"/>
      <c r="B527" s="245"/>
      <c r="C527" s="246"/>
      <c r="D527" s="236" t="s">
        <v>152</v>
      </c>
      <c r="E527" s="247" t="s">
        <v>1</v>
      </c>
      <c r="F527" s="248" t="s">
        <v>588</v>
      </c>
      <c r="G527" s="246"/>
      <c r="H527" s="249">
        <v>3.48</v>
      </c>
      <c r="I527" s="250"/>
      <c r="J527" s="246"/>
      <c r="K527" s="246"/>
      <c r="L527" s="251"/>
      <c r="M527" s="252"/>
      <c r="N527" s="253"/>
      <c r="O527" s="253"/>
      <c r="P527" s="253"/>
      <c r="Q527" s="253"/>
      <c r="R527" s="253"/>
      <c r="S527" s="253"/>
      <c r="T527" s="254"/>
      <c r="U527" s="14"/>
      <c r="V527" s="14"/>
      <c r="W527" s="14"/>
      <c r="X527" s="14"/>
      <c r="Y527" s="14"/>
      <c r="Z527" s="14"/>
      <c r="AA527" s="14"/>
      <c r="AB527" s="14"/>
      <c r="AC527" s="14"/>
      <c r="AD527" s="14"/>
      <c r="AE527" s="14"/>
      <c r="AT527" s="255" t="s">
        <v>152</v>
      </c>
      <c r="AU527" s="255" t="s">
        <v>85</v>
      </c>
      <c r="AV527" s="14" t="s">
        <v>85</v>
      </c>
      <c r="AW527" s="14" t="s">
        <v>32</v>
      </c>
      <c r="AX527" s="14" t="s">
        <v>75</v>
      </c>
      <c r="AY527" s="255" t="s">
        <v>143</v>
      </c>
    </row>
    <row r="528" s="14" customFormat="1">
      <c r="A528" s="14"/>
      <c r="B528" s="245"/>
      <c r="C528" s="246"/>
      <c r="D528" s="236" t="s">
        <v>152</v>
      </c>
      <c r="E528" s="247" t="s">
        <v>1</v>
      </c>
      <c r="F528" s="248" t="s">
        <v>589</v>
      </c>
      <c r="G528" s="246"/>
      <c r="H528" s="249">
        <v>4.968</v>
      </c>
      <c r="I528" s="250"/>
      <c r="J528" s="246"/>
      <c r="K528" s="246"/>
      <c r="L528" s="251"/>
      <c r="M528" s="252"/>
      <c r="N528" s="253"/>
      <c r="O528" s="253"/>
      <c r="P528" s="253"/>
      <c r="Q528" s="253"/>
      <c r="R528" s="253"/>
      <c r="S528" s="253"/>
      <c r="T528" s="254"/>
      <c r="U528" s="14"/>
      <c r="V528" s="14"/>
      <c r="W528" s="14"/>
      <c r="X528" s="14"/>
      <c r="Y528" s="14"/>
      <c r="Z528" s="14"/>
      <c r="AA528" s="14"/>
      <c r="AB528" s="14"/>
      <c r="AC528" s="14"/>
      <c r="AD528" s="14"/>
      <c r="AE528" s="14"/>
      <c r="AT528" s="255" t="s">
        <v>152</v>
      </c>
      <c r="AU528" s="255" t="s">
        <v>85</v>
      </c>
      <c r="AV528" s="14" t="s">
        <v>85</v>
      </c>
      <c r="AW528" s="14" t="s">
        <v>32</v>
      </c>
      <c r="AX528" s="14" t="s">
        <v>75</v>
      </c>
      <c r="AY528" s="255" t="s">
        <v>143</v>
      </c>
    </row>
    <row r="529" s="14" customFormat="1">
      <c r="A529" s="14"/>
      <c r="B529" s="245"/>
      <c r="C529" s="246"/>
      <c r="D529" s="236" t="s">
        <v>152</v>
      </c>
      <c r="E529" s="247" t="s">
        <v>1</v>
      </c>
      <c r="F529" s="248" t="s">
        <v>590</v>
      </c>
      <c r="G529" s="246"/>
      <c r="H529" s="249">
        <v>2.3999999999999999</v>
      </c>
      <c r="I529" s="250"/>
      <c r="J529" s="246"/>
      <c r="K529" s="246"/>
      <c r="L529" s="251"/>
      <c r="M529" s="252"/>
      <c r="N529" s="253"/>
      <c r="O529" s="253"/>
      <c r="P529" s="253"/>
      <c r="Q529" s="253"/>
      <c r="R529" s="253"/>
      <c r="S529" s="253"/>
      <c r="T529" s="254"/>
      <c r="U529" s="14"/>
      <c r="V529" s="14"/>
      <c r="W529" s="14"/>
      <c r="X529" s="14"/>
      <c r="Y529" s="14"/>
      <c r="Z529" s="14"/>
      <c r="AA529" s="14"/>
      <c r="AB529" s="14"/>
      <c r="AC529" s="14"/>
      <c r="AD529" s="14"/>
      <c r="AE529" s="14"/>
      <c r="AT529" s="255" t="s">
        <v>152</v>
      </c>
      <c r="AU529" s="255" t="s">
        <v>85</v>
      </c>
      <c r="AV529" s="14" t="s">
        <v>85</v>
      </c>
      <c r="AW529" s="14" t="s">
        <v>32</v>
      </c>
      <c r="AX529" s="14" t="s">
        <v>75</v>
      </c>
      <c r="AY529" s="255" t="s">
        <v>143</v>
      </c>
    </row>
    <row r="530" s="16" customFormat="1">
      <c r="A530" s="16"/>
      <c r="B530" s="267"/>
      <c r="C530" s="268"/>
      <c r="D530" s="236" t="s">
        <v>152</v>
      </c>
      <c r="E530" s="269" t="s">
        <v>1</v>
      </c>
      <c r="F530" s="270" t="s">
        <v>174</v>
      </c>
      <c r="G530" s="268"/>
      <c r="H530" s="271">
        <v>10.848000000000001</v>
      </c>
      <c r="I530" s="272"/>
      <c r="J530" s="268"/>
      <c r="K530" s="268"/>
      <c r="L530" s="273"/>
      <c r="M530" s="274"/>
      <c r="N530" s="275"/>
      <c r="O530" s="275"/>
      <c r="P530" s="275"/>
      <c r="Q530" s="275"/>
      <c r="R530" s="275"/>
      <c r="S530" s="275"/>
      <c r="T530" s="276"/>
      <c r="U530" s="16"/>
      <c r="V530" s="16"/>
      <c r="W530" s="16"/>
      <c r="X530" s="16"/>
      <c r="Y530" s="16"/>
      <c r="Z530" s="16"/>
      <c r="AA530" s="16"/>
      <c r="AB530" s="16"/>
      <c r="AC530" s="16"/>
      <c r="AD530" s="16"/>
      <c r="AE530" s="16"/>
      <c r="AT530" s="277" t="s">
        <v>152</v>
      </c>
      <c r="AU530" s="277" t="s">
        <v>85</v>
      </c>
      <c r="AV530" s="16" t="s">
        <v>150</v>
      </c>
      <c r="AW530" s="16" t="s">
        <v>32</v>
      </c>
      <c r="AX530" s="16" t="s">
        <v>83</v>
      </c>
      <c r="AY530" s="277" t="s">
        <v>143</v>
      </c>
    </row>
    <row r="531" s="2" customFormat="1" ht="16.5" customHeight="1">
      <c r="A531" s="39"/>
      <c r="B531" s="40"/>
      <c r="C531" s="220" t="s">
        <v>591</v>
      </c>
      <c r="D531" s="220" t="s">
        <v>146</v>
      </c>
      <c r="E531" s="221" t="s">
        <v>592</v>
      </c>
      <c r="F531" s="222" t="s">
        <v>593</v>
      </c>
      <c r="G531" s="223" t="s">
        <v>223</v>
      </c>
      <c r="H531" s="224">
        <v>37.247999999999998</v>
      </c>
      <c r="I531" s="225"/>
      <c r="J531" s="226">
        <f>ROUND(I531*H531,2)</f>
        <v>0</v>
      </c>
      <c r="K531" s="227"/>
      <c r="L531" s="45"/>
      <c r="M531" s="228" t="s">
        <v>1</v>
      </c>
      <c r="N531" s="229" t="s">
        <v>40</v>
      </c>
      <c r="O531" s="92"/>
      <c r="P531" s="230">
        <f>O531*H531</f>
        <v>0</v>
      </c>
      <c r="Q531" s="230">
        <v>0</v>
      </c>
      <c r="R531" s="230">
        <f>Q531*H531</f>
        <v>0</v>
      </c>
      <c r="S531" s="230">
        <v>0</v>
      </c>
      <c r="T531" s="231">
        <f>S531*H531</f>
        <v>0</v>
      </c>
      <c r="U531" s="39"/>
      <c r="V531" s="39"/>
      <c r="W531" s="39"/>
      <c r="X531" s="39"/>
      <c r="Y531" s="39"/>
      <c r="Z531" s="39"/>
      <c r="AA531" s="39"/>
      <c r="AB531" s="39"/>
      <c r="AC531" s="39"/>
      <c r="AD531" s="39"/>
      <c r="AE531" s="39"/>
      <c r="AR531" s="232" t="s">
        <v>276</v>
      </c>
      <c r="AT531" s="232" t="s">
        <v>146</v>
      </c>
      <c r="AU531" s="232" t="s">
        <v>85</v>
      </c>
      <c r="AY531" s="18" t="s">
        <v>143</v>
      </c>
      <c r="BE531" s="233">
        <f>IF(N531="základní",J531,0)</f>
        <v>0</v>
      </c>
      <c r="BF531" s="233">
        <f>IF(N531="snížená",J531,0)</f>
        <v>0</v>
      </c>
      <c r="BG531" s="233">
        <f>IF(N531="zákl. přenesená",J531,0)</f>
        <v>0</v>
      </c>
      <c r="BH531" s="233">
        <f>IF(N531="sníž. přenesená",J531,0)</f>
        <v>0</v>
      </c>
      <c r="BI531" s="233">
        <f>IF(N531="nulová",J531,0)</f>
        <v>0</v>
      </c>
      <c r="BJ531" s="18" t="s">
        <v>83</v>
      </c>
      <c r="BK531" s="233">
        <f>ROUND(I531*H531,2)</f>
        <v>0</v>
      </c>
      <c r="BL531" s="18" t="s">
        <v>276</v>
      </c>
      <c r="BM531" s="232" t="s">
        <v>594</v>
      </c>
    </row>
    <row r="532" s="14" customFormat="1">
      <c r="A532" s="14"/>
      <c r="B532" s="245"/>
      <c r="C532" s="246"/>
      <c r="D532" s="236" t="s">
        <v>152</v>
      </c>
      <c r="E532" s="247" t="s">
        <v>1</v>
      </c>
      <c r="F532" s="248" t="s">
        <v>595</v>
      </c>
      <c r="G532" s="246"/>
      <c r="H532" s="249">
        <v>26.399999999999999</v>
      </c>
      <c r="I532" s="250"/>
      <c r="J532" s="246"/>
      <c r="K532" s="246"/>
      <c r="L532" s="251"/>
      <c r="M532" s="252"/>
      <c r="N532" s="253"/>
      <c r="O532" s="253"/>
      <c r="P532" s="253"/>
      <c r="Q532" s="253"/>
      <c r="R532" s="253"/>
      <c r="S532" s="253"/>
      <c r="T532" s="254"/>
      <c r="U532" s="14"/>
      <c r="V532" s="14"/>
      <c r="W532" s="14"/>
      <c r="X532" s="14"/>
      <c r="Y532" s="14"/>
      <c r="Z532" s="14"/>
      <c r="AA532" s="14"/>
      <c r="AB532" s="14"/>
      <c r="AC532" s="14"/>
      <c r="AD532" s="14"/>
      <c r="AE532" s="14"/>
      <c r="AT532" s="255" t="s">
        <v>152</v>
      </c>
      <c r="AU532" s="255" t="s">
        <v>85</v>
      </c>
      <c r="AV532" s="14" t="s">
        <v>85</v>
      </c>
      <c r="AW532" s="14" t="s">
        <v>32</v>
      </c>
      <c r="AX532" s="14" t="s">
        <v>75</v>
      </c>
      <c r="AY532" s="255" t="s">
        <v>143</v>
      </c>
    </row>
    <row r="533" s="14" customFormat="1">
      <c r="A533" s="14"/>
      <c r="B533" s="245"/>
      <c r="C533" s="246"/>
      <c r="D533" s="236" t="s">
        <v>152</v>
      </c>
      <c r="E533" s="247" t="s">
        <v>1</v>
      </c>
      <c r="F533" s="248" t="s">
        <v>596</v>
      </c>
      <c r="G533" s="246"/>
      <c r="H533" s="249">
        <v>10.848000000000001</v>
      </c>
      <c r="I533" s="250"/>
      <c r="J533" s="246"/>
      <c r="K533" s="246"/>
      <c r="L533" s="251"/>
      <c r="M533" s="252"/>
      <c r="N533" s="253"/>
      <c r="O533" s="253"/>
      <c r="P533" s="253"/>
      <c r="Q533" s="253"/>
      <c r="R533" s="253"/>
      <c r="S533" s="253"/>
      <c r="T533" s="254"/>
      <c r="U533" s="14"/>
      <c r="V533" s="14"/>
      <c r="W533" s="14"/>
      <c r="X533" s="14"/>
      <c r="Y533" s="14"/>
      <c r="Z533" s="14"/>
      <c r="AA533" s="14"/>
      <c r="AB533" s="14"/>
      <c r="AC533" s="14"/>
      <c r="AD533" s="14"/>
      <c r="AE533" s="14"/>
      <c r="AT533" s="255" t="s">
        <v>152</v>
      </c>
      <c r="AU533" s="255" t="s">
        <v>85</v>
      </c>
      <c r="AV533" s="14" t="s">
        <v>85</v>
      </c>
      <c r="AW533" s="14" t="s">
        <v>32</v>
      </c>
      <c r="AX533" s="14" t="s">
        <v>75</v>
      </c>
      <c r="AY533" s="255" t="s">
        <v>143</v>
      </c>
    </row>
    <row r="534" s="16" customFormat="1">
      <c r="A534" s="16"/>
      <c r="B534" s="267"/>
      <c r="C534" s="268"/>
      <c r="D534" s="236" t="s">
        <v>152</v>
      </c>
      <c r="E534" s="269" t="s">
        <v>1</v>
      </c>
      <c r="F534" s="270" t="s">
        <v>174</v>
      </c>
      <c r="G534" s="268"/>
      <c r="H534" s="271">
        <v>37.247999999999998</v>
      </c>
      <c r="I534" s="272"/>
      <c r="J534" s="268"/>
      <c r="K534" s="268"/>
      <c r="L534" s="273"/>
      <c r="M534" s="274"/>
      <c r="N534" s="275"/>
      <c r="O534" s="275"/>
      <c r="P534" s="275"/>
      <c r="Q534" s="275"/>
      <c r="R534" s="275"/>
      <c r="S534" s="275"/>
      <c r="T534" s="276"/>
      <c r="U534" s="16"/>
      <c r="V534" s="16"/>
      <c r="W534" s="16"/>
      <c r="X534" s="16"/>
      <c r="Y534" s="16"/>
      <c r="Z534" s="16"/>
      <c r="AA534" s="16"/>
      <c r="AB534" s="16"/>
      <c r="AC534" s="16"/>
      <c r="AD534" s="16"/>
      <c r="AE534" s="16"/>
      <c r="AT534" s="277" t="s">
        <v>152</v>
      </c>
      <c r="AU534" s="277" t="s">
        <v>85</v>
      </c>
      <c r="AV534" s="16" t="s">
        <v>150</v>
      </c>
      <c r="AW534" s="16" t="s">
        <v>32</v>
      </c>
      <c r="AX534" s="16" t="s">
        <v>83</v>
      </c>
      <c r="AY534" s="277" t="s">
        <v>143</v>
      </c>
    </row>
    <row r="535" s="2" customFormat="1" ht="24.15" customHeight="1">
      <c r="A535" s="39"/>
      <c r="B535" s="40"/>
      <c r="C535" s="220" t="s">
        <v>597</v>
      </c>
      <c r="D535" s="220" t="s">
        <v>146</v>
      </c>
      <c r="E535" s="221" t="s">
        <v>598</v>
      </c>
      <c r="F535" s="222" t="s">
        <v>599</v>
      </c>
      <c r="G535" s="223" t="s">
        <v>363</v>
      </c>
      <c r="H535" s="224">
        <v>2</v>
      </c>
      <c r="I535" s="225"/>
      <c r="J535" s="226">
        <f>ROUND(I535*H535,2)</f>
        <v>0</v>
      </c>
      <c r="K535" s="227"/>
      <c r="L535" s="45"/>
      <c r="M535" s="228" t="s">
        <v>1</v>
      </c>
      <c r="N535" s="229" t="s">
        <v>40</v>
      </c>
      <c r="O535" s="92"/>
      <c r="P535" s="230">
        <f>O535*H535</f>
        <v>0</v>
      </c>
      <c r="Q535" s="230">
        <v>0.00011</v>
      </c>
      <c r="R535" s="230">
        <f>Q535*H535</f>
        <v>0.00022000000000000001</v>
      </c>
      <c r="S535" s="230">
        <v>0</v>
      </c>
      <c r="T535" s="231">
        <f>S535*H535</f>
        <v>0</v>
      </c>
      <c r="U535" s="39"/>
      <c r="V535" s="39"/>
      <c r="W535" s="39"/>
      <c r="X535" s="39"/>
      <c r="Y535" s="39"/>
      <c r="Z535" s="39"/>
      <c r="AA535" s="39"/>
      <c r="AB535" s="39"/>
      <c r="AC535" s="39"/>
      <c r="AD535" s="39"/>
      <c r="AE535" s="39"/>
      <c r="AR535" s="232" t="s">
        <v>276</v>
      </c>
      <c r="AT535" s="232" t="s">
        <v>146</v>
      </c>
      <c r="AU535" s="232" t="s">
        <v>85</v>
      </c>
      <c r="AY535" s="18" t="s">
        <v>143</v>
      </c>
      <c r="BE535" s="233">
        <f>IF(N535="základní",J535,0)</f>
        <v>0</v>
      </c>
      <c r="BF535" s="233">
        <f>IF(N535="snížená",J535,0)</f>
        <v>0</v>
      </c>
      <c r="BG535" s="233">
        <f>IF(N535="zákl. přenesená",J535,0)</f>
        <v>0</v>
      </c>
      <c r="BH535" s="233">
        <f>IF(N535="sníž. přenesená",J535,0)</f>
        <v>0</v>
      </c>
      <c r="BI535" s="233">
        <f>IF(N535="nulová",J535,0)</f>
        <v>0</v>
      </c>
      <c r="BJ535" s="18" t="s">
        <v>83</v>
      </c>
      <c r="BK535" s="233">
        <f>ROUND(I535*H535,2)</f>
        <v>0</v>
      </c>
      <c r="BL535" s="18" t="s">
        <v>276</v>
      </c>
      <c r="BM535" s="232" t="s">
        <v>600</v>
      </c>
    </row>
    <row r="536" s="2" customFormat="1" ht="33" customHeight="1">
      <c r="A536" s="39"/>
      <c r="B536" s="40"/>
      <c r="C536" s="220" t="s">
        <v>601</v>
      </c>
      <c r="D536" s="220" t="s">
        <v>146</v>
      </c>
      <c r="E536" s="221" t="s">
        <v>602</v>
      </c>
      <c r="F536" s="222" t="s">
        <v>603</v>
      </c>
      <c r="G536" s="223" t="s">
        <v>223</v>
      </c>
      <c r="H536" s="224">
        <v>37.247999999999998</v>
      </c>
      <c r="I536" s="225"/>
      <c r="J536" s="226">
        <f>ROUND(I536*H536,2)</f>
        <v>0</v>
      </c>
      <c r="K536" s="227"/>
      <c r="L536" s="45"/>
      <c r="M536" s="228" t="s">
        <v>1</v>
      </c>
      <c r="N536" s="229" t="s">
        <v>40</v>
      </c>
      <c r="O536" s="92"/>
      <c r="P536" s="230">
        <f>O536*H536</f>
        <v>0</v>
      </c>
      <c r="Q536" s="230">
        <v>0.00011</v>
      </c>
      <c r="R536" s="230">
        <f>Q536*H536</f>
        <v>0.00409728</v>
      </c>
      <c r="S536" s="230">
        <v>0</v>
      </c>
      <c r="T536" s="231">
        <f>S536*H536</f>
        <v>0</v>
      </c>
      <c r="U536" s="39"/>
      <c r="V536" s="39"/>
      <c r="W536" s="39"/>
      <c r="X536" s="39"/>
      <c r="Y536" s="39"/>
      <c r="Z536" s="39"/>
      <c r="AA536" s="39"/>
      <c r="AB536" s="39"/>
      <c r="AC536" s="39"/>
      <c r="AD536" s="39"/>
      <c r="AE536" s="39"/>
      <c r="AR536" s="232" t="s">
        <v>276</v>
      </c>
      <c r="AT536" s="232" t="s">
        <v>146</v>
      </c>
      <c r="AU536" s="232" t="s">
        <v>85</v>
      </c>
      <c r="AY536" s="18" t="s">
        <v>143</v>
      </c>
      <c r="BE536" s="233">
        <f>IF(N536="základní",J536,0)</f>
        <v>0</v>
      </c>
      <c r="BF536" s="233">
        <f>IF(N536="snížená",J536,0)</f>
        <v>0</v>
      </c>
      <c r="BG536" s="233">
        <f>IF(N536="zákl. přenesená",J536,0)</f>
        <v>0</v>
      </c>
      <c r="BH536" s="233">
        <f>IF(N536="sníž. přenesená",J536,0)</f>
        <v>0</v>
      </c>
      <c r="BI536" s="233">
        <f>IF(N536="nulová",J536,0)</f>
        <v>0</v>
      </c>
      <c r="BJ536" s="18" t="s">
        <v>83</v>
      </c>
      <c r="BK536" s="233">
        <f>ROUND(I536*H536,2)</f>
        <v>0</v>
      </c>
      <c r="BL536" s="18" t="s">
        <v>276</v>
      </c>
      <c r="BM536" s="232" t="s">
        <v>604</v>
      </c>
    </row>
    <row r="537" s="2" customFormat="1" ht="24.15" customHeight="1">
      <c r="A537" s="39"/>
      <c r="B537" s="40"/>
      <c r="C537" s="220" t="s">
        <v>385</v>
      </c>
      <c r="D537" s="220" t="s">
        <v>146</v>
      </c>
      <c r="E537" s="221" t="s">
        <v>605</v>
      </c>
      <c r="F537" s="222" t="s">
        <v>606</v>
      </c>
      <c r="G537" s="223" t="s">
        <v>363</v>
      </c>
      <c r="H537" s="224">
        <v>2</v>
      </c>
      <c r="I537" s="225"/>
      <c r="J537" s="226">
        <f>ROUND(I537*H537,2)</f>
        <v>0</v>
      </c>
      <c r="K537" s="227"/>
      <c r="L537" s="45"/>
      <c r="M537" s="228" t="s">
        <v>1</v>
      </c>
      <c r="N537" s="229" t="s">
        <v>40</v>
      </c>
      <c r="O537" s="92"/>
      <c r="P537" s="230">
        <f>O537*H537</f>
        <v>0</v>
      </c>
      <c r="Q537" s="230">
        <v>1.0000000000000001E-05</v>
      </c>
      <c r="R537" s="230">
        <f>Q537*H537</f>
        <v>2.0000000000000002E-05</v>
      </c>
      <c r="S537" s="230">
        <v>0</v>
      </c>
      <c r="T537" s="231">
        <f>S537*H537</f>
        <v>0</v>
      </c>
      <c r="U537" s="39"/>
      <c r="V537" s="39"/>
      <c r="W537" s="39"/>
      <c r="X537" s="39"/>
      <c r="Y537" s="39"/>
      <c r="Z537" s="39"/>
      <c r="AA537" s="39"/>
      <c r="AB537" s="39"/>
      <c r="AC537" s="39"/>
      <c r="AD537" s="39"/>
      <c r="AE537" s="39"/>
      <c r="AR537" s="232" t="s">
        <v>276</v>
      </c>
      <c r="AT537" s="232" t="s">
        <v>146</v>
      </c>
      <c r="AU537" s="232" t="s">
        <v>85</v>
      </c>
      <c r="AY537" s="18" t="s">
        <v>143</v>
      </c>
      <c r="BE537" s="233">
        <f>IF(N537="základní",J537,0)</f>
        <v>0</v>
      </c>
      <c r="BF537" s="233">
        <f>IF(N537="snížená",J537,0)</f>
        <v>0</v>
      </c>
      <c r="BG537" s="233">
        <f>IF(N537="zákl. přenesená",J537,0)</f>
        <v>0</v>
      </c>
      <c r="BH537" s="233">
        <f>IF(N537="sníž. přenesená",J537,0)</f>
        <v>0</v>
      </c>
      <c r="BI537" s="233">
        <f>IF(N537="nulová",J537,0)</f>
        <v>0</v>
      </c>
      <c r="BJ537" s="18" t="s">
        <v>83</v>
      </c>
      <c r="BK537" s="233">
        <f>ROUND(I537*H537,2)</f>
        <v>0</v>
      </c>
      <c r="BL537" s="18" t="s">
        <v>276</v>
      </c>
      <c r="BM537" s="232" t="s">
        <v>607</v>
      </c>
    </row>
    <row r="538" s="2" customFormat="1" ht="24.15" customHeight="1">
      <c r="A538" s="39"/>
      <c r="B538" s="40"/>
      <c r="C538" s="220" t="s">
        <v>608</v>
      </c>
      <c r="D538" s="220" t="s">
        <v>146</v>
      </c>
      <c r="E538" s="221" t="s">
        <v>609</v>
      </c>
      <c r="F538" s="222" t="s">
        <v>610</v>
      </c>
      <c r="G538" s="223" t="s">
        <v>474</v>
      </c>
      <c r="H538" s="224">
        <v>0.028000000000000001</v>
      </c>
      <c r="I538" s="225"/>
      <c r="J538" s="226">
        <f>ROUND(I538*H538,2)</f>
        <v>0</v>
      </c>
      <c r="K538" s="227"/>
      <c r="L538" s="45"/>
      <c r="M538" s="228" t="s">
        <v>1</v>
      </c>
      <c r="N538" s="229" t="s">
        <v>40</v>
      </c>
      <c r="O538" s="92"/>
      <c r="P538" s="230">
        <f>O538*H538</f>
        <v>0</v>
      </c>
      <c r="Q538" s="230">
        <v>0</v>
      </c>
      <c r="R538" s="230">
        <f>Q538*H538</f>
        <v>0</v>
      </c>
      <c r="S538" s="230">
        <v>0</v>
      </c>
      <c r="T538" s="231">
        <f>S538*H538</f>
        <v>0</v>
      </c>
      <c r="U538" s="39"/>
      <c r="V538" s="39"/>
      <c r="W538" s="39"/>
      <c r="X538" s="39"/>
      <c r="Y538" s="39"/>
      <c r="Z538" s="39"/>
      <c r="AA538" s="39"/>
      <c r="AB538" s="39"/>
      <c r="AC538" s="39"/>
      <c r="AD538" s="39"/>
      <c r="AE538" s="39"/>
      <c r="AR538" s="232" t="s">
        <v>276</v>
      </c>
      <c r="AT538" s="232" t="s">
        <v>146</v>
      </c>
      <c r="AU538" s="232" t="s">
        <v>85</v>
      </c>
      <c r="AY538" s="18" t="s">
        <v>143</v>
      </c>
      <c r="BE538" s="233">
        <f>IF(N538="základní",J538,0)</f>
        <v>0</v>
      </c>
      <c r="BF538" s="233">
        <f>IF(N538="snížená",J538,0)</f>
        <v>0</v>
      </c>
      <c r="BG538" s="233">
        <f>IF(N538="zákl. přenesená",J538,0)</f>
        <v>0</v>
      </c>
      <c r="BH538" s="233">
        <f>IF(N538="sníž. přenesená",J538,0)</f>
        <v>0</v>
      </c>
      <c r="BI538" s="233">
        <f>IF(N538="nulová",J538,0)</f>
        <v>0</v>
      </c>
      <c r="BJ538" s="18" t="s">
        <v>83</v>
      </c>
      <c r="BK538" s="233">
        <f>ROUND(I538*H538,2)</f>
        <v>0</v>
      </c>
      <c r="BL538" s="18" t="s">
        <v>276</v>
      </c>
      <c r="BM538" s="232" t="s">
        <v>611</v>
      </c>
    </row>
    <row r="539" s="12" customFormat="1" ht="22.8" customHeight="1">
      <c r="A539" s="12"/>
      <c r="B539" s="204"/>
      <c r="C539" s="205"/>
      <c r="D539" s="206" t="s">
        <v>74</v>
      </c>
      <c r="E539" s="218" t="s">
        <v>612</v>
      </c>
      <c r="F539" s="218" t="s">
        <v>613</v>
      </c>
      <c r="G539" s="205"/>
      <c r="H539" s="205"/>
      <c r="I539" s="208"/>
      <c r="J539" s="219">
        <f>BK539</f>
        <v>0</v>
      </c>
      <c r="K539" s="205"/>
      <c r="L539" s="210"/>
      <c r="M539" s="211"/>
      <c r="N539" s="212"/>
      <c r="O539" s="212"/>
      <c r="P539" s="213">
        <f>SUM(P540:P543)</f>
        <v>0</v>
      </c>
      <c r="Q539" s="212"/>
      <c r="R539" s="213">
        <f>SUM(R540:R543)</f>
        <v>0.00198</v>
      </c>
      <c r="S539" s="212"/>
      <c r="T539" s="214">
        <f>SUM(T540:T543)</f>
        <v>0</v>
      </c>
      <c r="U539" s="12"/>
      <c r="V539" s="12"/>
      <c r="W539" s="12"/>
      <c r="X539" s="12"/>
      <c r="Y539" s="12"/>
      <c r="Z539" s="12"/>
      <c r="AA539" s="12"/>
      <c r="AB539" s="12"/>
      <c r="AC539" s="12"/>
      <c r="AD539" s="12"/>
      <c r="AE539" s="12"/>
      <c r="AR539" s="215" t="s">
        <v>85</v>
      </c>
      <c r="AT539" s="216" t="s">
        <v>74</v>
      </c>
      <c r="AU539" s="216" t="s">
        <v>83</v>
      </c>
      <c r="AY539" s="215" t="s">
        <v>143</v>
      </c>
      <c r="BK539" s="217">
        <f>SUM(BK540:BK543)</f>
        <v>0</v>
      </c>
    </row>
    <row r="540" s="2" customFormat="1" ht="24.15" customHeight="1">
      <c r="A540" s="39"/>
      <c r="B540" s="40"/>
      <c r="C540" s="220" t="s">
        <v>614</v>
      </c>
      <c r="D540" s="220" t="s">
        <v>146</v>
      </c>
      <c r="E540" s="221" t="s">
        <v>615</v>
      </c>
      <c r="F540" s="222" t="s">
        <v>616</v>
      </c>
      <c r="G540" s="223" t="s">
        <v>363</v>
      </c>
      <c r="H540" s="224">
        <v>2</v>
      </c>
      <c r="I540" s="225"/>
      <c r="J540" s="226">
        <f>ROUND(I540*H540,2)</f>
        <v>0</v>
      </c>
      <c r="K540" s="227"/>
      <c r="L540" s="45"/>
      <c r="M540" s="228" t="s">
        <v>1</v>
      </c>
      <c r="N540" s="229" t="s">
        <v>40</v>
      </c>
      <c r="O540" s="92"/>
      <c r="P540" s="230">
        <f>O540*H540</f>
        <v>0</v>
      </c>
      <c r="Q540" s="230">
        <v>5.0000000000000002E-05</v>
      </c>
      <c r="R540" s="230">
        <f>Q540*H540</f>
        <v>0.00010000000000000001</v>
      </c>
      <c r="S540" s="230">
        <v>0</v>
      </c>
      <c r="T540" s="231">
        <f>S540*H540</f>
        <v>0</v>
      </c>
      <c r="U540" s="39"/>
      <c r="V540" s="39"/>
      <c r="W540" s="39"/>
      <c r="X540" s="39"/>
      <c r="Y540" s="39"/>
      <c r="Z540" s="39"/>
      <c r="AA540" s="39"/>
      <c r="AB540" s="39"/>
      <c r="AC540" s="39"/>
      <c r="AD540" s="39"/>
      <c r="AE540" s="39"/>
      <c r="AR540" s="232" t="s">
        <v>276</v>
      </c>
      <c r="AT540" s="232" t="s">
        <v>146</v>
      </c>
      <c r="AU540" s="232" t="s">
        <v>85</v>
      </c>
      <c r="AY540" s="18" t="s">
        <v>143</v>
      </c>
      <c r="BE540" s="233">
        <f>IF(N540="základní",J540,0)</f>
        <v>0</v>
      </c>
      <c r="BF540" s="233">
        <f>IF(N540="snížená",J540,0)</f>
        <v>0</v>
      </c>
      <c r="BG540" s="233">
        <f>IF(N540="zákl. přenesená",J540,0)</f>
        <v>0</v>
      </c>
      <c r="BH540" s="233">
        <f>IF(N540="sníž. přenesená",J540,0)</f>
        <v>0</v>
      </c>
      <c r="BI540" s="233">
        <f>IF(N540="nulová",J540,0)</f>
        <v>0</v>
      </c>
      <c r="BJ540" s="18" t="s">
        <v>83</v>
      </c>
      <c r="BK540" s="233">
        <f>ROUND(I540*H540,2)</f>
        <v>0</v>
      </c>
      <c r="BL540" s="18" t="s">
        <v>276</v>
      </c>
      <c r="BM540" s="232" t="s">
        <v>617</v>
      </c>
    </row>
    <row r="541" s="2" customFormat="1" ht="24.15" customHeight="1">
      <c r="A541" s="39"/>
      <c r="B541" s="40"/>
      <c r="C541" s="220" t="s">
        <v>618</v>
      </c>
      <c r="D541" s="220" t="s">
        <v>146</v>
      </c>
      <c r="E541" s="221" t="s">
        <v>619</v>
      </c>
      <c r="F541" s="222" t="s">
        <v>620</v>
      </c>
      <c r="G541" s="223" t="s">
        <v>363</v>
      </c>
      <c r="H541" s="224">
        <v>2</v>
      </c>
      <c r="I541" s="225"/>
      <c r="J541" s="226">
        <f>ROUND(I541*H541,2)</f>
        <v>0</v>
      </c>
      <c r="K541" s="227"/>
      <c r="L541" s="45"/>
      <c r="M541" s="228" t="s">
        <v>1</v>
      </c>
      <c r="N541" s="229" t="s">
        <v>40</v>
      </c>
      <c r="O541" s="92"/>
      <c r="P541" s="230">
        <f>O541*H541</f>
        <v>0</v>
      </c>
      <c r="Q541" s="230">
        <v>0.00067000000000000002</v>
      </c>
      <c r="R541" s="230">
        <f>Q541*H541</f>
        <v>0.0013400000000000001</v>
      </c>
      <c r="S541" s="230">
        <v>0</v>
      </c>
      <c r="T541" s="231">
        <f>S541*H541</f>
        <v>0</v>
      </c>
      <c r="U541" s="39"/>
      <c r="V541" s="39"/>
      <c r="W541" s="39"/>
      <c r="X541" s="39"/>
      <c r="Y541" s="39"/>
      <c r="Z541" s="39"/>
      <c r="AA541" s="39"/>
      <c r="AB541" s="39"/>
      <c r="AC541" s="39"/>
      <c r="AD541" s="39"/>
      <c r="AE541" s="39"/>
      <c r="AR541" s="232" t="s">
        <v>276</v>
      </c>
      <c r="AT541" s="232" t="s">
        <v>146</v>
      </c>
      <c r="AU541" s="232" t="s">
        <v>85</v>
      </c>
      <c r="AY541" s="18" t="s">
        <v>143</v>
      </c>
      <c r="BE541" s="233">
        <f>IF(N541="základní",J541,0)</f>
        <v>0</v>
      </c>
      <c r="BF541" s="233">
        <f>IF(N541="snížená",J541,0)</f>
        <v>0</v>
      </c>
      <c r="BG541" s="233">
        <f>IF(N541="zákl. přenesená",J541,0)</f>
        <v>0</v>
      </c>
      <c r="BH541" s="233">
        <f>IF(N541="sníž. přenesená",J541,0)</f>
        <v>0</v>
      </c>
      <c r="BI541" s="233">
        <f>IF(N541="nulová",J541,0)</f>
        <v>0</v>
      </c>
      <c r="BJ541" s="18" t="s">
        <v>83</v>
      </c>
      <c r="BK541" s="233">
        <f>ROUND(I541*H541,2)</f>
        <v>0</v>
      </c>
      <c r="BL541" s="18" t="s">
        <v>276</v>
      </c>
      <c r="BM541" s="232" t="s">
        <v>621</v>
      </c>
    </row>
    <row r="542" s="2" customFormat="1" ht="24.15" customHeight="1">
      <c r="A542" s="39"/>
      <c r="B542" s="40"/>
      <c r="C542" s="220" t="s">
        <v>622</v>
      </c>
      <c r="D542" s="220" t="s">
        <v>146</v>
      </c>
      <c r="E542" s="221" t="s">
        <v>623</v>
      </c>
      <c r="F542" s="222" t="s">
        <v>624</v>
      </c>
      <c r="G542" s="223" t="s">
        <v>363</v>
      </c>
      <c r="H542" s="224">
        <v>2</v>
      </c>
      <c r="I542" s="225"/>
      <c r="J542" s="226">
        <f>ROUND(I542*H542,2)</f>
        <v>0</v>
      </c>
      <c r="K542" s="227"/>
      <c r="L542" s="45"/>
      <c r="M542" s="228" t="s">
        <v>1</v>
      </c>
      <c r="N542" s="229" t="s">
        <v>40</v>
      </c>
      <c r="O542" s="92"/>
      <c r="P542" s="230">
        <f>O542*H542</f>
        <v>0</v>
      </c>
      <c r="Q542" s="230">
        <v>0.00027</v>
      </c>
      <c r="R542" s="230">
        <f>Q542*H542</f>
        <v>0.00054000000000000001</v>
      </c>
      <c r="S542" s="230">
        <v>0</v>
      </c>
      <c r="T542" s="231">
        <f>S542*H542</f>
        <v>0</v>
      </c>
      <c r="U542" s="39"/>
      <c r="V542" s="39"/>
      <c r="W542" s="39"/>
      <c r="X542" s="39"/>
      <c r="Y542" s="39"/>
      <c r="Z542" s="39"/>
      <c r="AA542" s="39"/>
      <c r="AB542" s="39"/>
      <c r="AC542" s="39"/>
      <c r="AD542" s="39"/>
      <c r="AE542" s="39"/>
      <c r="AR542" s="232" t="s">
        <v>276</v>
      </c>
      <c r="AT542" s="232" t="s">
        <v>146</v>
      </c>
      <c r="AU542" s="232" t="s">
        <v>85</v>
      </c>
      <c r="AY542" s="18" t="s">
        <v>143</v>
      </c>
      <c r="BE542" s="233">
        <f>IF(N542="základní",J542,0)</f>
        <v>0</v>
      </c>
      <c r="BF542" s="233">
        <f>IF(N542="snížená",J542,0)</f>
        <v>0</v>
      </c>
      <c r="BG542" s="233">
        <f>IF(N542="zákl. přenesená",J542,0)</f>
        <v>0</v>
      </c>
      <c r="BH542" s="233">
        <f>IF(N542="sníž. přenesená",J542,0)</f>
        <v>0</v>
      </c>
      <c r="BI542" s="233">
        <f>IF(N542="nulová",J542,0)</f>
        <v>0</v>
      </c>
      <c r="BJ542" s="18" t="s">
        <v>83</v>
      </c>
      <c r="BK542" s="233">
        <f>ROUND(I542*H542,2)</f>
        <v>0</v>
      </c>
      <c r="BL542" s="18" t="s">
        <v>276</v>
      </c>
      <c r="BM542" s="232" t="s">
        <v>625</v>
      </c>
    </row>
    <row r="543" s="2" customFormat="1" ht="21.75" customHeight="1">
      <c r="A543" s="39"/>
      <c r="B543" s="40"/>
      <c r="C543" s="220" t="s">
        <v>626</v>
      </c>
      <c r="D543" s="220" t="s">
        <v>146</v>
      </c>
      <c r="E543" s="221" t="s">
        <v>627</v>
      </c>
      <c r="F543" s="222" t="s">
        <v>628</v>
      </c>
      <c r="G543" s="223" t="s">
        <v>474</v>
      </c>
      <c r="H543" s="224">
        <v>0.002</v>
      </c>
      <c r="I543" s="225"/>
      <c r="J543" s="226">
        <f>ROUND(I543*H543,2)</f>
        <v>0</v>
      </c>
      <c r="K543" s="227"/>
      <c r="L543" s="45"/>
      <c r="M543" s="228" t="s">
        <v>1</v>
      </c>
      <c r="N543" s="229" t="s">
        <v>40</v>
      </c>
      <c r="O543" s="92"/>
      <c r="P543" s="230">
        <f>O543*H543</f>
        <v>0</v>
      </c>
      <c r="Q543" s="230">
        <v>0</v>
      </c>
      <c r="R543" s="230">
        <f>Q543*H543</f>
        <v>0</v>
      </c>
      <c r="S543" s="230">
        <v>0</v>
      </c>
      <c r="T543" s="231">
        <f>S543*H543</f>
        <v>0</v>
      </c>
      <c r="U543" s="39"/>
      <c r="V543" s="39"/>
      <c r="W543" s="39"/>
      <c r="X543" s="39"/>
      <c r="Y543" s="39"/>
      <c r="Z543" s="39"/>
      <c r="AA543" s="39"/>
      <c r="AB543" s="39"/>
      <c r="AC543" s="39"/>
      <c r="AD543" s="39"/>
      <c r="AE543" s="39"/>
      <c r="AR543" s="232" t="s">
        <v>276</v>
      </c>
      <c r="AT543" s="232" t="s">
        <v>146</v>
      </c>
      <c r="AU543" s="232" t="s">
        <v>85</v>
      </c>
      <c r="AY543" s="18" t="s">
        <v>143</v>
      </c>
      <c r="BE543" s="233">
        <f>IF(N543="základní",J543,0)</f>
        <v>0</v>
      </c>
      <c r="BF543" s="233">
        <f>IF(N543="snížená",J543,0)</f>
        <v>0</v>
      </c>
      <c r="BG543" s="233">
        <f>IF(N543="zákl. přenesená",J543,0)</f>
        <v>0</v>
      </c>
      <c r="BH543" s="233">
        <f>IF(N543="sníž. přenesená",J543,0)</f>
        <v>0</v>
      </c>
      <c r="BI543" s="233">
        <f>IF(N543="nulová",J543,0)</f>
        <v>0</v>
      </c>
      <c r="BJ543" s="18" t="s">
        <v>83</v>
      </c>
      <c r="BK543" s="233">
        <f>ROUND(I543*H543,2)</f>
        <v>0</v>
      </c>
      <c r="BL543" s="18" t="s">
        <v>276</v>
      </c>
      <c r="BM543" s="232" t="s">
        <v>629</v>
      </c>
    </row>
    <row r="544" s="12" customFormat="1" ht="22.8" customHeight="1">
      <c r="A544" s="12"/>
      <c r="B544" s="204"/>
      <c r="C544" s="205"/>
      <c r="D544" s="206" t="s">
        <v>74</v>
      </c>
      <c r="E544" s="218" t="s">
        <v>630</v>
      </c>
      <c r="F544" s="218" t="s">
        <v>631</v>
      </c>
      <c r="G544" s="205"/>
      <c r="H544" s="205"/>
      <c r="I544" s="208"/>
      <c r="J544" s="219">
        <f>BK544</f>
        <v>0</v>
      </c>
      <c r="K544" s="205"/>
      <c r="L544" s="210"/>
      <c r="M544" s="211"/>
      <c r="N544" s="212"/>
      <c r="O544" s="212"/>
      <c r="P544" s="213">
        <f>SUM(P545:P546)</f>
        <v>0</v>
      </c>
      <c r="Q544" s="212"/>
      <c r="R544" s="213">
        <f>SUM(R545:R546)</f>
        <v>0.069599999999999995</v>
      </c>
      <c r="S544" s="212"/>
      <c r="T544" s="214">
        <f>SUM(T545:T546)</f>
        <v>0</v>
      </c>
      <c r="U544" s="12"/>
      <c r="V544" s="12"/>
      <c r="W544" s="12"/>
      <c r="X544" s="12"/>
      <c r="Y544" s="12"/>
      <c r="Z544" s="12"/>
      <c r="AA544" s="12"/>
      <c r="AB544" s="12"/>
      <c r="AC544" s="12"/>
      <c r="AD544" s="12"/>
      <c r="AE544" s="12"/>
      <c r="AR544" s="215" t="s">
        <v>85</v>
      </c>
      <c r="AT544" s="216" t="s">
        <v>74</v>
      </c>
      <c r="AU544" s="216" t="s">
        <v>83</v>
      </c>
      <c r="AY544" s="215" t="s">
        <v>143</v>
      </c>
      <c r="BK544" s="217">
        <f>SUM(BK545:BK546)</f>
        <v>0</v>
      </c>
    </row>
    <row r="545" s="2" customFormat="1" ht="37.8" customHeight="1">
      <c r="A545" s="39"/>
      <c r="B545" s="40"/>
      <c r="C545" s="220" t="s">
        <v>632</v>
      </c>
      <c r="D545" s="220" t="s">
        <v>146</v>
      </c>
      <c r="E545" s="221" t="s">
        <v>633</v>
      </c>
      <c r="F545" s="222" t="s">
        <v>634</v>
      </c>
      <c r="G545" s="223" t="s">
        <v>363</v>
      </c>
      <c r="H545" s="224">
        <v>2</v>
      </c>
      <c r="I545" s="225"/>
      <c r="J545" s="226">
        <f>ROUND(I545*H545,2)</f>
        <v>0</v>
      </c>
      <c r="K545" s="227"/>
      <c r="L545" s="45"/>
      <c r="M545" s="228" t="s">
        <v>1</v>
      </c>
      <c r="N545" s="229" t="s">
        <v>40</v>
      </c>
      <c r="O545" s="92"/>
      <c r="P545" s="230">
        <f>O545*H545</f>
        <v>0</v>
      </c>
      <c r="Q545" s="230">
        <v>0.034799999999999998</v>
      </c>
      <c r="R545" s="230">
        <f>Q545*H545</f>
        <v>0.069599999999999995</v>
      </c>
      <c r="S545" s="230">
        <v>0</v>
      </c>
      <c r="T545" s="231">
        <f>S545*H545</f>
        <v>0</v>
      </c>
      <c r="U545" s="39"/>
      <c r="V545" s="39"/>
      <c r="W545" s="39"/>
      <c r="X545" s="39"/>
      <c r="Y545" s="39"/>
      <c r="Z545" s="39"/>
      <c r="AA545" s="39"/>
      <c r="AB545" s="39"/>
      <c r="AC545" s="39"/>
      <c r="AD545" s="39"/>
      <c r="AE545" s="39"/>
      <c r="AR545" s="232" t="s">
        <v>276</v>
      </c>
      <c r="AT545" s="232" t="s">
        <v>146</v>
      </c>
      <c r="AU545" s="232" t="s">
        <v>85</v>
      </c>
      <c r="AY545" s="18" t="s">
        <v>143</v>
      </c>
      <c r="BE545" s="233">
        <f>IF(N545="základní",J545,0)</f>
        <v>0</v>
      </c>
      <c r="BF545" s="233">
        <f>IF(N545="snížená",J545,0)</f>
        <v>0</v>
      </c>
      <c r="BG545" s="233">
        <f>IF(N545="zákl. přenesená",J545,0)</f>
        <v>0</v>
      </c>
      <c r="BH545" s="233">
        <f>IF(N545="sníž. přenesená",J545,0)</f>
        <v>0</v>
      </c>
      <c r="BI545" s="233">
        <f>IF(N545="nulová",J545,0)</f>
        <v>0</v>
      </c>
      <c r="BJ545" s="18" t="s">
        <v>83</v>
      </c>
      <c r="BK545" s="233">
        <f>ROUND(I545*H545,2)</f>
        <v>0</v>
      </c>
      <c r="BL545" s="18" t="s">
        <v>276</v>
      </c>
      <c r="BM545" s="232" t="s">
        <v>635</v>
      </c>
    </row>
    <row r="546" s="2" customFormat="1" ht="24.15" customHeight="1">
      <c r="A546" s="39"/>
      <c r="B546" s="40"/>
      <c r="C546" s="220" t="s">
        <v>636</v>
      </c>
      <c r="D546" s="220" t="s">
        <v>146</v>
      </c>
      <c r="E546" s="221" t="s">
        <v>637</v>
      </c>
      <c r="F546" s="222" t="s">
        <v>638</v>
      </c>
      <c r="G546" s="223" t="s">
        <v>474</v>
      </c>
      <c r="H546" s="224">
        <v>0.070000000000000007</v>
      </c>
      <c r="I546" s="225"/>
      <c r="J546" s="226">
        <f>ROUND(I546*H546,2)</f>
        <v>0</v>
      </c>
      <c r="K546" s="227"/>
      <c r="L546" s="45"/>
      <c r="M546" s="228" t="s">
        <v>1</v>
      </c>
      <c r="N546" s="229" t="s">
        <v>40</v>
      </c>
      <c r="O546" s="92"/>
      <c r="P546" s="230">
        <f>O546*H546</f>
        <v>0</v>
      </c>
      <c r="Q546" s="230">
        <v>0</v>
      </c>
      <c r="R546" s="230">
        <f>Q546*H546</f>
        <v>0</v>
      </c>
      <c r="S546" s="230">
        <v>0</v>
      </c>
      <c r="T546" s="231">
        <f>S546*H546</f>
        <v>0</v>
      </c>
      <c r="U546" s="39"/>
      <c r="V546" s="39"/>
      <c r="W546" s="39"/>
      <c r="X546" s="39"/>
      <c r="Y546" s="39"/>
      <c r="Z546" s="39"/>
      <c r="AA546" s="39"/>
      <c r="AB546" s="39"/>
      <c r="AC546" s="39"/>
      <c r="AD546" s="39"/>
      <c r="AE546" s="39"/>
      <c r="AR546" s="232" t="s">
        <v>276</v>
      </c>
      <c r="AT546" s="232" t="s">
        <v>146</v>
      </c>
      <c r="AU546" s="232" t="s">
        <v>85</v>
      </c>
      <c r="AY546" s="18" t="s">
        <v>143</v>
      </c>
      <c r="BE546" s="233">
        <f>IF(N546="základní",J546,0)</f>
        <v>0</v>
      </c>
      <c r="BF546" s="233">
        <f>IF(N546="snížená",J546,0)</f>
        <v>0</v>
      </c>
      <c r="BG546" s="233">
        <f>IF(N546="zákl. přenesená",J546,0)</f>
        <v>0</v>
      </c>
      <c r="BH546" s="233">
        <f>IF(N546="sníž. přenesená",J546,0)</f>
        <v>0</v>
      </c>
      <c r="BI546" s="233">
        <f>IF(N546="nulová",J546,0)</f>
        <v>0</v>
      </c>
      <c r="BJ546" s="18" t="s">
        <v>83</v>
      </c>
      <c r="BK546" s="233">
        <f>ROUND(I546*H546,2)</f>
        <v>0</v>
      </c>
      <c r="BL546" s="18" t="s">
        <v>276</v>
      </c>
      <c r="BM546" s="232" t="s">
        <v>639</v>
      </c>
    </row>
    <row r="547" s="12" customFormat="1" ht="22.8" customHeight="1">
      <c r="A547" s="12"/>
      <c r="B547" s="204"/>
      <c r="C547" s="205"/>
      <c r="D547" s="206" t="s">
        <v>74</v>
      </c>
      <c r="E547" s="218" t="s">
        <v>640</v>
      </c>
      <c r="F547" s="218" t="s">
        <v>641</v>
      </c>
      <c r="G547" s="205"/>
      <c r="H547" s="205"/>
      <c r="I547" s="208"/>
      <c r="J547" s="219">
        <f>BK547</f>
        <v>0</v>
      </c>
      <c r="K547" s="205"/>
      <c r="L547" s="210"/>
      <c r="M547" s="211"/>
      <c r="N547" s="212"/>
      <c r="O547" s="212"/>
      <c r="P547" s="213">
        <f>SUM(P548:P574)</f>
        <v>0</v>
      </c>
      <c r="Q547" s="212"/>
      <c r="R547" s="213">
        <f>SUM(R548:R574)</f>
        <v>4.4032896000000008</v>
      </c>
      <c r="S547" s="212"/>
      <c r="T547" s="214">
        <f>SUM(T548:T574)</f>
        <v>1.77369</v>
      </c>
      <c r="U547" s="12"/>
      <c r="V547" s="12"/>
      <c r="W547" s="12"/>
      <c r="X547" s="12"/>
      <c r="Y547" s="12"/>
      <c r="Z547" s="12"/>
      <c r="AA547" s="12"/>
      <c r="AB547" s="12"/>
      <c r="AC547" s="12"/>
      <c r="AD547" s="12"/>
      <c r="AE547" s="12"/>
      <c r="AR547" s="215" t="s">
        <v>85</v>
      </c>
      <c r="AT547" s="216" t="s">
        <v>74</v>
      </c>
      <c r="AU547" s="216" t="s">
        <v>83</v>
      </c>
      <c r="AY547" s="215" t="s">
        <v>143</v>
      </c>
      <c r="BK547" s="217">
        <f>SUM(BK548:BK574)</f>
        <v>0</v>
      </c>
    </row>
    <row r="548" s="2" customFormat="1" ht="24.15" customHeight="1">
      <c r="A548" s="39"/>
      <c r="B548" s="40"/>
      <c r="C548" s="220" t="s">
        <v>642</v>
      </c>
      <c r="D548" s="220" t="s">
        <v>146</v>
      </c>
      <c r="E548" s="221" t="s">
        <v>643</v>
      </c>
      <c r="F548" s="222" t="s">
        <v>644</v>
      </c>
      <c r="G548" s="223" t="s">
        <v>149</v>
      </c>
      <c r="H548" s="224">
        <v>354.738</v>
      </c>
      <c r="I548" s="225"/>
      <c r="J548" s="226">
        <f>ROUND(I548*H548,2)</f>
        <v>0</v>
      </c>
      <c r="K548" s="227"/>
      <c r="L548" s="45"/>
      <c r="M548" s="228" t="s">
        <v>1</v>
      </c>
      <c r="N548" s="229" t="s">
        <v>40</v>
      </c>
      <c r="O548" s="92"/>
      <c r="P548" s="230">
        <f>O548*H548</f>
        <v>0</v>
      </c>
      <c r="Q548" s="230">
        <v>0</v>
      </c>
      <c r="R548" s="230">
        <f>Q548*H548</f>
        <v>0</v>
      </c>
      <c r="S548" s="230">
        <v>0</v>
      </c>
      <c r="T548" s="231">
        <f>S548*H548</f>
        <v>0</v>
      </c>
      <c r="U548" s="39"/>
      <c r="V548" s="39"/>
      <c r="W548" s="39"/>
      <c r="X548" s="39"/>
      <c r="Y548" s="39"/>
      <c r="Z548" s="39"/>
      <c r="AA548" s="39"/>
      <c r="AB548" s="39"/>
      <c r="AC548" s="39"/>
      <c r="AD548" s="39"/>
      <c r="AE548" s="39"/>
      <c r="AR548" s="232" t="s">
        <v>276</v>
      </c>
      <c r="AT548" s="232" t="s">
        <v>146</v>
      </c>
      <c r="AU548" s="232" t="s">
        <v>85</v>
      </c>
      <c r="AY548" s="18" t="s">
        <v>143</v>
      </c>
      <c r="BE548" s="233">
        <f>IF(N548="základní",J548,0)</f>
        <v>0</v>
      </c>
      <c r="BF548" s="233">
        <f>IF(N548="snížená",J548,0)</f>
        <v>0</v>
      </c>
      <c r="BG548" s="233">
        <f>IF(N548="zákl. přenesená",J548,0)</f>
        <v>0</v>
      </c>
      <c r="BH548" s="233">
        <f>IF(N548="sníž. přenesená",J548,0)</f>
        <v>0</v>
      </c>
      <c r="BI548" s="233">
        <f>IF(N548="nulová",J548,0)</f>
        <v>0</v>
      </c>
      <c r="BJ548" s="18" t="s">
        <v>83</v>
      </c>
      <c r="BK548" s="233">
        <f>ROUND(I548*H548,2)</f>
        <v>0</v>
      </c>
      <c r="BL548" s="18" t="s">
        <v>276</v>
      </c>
      <c r="BM548" s="232" t="s">
        <v>645</v>
      </c>
    </row>
    <row r="549" s="13" customFormat="1">
      <c r="A549" s="13"/>
      <c r="B549" s="234"/>
      <c r="C549" s="235"/>
      <c r="D549" s="236" t="s">
        <v>152</v>
      </c>
      <c r="E549" s="237" t="s">
        <v>1</v>
      </c>
      <c r="F549" s="238" t="s">
        <v>546</v>
      </c>
      <c r="G549" s="235"/>
      <c r="H549" s="237" t="s">
        <v>1</v>
      </c>
      <c r="I549" s="239"/>
      <c r="J549" s="235"/>
      <c r="K549" s="235"/>
      <c r="L549" s="240"/>
      <c r="M549" s="241"/>
      <c r="N549" s="242"/>
      <c r="O549" s="242"/>
      <c r="P549" s="242"/>
      <c r="Q549" s="242"/>
      <c r="R549" s="242"/>
      <c r="S549" s="242"/>
      <c r="T549" s="243"/>
      <c r="U549" s="13"/>
      <c r="V549" s="13"/>
      <c r="W549" s="13"/>
      <c r="X549" s="13"/>
      <c r="Y549" s="13"/>
      <c r="Z549" s="13"/>
      <c r="AA549" s="13"/>
      <c r="AB549" s="13"/>
      <c r="AC549" s="13"/>
      <c r="AD549" s="13"/>
      <c r="AE549" s="13"/>
      <c r="AT549" s="244" t="s">
        <v>152</v>
      </c>
      <c r="AU549" s="244" t="s">
        <v>85</v>
      </c>
      <c r="AV549" s="13" t="s">
        <v>83</v>
      </c>
      <c r="AW549" s="13" t="s">
        <v>32</v>
      </c>
      <c r="AX549" s="13" t="s">
        <v>75</v>
      </c>
      <c r="AY549" s="244" t="s">
        <v>143</v>
      </c>
    </row>
    <row r="550" s="14" customFormat="1">
      <c r="A550" s="14"/>
      <c r="B550" s="245"/>
      <c r="C550" s="246"/>
      <c r="D550" s="236" t="s">
        <v>152</v>
      </c>
      <c r="E550" s="247" t="s">
        <v>1</v>
      </c>
      <c r="F550" s="248" t="s">
        <v>547</v>
      </c>
      <c r="G550" s="246"/>
      <c r="H550" s="249">
        <v>302.54599999999999</v>
      </c>
      <c r="I550" s="250"/>
      <c r="J550" s="246"/>
      <c r="K550" s="246"/>
      <c r="L550" s="251"/>
      <c r="M550" s="252"/>
      <c r="N550" s="253"/>
      <c r="O550" s="253"/>
      <c r="P550" s="253"/>
      <c r="Q550" s="253"/>
      <c r="R550" s="253"/>
      <c r="S550" s="253"/>
      <c r="T550" s="254"/>
      <c r="U550" s="14"/>
      <c r="V550" s="14"/>
      <c r="W550" s="14"/>
      <c r="X550" s="14"/>
      <c r="Y550" s="14"/>
      <c r="Z550" s="14"/>
      <c r="AA550" s="14"/>
      <c r="AB550" s="14"/>
      <c r="AC550" s="14"/>
      <c r="AD550" s="14"/>
      <c r="AE550" s="14"/>
      <c r="AT550" s="255" t="s">
        <v>152</v>
      </c>
      <c r="AU550" s="255" t="s">
        <v>85</v>
      </c>
      <c r="AV550" s="14" t="s">
        <v>85</v>
      </c>
      <c r="AW550" s="14" t="s">
        <v>32</v>
      </c>
      <c r="AX550" s="14" t="s">
        <v>75</v>
      </c>
      <c r="AY550" s="255" t="s">
        <v>143</v>
      </c>
    </row>
    <row r="551" s="13" customFormat="1">
      <c r="A551" s="13"/>
      <c r="B551" s="234"/>
      <c r="C551" s="235"/>
      <c r="D551" s="236" t="s">
        <v>152</v>
      </c>
      <c r="E551" s="237" t="s">
        <v>1</v>
      </c>
      <c r="F551" s="238" t="s">
        <v>548</v>
      </c>
      <c r="G551" s="235"/>
      <c r="H551" s="237" t="s">
        <v>1</v>
      </c>
      <c r="I551" s="239"/>
      <c r="J551" s="235"/>
      <c r="K551" s="235"/>
      <c r="L551" s="240"/>
      <c r="M551" s="241"/>
      <c r="N551" s="242"/>
      <c r="O551" s="242"/>
      <c r="P551" s="242"/>
      <c r="Q551" s="242"/>
      <c r="R551" s="242"/>
      <c r="S551" s="242"/>
      <c r="T551" s="243"/>
      <c r="U551" s="13"/>
      <c r="V551" s="13"/>
      <c r="W551" s="13"/>
      <c r="X551" s="13"/>
      <c r="Y551" s="13"/>
      <c r="Z551" s="13"/>
      <c r="AA551" s="13"/>
      <c r="AB551" s="13"/>
      <c r="AC551" s="13"/>
      <c r="AD551" s="13"/>
      <c r="AE551" s="13"/>
      <c r="AT551" s="244" t="s">
        <v>152</v>
      </c>
      <c r="AU551" s="244" t="s">
        <v>85</v>
      </c>
      <c r="AV551" s="13" t="s">
        <v>83</v>
      </c>
      <c r="AW551" s="13" t="s">
        <v>32</v>
      </c>
      <c r="AX551" s="13" t="s">
        <v>75</v>
      </c>
      <c r="AY551" s="244" t="s">
        <v>143</v>
      </c>
    </row>
    <row r="552" s="14" customFormat="1">
      <c r="A552" s="14"/>
      <c r="B552" s="245"/>
      <c r="C552" s="246"/>
      <c r="D552" s="236" t="s">
        <v>152</v>
      </c>
      <c r="E552" s="247" t="s">
        <v>1</v>
      </c>
      <c r="F552" s="248" t="s">
        <v>549</v>
      </c>
      <c r="G552" s="246"/>
      <c r="H552" s="249">
        <v>47.573</v>
      </c>
      <c r="I552" s="250"/>
      <c r="J552" s="246"/>
      <c r="K552" s="246"/>
      <c r="L552" s="251"/>
      <c r="M552" s="252"/>
      <c r="N552" s="253"/>
      <c r="O552" s="253"/>
      <c r="P552" s="253"/>
      <c r="Q552" s="253"/>
      <c r="R552" s="253"/>
      <c r="S552" s="253"/>
      <c r="T552" s="254"/>
      <c r="U552" s="14"/>
      <c r="V552" s="14"/>
      <c r="W552" s="14"/>
      <c r="X552" s="14"/>
      <c r="Y552" s="14"/>
      <c r="Z552" s="14"/>
      <c r="AA552" s="14"/>
      <c r="AB552" s="14"/>
      <c r="AC552" s="14"/>
      <c r="AD552" s="14"/>
      <c r="AE552" s="14"/>
      <c r="AT552" s="255" t="s">
        <v>152</v>
      </c>
      <c r="AU552" s="255" t="s">
        <v>85</v>
      </c>
      <c r="AV552" s="14" t="s">
        <v>85</v>
      </c>
      <c r="AW552" s="14" t="s">
        <v>32</v>
      </c>
      <c r="AX552" s="14" t="s">
        <v>75</v>
      </c>
      <c r="AY552" s="255" t="s">
        <v>143</v>
      </c>
    </row>
    <row r="553" s="13" customFormat="1">
      <c r="A553" s="13"/>
      <c r="B553" s="234"/>
      <c r="C553" s="235"/>
      <c r="D553" s="236" t="s">
        <v>152</v>
      </c>
      <c r="E553" s="237" t="s">
        <v>1</v>
      </c>
      <c r="F553" s="238" t="s">
        <v>550</v>
      </c>
      <c r="G553" s="235"/>
      <c r="H553" s="237" t="s">
        <v>1</v>
      </c>
      <c r="I553" s="239"/>
      <c r="J553" s="235"/>
      <c r="K553" s="235"/>
      <c r="L553" s="240"/>
      <c r="M553" s="241"/>
      <c r="N553" s="242"/>
      <c r="O553" s="242"/>
      <c r="P553" s="242"/>
      <c r="Q553" s="242"/>
      <c r="R553" s="242"/>
      <c r="S553" s="242"/>
      <c r="T553" s="243"/>
      <c r="U553" s="13"/>
      <c r="V553" s="13"/>
      <c r="W553" s="13"/>
      <c r="X553" s="13"/>
      <c r="Y553" s="13"/>
      <c r="Z553" s="13"/>
      <c r="AA553" s="13"/>
      <c r="AB553" s="13"/>
      <c r="AC553" s="13"/>
      <c r="AD553" s="13"/>
      <c r="AE553" s="13"/>
      <c r="AT553" s="244" t="s">
        <v>152</v>
      </c>
      <c r="AU553" s="244" t="s">
        <v>85</v>
      </c>
      <c r="AV553" s="13" t="s">
        <v>83</v>
      </c>
      <c r="AW553" s="13" t="s">
        <v>32</v>
      </c>
      <c r="AX553" s="13" t="s">
        <v>75</v>
      </c>
      <c r="AY553" s="244" t="s">
        <v>143</v>
      </c>
    </row>
    <row r="554" s="14" customFormat="1">
      <c r="A554" s="14"/>
      <c r="B554" s="245"/>
      <c r="C554" s="246"/>
      <c r="D554" s="236" t="s">
        <v>152</v>
      </c>
      <c r="E554" s="247" t="s">
        <v>1</v>
      </c>
      <c r="F554" s="248" t="s">
        <v>551</v>
      </c>
      <c r="G554" s="246"/>
      <c r="H554" s="249">
        <v>4.6189999999999998</v>
      </c>
      <c r="I554" s="250"/>
      <c r="J554" s="246"/>
      <c r="K554" s="246"/>
      <c r="L554" s="251"/>
      <c r="M554" s="252"/>
      <c r="N554" s="253"/>
      <c r="O554" s="253"/>
      <c r="P554" s="253"/>
      <c r="Q554" s="253"/>
      <c r="R554" s="253"/>
      <c r="S554" s="253"/>
      <c r="T554" s="254"/>
      <c r="U554" s="14"/>
      <c r="V554" s="14"/>
      <c r="W554" s="14"/>
      <c r="X554" s="14"/>
      <c r="Y554" s="14"/>
      <c r="Z554" s="14"/>
      <c r="AA554" s="14"/>
      <c r="AB554" s="14"/>
      <c r="AC554" s="14"/>
      <c r="AD554" s="14"/>
      <c r="AE554" s="14"/>
      <c r="AT554" s="255" t="s">
        <v>152</v>
      </c>
      <c r="AU554" s="255" t="s">
        <v>85</v>
      </c>
      <c r="AV554" s="14" t="s">
        <v>85</v>
      </c>
      <c r="AW554" s="14" t="s">
        <v>32</v>
      </c>
      <c r="AX554" s="14" t="s">
        <v>75</v>
      </c>
      <c r="AY554" s="255" t="s">
        <v>143</v>
      </c>
    </row>
    <row r="555" s="16" customFormat="1">
      <c r="A555" s="16"/>
      <c r="B555" s="267"/>
      <c r="C555" s="268"/>
      <c r="D555" s="236" t="s">
        <v>152</v>
      </c>
      <c r="E555" s="269" t="s">
        <v>1</v>
      </c>
      <c r="F555" s="270" t="s">
        <v>174</v>
      </c>
      <c r="G555" s="268"/>
      <c r="H555" s="271">
        <v>354.738</v>
      </c>
      <c r="I555" s="272"/>
      <c r="J555" s="268"/>
      <c r="K555" s="268"/>
      <c r="L555" s="273"/>
      <c r="M555" s="274"/>
      <c r="N555" s="275"/>
      <c r="O555" s="275"/>
      <c r="P555" s="275"/>
      <c r="Q555" s="275"/>
      <c r="R555" s="275"/>
      <c r="S555" s="275"/>
      <c r="T555" s="276"/>
      <c r="U555" s="16"/>
      <c r="V555" s="16"/>
      <c r="W555" s="16"/>
      <c r="X555" s="16"/>
      <c r="Y555" s="16"/>
      <c r="Z555" s="16"/>
      <c r="AA555" s="16"/>
      <c r="AB555" s="16"/>
      <c r="AC555" s="16"/>
      <c r="AD555" s="16"/>
      <c r="AE555" s="16"/>
      <c r="AT555" s="277" t="s">
        <v>152</v>
      </c>
      <c r="AU555" s="277" t="s">
        <v>85</v>
      </c>
      <c r="AV555" s="16" t="s">
        <v>150</v>
      </c>
      <c r="AW555" s="16" t="s">
        <v>32</v>
      </c>
      <c r="AX555" s="16" t="s">
        <v>83</v>
      </c>
      <c r="AY555" s="277" t="s">
        <v>143</v>
      </c>
    </row>
    <row r="556" s="2" customFormat="1" ht="16.5" customHeight="1">
      <c r="A556" s="39"/>
      <c r="B556" s="40"/>
      <c r="C556" s="278" t="s">
        <v>646</v>
      </c>
      <c r="D556" s="278" t="s">
        <v>197</v>
      </c>
      <c r="E556" s="279" t="s">
        <v>647</v>
      </c>
      <c r="F556" s="280" t="s">
        <v>648</v>
      </c>
      <c r="G556" s="281" t="s">
        <v>649</v>
      </c>
      <c r="H556" s="282">
        <v>4.8239999999999998</v>
      </c>
      <c r="I556" s="283"/>
      <c r="J556" s="284">
        <f>ROUND(I556*H556,2)</f>
        <v>0</v>
      </c>
      <c r="K556" s="285"/>
      <c r="L556" s="286"/>
      <c r="M556" s="287" t="s">
        <v>1</v>
      </c>
      <c r="N556" s="288" t="s">
        <v>40</v>
      </c>
      <c r="O556" s="92"/>
      <c r="P556" s="230">
        <f>O556*H556</f>
        <v>0</v>
      </c>
      <c r="Q556" s="230">
        <v>0.55000000000000004</v>
      </c>
      <c r="R556" s="230">
        <f>Q556*H556</f>
        <v>2.6532</v>
      </c>
      <c r="S556" s="230">
        <v>0</v>
      </c>
      <c r="T556" s="231">
        <f>S556*H556</f>
        <v>0</v>
      </c>
      <c r="U556" s="39"/>
      <c r="V556" s="39"/>
      <c r="W556" s="39"/>
      <c r="X556" s="39"/>
      <c r="Y556" s="39"/>
      <c r="Z556" s="39"/>
      <c r="AA556" s="39"/>
      <c r="AB556" s="39"/>
      <c r="AC556" s="39"/>
      <c r="AD556" s="39"/>
      <c r="AE556" s="39"/>
      <c r="AR556" s="232" t="s">
        <v>373</v>
      </c>
      <c r="AT556" s="232" t="s">
        <v>197</v>
      </c>
      <c r="AU556" s="232" t="s">
        <v>85</v>
      </c>
      <c r="AY556" s="18" t="s">
        <v>143</v>
      </c>
      <c r="BE556" s="233">
        <f>IF(N556="základní",J556,0)</f>
        <v>0</v>
      </c>
      <c r="BF556" s="233">
        <f>IF(N556="snížená",J556,0)</f>
        <v>0</v>
      </c>
      <c r="BG556" s="233">
        <f>IF(N556="zákl. přenesená",J556,0)</f>
        <v>0</v>
      </c>
      <c r="BH556" s="233">
        <f>IF(N556="sníž. přenesená",J556,0)</f>
        <v>0</v>
      </c>
      <c r="BI556" s="233">
        <f>IF(N556="nulová",J556,0)</f>
        <v>0</v>
      </c>
      <c r="BJ556" s="18" t="s">
        <v>83</v>
      </c>
      <c r="BK556" s="233">
        <f>ROUND(I556*H556,2)</f>
        <v>0</v>
      </c>
      <c r="BL556" s="18" t="s">
        <v>276</v>
      </c>
      <c r="BM556" s="232" t="s">
        <v>650</v>
      </c>
    </row>
    <row r="557" s="14" customFormat="1">
      <c r="A557" s="14"/>
      <c r="B557" s="245"/>
      <c r="C557" s="246"/>
      <c r="D557" s="236" t="s">
        <v>152</v>
      </c>
      <c r="E557" s="247" t="s">
        <v>1</v>
      </c>
      <c r="F557" s="248" t="s">
        <v>651</v>
      </c>
      <c r="G557" s="246"/>
      <c r="H557" s="249">
        <v>4.8239999999999998</v>
      </c>
      <c r="I557" s="250"/>
      <c r="J557" s="246"/>
      <c r="K557" s="246"/>
      <c r="L557" s="251"/>
      <c r="M557" s="252"/>
      <c r="N557" s="253"/>
      <c r="O557" s="253"/>
      <c r="P557" s="253"/>
      <c r="Q557" s="253"/>
      <c r="R557" s="253"/>
      <c r="S557" s="253"/>
      <c r="T557" s="254"/>
      <c r="U557" s="14"/>
      <c r="V557" s="14"/>
      <c r="W557" s="14"/>
      <c r="X557" s="14"/>
      <c r="Y557" s="14"/>
      <c r="Z557" s="14"/>
      <c r="AA557" s="14"/>
      <c r="AB557" s="14"/>
      <c r="AC557" s="14"/>
      <c r="AD557" s="14"/>
      <c r="AE557" s="14"/>
      <c r="AT557" s="255" t="s">
        <v>152</v>
      </c>
      <c r="AU557" s="255" t="s">
        <v>85</v>
      </c>
      <c r="AV557" s="14" t="s">
        <v>85</v>
      </c>
      <c r="AW557" s="14" t="s">
        <v>32</v>
      </c>
      <c r="AX557" s="14" t="s">
        <v>83</v>
      </c>
      <c r="AY557" s="255" t="s">
        <v>143</v>
      </c>
    </row>
    <row r="558" s="2" customFormat="1" ht="16.5" customHeight="1">
      <c r="A558" s="39"/>
      <c r="B558" s="40"/>
      <c r="C558" s="220" t="s">
        <v>652</v>
      </c>
      <c r="D558" s="220" t="s">
        <v>146</v>
      </c>
      <c r="E558" s="221" t="s">
        <v>653</v>
      </c>
      <c r="F558" s="222" t="s">
        <v>654</v>
      </c>
      <c r="G558" s="223" t="s">
        <v>223</v>
      </c>
      <c r="H558" s="224">
        <v>709.476</v>
      </c>
      <c r="I558" s="225"/>
      <c r="J558" s="226">
        <f>ROUND(I558*H558,2)</f>
        <v>0</v>
      </c>
      <c r="K558" s="227"/>
      <c r="L558" s="45"/>
      <c r="M558" s="228" t="s">
        <v>1</v>
      </c>
      <c r="N558" s="229" t="s">
        <v>40</v>
      </c>
      <c r="O558" s="92"/>
      <c r="P558" s="230">
        <f>O558*H558</f>
        <v>0</v>
      </c>
      <c r="Q558" s="230">
        <v>2.0000000000000002E-05</v>
      </c>
      <c r="R558" s="230">
        <f>Q558*H558</f>
        <v>0.014189520000000001</v>
      </c>
      <c r="S558" s="230">
        <v>0</v>
      </c>
      <c r="T558" s="231">
        <f>S558*H558</f>
        <v>0</v>
      </c>
      <c r="U558" s="39"/>
      <c r="V558" s="39"/>
      <c r="W558" s="39"/>
      <c r="X558" s="39"/>
      <c r="Y558" s="39"/>
      <c r="Z558" s="39"/>
      <c r="AA558" s="39"/>
      <c r="AB558" s="39"/>
      <c r="AC558" s="39"/>
      <c r="AD558" s="39"/>
      <c r="AE558" s="39"/>
      <c r="AR558" s="232" t="s">
        <v>276</v>
      </c>
      <c r="AT558" s="232" t="s">
        <v>146</v>
      </c>
      <c r="AU558" s="232" t="s">
        <v>85</v>
      </c>
      <c r="AY558" s="18" t="s">
        <v>143</v>
      </c>
      <c r="BE558" s="233">
        <f>IF(N558="základní",J558,0)</f>
        <v>0</v>
      </c>
      <c r="BF558" s="233">
        <f>IF(N558="snížená",J558,0)</f>
        <v>0</v>
      </c>
      <c r="BG558" s="233">
        <f>IF(N558="zákl. přenesená",J558,0)</f>
        <v>0</v>
      </c>
      <c r="BH558" s="233">
        <f>IF(N558="sníž. přenesená",J558,0)</f>
        <v>0</v>
      </c>
      <c r="BI558" s="233">
        <f>IF(N558="nulová",J558,0)</f>
        <v>0</v>
      </c>
      <c r="BJ558" s="18" t="s">
        <v>83</v>
      </c>
      <c r="BK558" s="233">
        <f>ROUND(I558*H558,2)</f>
        <v>0</v>
      </c>
      <c r="BL558" s="18" t="s">
        <v>276</v>
      </c>
      <c r="BM558" s="232" t="s">
        <v>655</v>
      </c>
    </row>
    <row r="559" s="14" customFormat="1">
      <c r="A559" s="14"/>
      <c r="B559" s="245"/>
      <c r="C559" s="246"/>
      <c r="D559" s="236" t="s">
        <v>152</v>
      </c>
      <c r="E559" s="247" t="s">
        <v>1</v>
      </c>
      <c r="F559" s="248" t="s">
        <v>656</v>
      </c>
      <c r="G559" s="246"/>
      <c r="H559" s="249">
        <v>709.476</v>
      </c>
      <c r="I559" s="250"/>
      <c r="J559" s="246"/>
      <c r="K559" s="246"/>
      <c r="L559" s="251"/>
      <c r="M559" s="252"/>
      <c r="N559" s="253"/>
      <c r="O559" s="253"/>
      <c r="P559" s="253"/>
      <c r="Q559" s="253"/>
      <c r="R559" s="253"/>
      <c r="S559" s="253"/>
      <c r="T559" s="254"/>
      <c r="U559" s="14"/>
      <c r="V559" s="14"/>
      <c r="W559" s="14"/>
      <c r="X559" s="14"/>
      <c r="Y559" s="14"/>
      <c r="Z559" s="14"/>
      <c r="AA559" s="14"/>
      <c r="AB559" s="14"/>
      <c r="AC559" s="14"/>
      <c r="AD559" s="14"/>
      <c r="AE559" s="14"/>
      <c r="AT559" s="255" t="s">
        <v>152</v>
      </c>
      <c r="AU559" s="255" t="s">
        <v>85</v>
      </c>
      <c r="AV559" s="14" t="s">
        <v>85</v>
      </c>
      <c r="AW559" s="14" t="s">
        <v>32</v>
      </c>
      <c r="AX559" s="14" t="s">
        <v>83</v>
      </c>
      <c r="AY559" s="255" t="s">
        <v>143</v>
      </c>
    </row>
    <row r="560" s="2" customFormat="1" ht="16.5" customHeight="1">
      <c r="A560" s="39"/>
      <c r="B560" s="40"/>
      <c r="C560" s="278" t="s">
        <v>657</v>
      </c>
      <c r="D560" s="278" t="s">
        <v>197</v>
      </c>
      <c r="E560" s="279" t="s">
        <v>647</v>
      </c>
      <c r="F560" s="280" t="s">
        <v>648</v>
      </c>
      <c r="G560" s="281" t="s">
        <v>649</v>
      </c>
      <c r="H560" s="282">
        <v>2.8380000000000001</v>
      </c>
      <c r="I560" s="283"/>
      <c r="J560" s="284">
        <f>ROUND(I560*H560,2)</f>
        <v>0</v>
      </c>
      <c r="K560" s="285"/>
      <c r="L560" s="286"/>
      <c r="M560" s="287" t="s">
        <v>1</v>
      </c>
      <c r="N560" s="288" t="s">
        <v>40</v>
      </c>
      <c r="O560" s="92"/>
      <c r="P560" s="230">
        <f>O560*H560</f>
        <v>0</v>
      </c>
      <c r="Q560" s="230">
        <v>0.55000000000000004</v>
      </c>
      <c r="R560" s="230">
        <f>Q560*H560</f>
        <v>1.5609000000000002</v>
      </c>
      <c r="S560" s="230">
        <v>0</v>
      </c>
      <c r="T560" s="231">
        <f>S560*H560</f>
        <v>0</v>
      </c>
      <c r="U560" s="39"/>
      <c r="V560" s="39"/>
      <c r="W560" s="39"/>
      <c r="X560" s="39"/>
      <c r="Y560" s="39"/>
      <c r="Z560" s="39"/>
      <c r="AA560" s="39"/>
      <c r="AB560" s="39"/>
      <c r="AC560" s="39"/>
      <c r="AD560" s="39"/>
      <c r="AE560" s="39"/>
      <c r="AR560" s="232" t="s">
        <v>373</v>
      </c>
      <c r="AT560" s="232" t="s">
        <v>197</v>
      </c>
      <c r="AU560" s="232" t="s">
        <v>85</v>
      </c>
      <c r="AY560" s="18" t="s">
        <v>143</v>
      </c>
      <c r="BE560" s="233">
        <f>IF(N560="základní",J560,0)</f>
        <v>0</v>
      </c>
      <c r="BF560" s="233">
        <f>IF(N560="snížená",J560,0)</f>
        <v>0</v>
      </c>
      <c r="BG560" s="233">
        <f>IF(N560="zákl. přenesená",J560,0)</f>
        <v>0</v>
      </c>
      <c r="BH560" s="233">
        <f>IF(N560="sníž. přenesená",J560,0)</f>
        <v>0</v>
      </c>
      <c r="BI560" s="233">
        <f>IF(N560="nulová",J560,0)</f>
        <v>0</v>
      </c>
      <c r="BJ560" s="18" t="s">
        <v>83</v>
      </c>
      <c r="BK560" s="233">
        <f>ROUND(I560*H560,2)</f>
        <v>0</v>
      </c>
      <c r="BL560" s="18" t="s">
        <v>276</v>
      </c>
      <c r="BM560" s="232" t="s">
        <v>658</v>
      </c>
    </row>
    <row r="561" s="14" customFormat="1">
      <c r="A561" s="14"/>
      <c r="B561" s="245"/>
      <c r="C561" s="246"/>
      <c r="D561" s="236" t="s">
        <v>152</v>
      </c>
      <c r="E561" s="247" t="s">
        <v>1</v>
      </c>
      <c r="F561" s="248" t="s">
        <v>659</v>
      </c>
      <c r="G561" s="246"/>
      <c r="H561" s="249">
        <v>2.8380000000000001</v>
      </c>
      <c r="I561" s="250"/>
      <c r="J561" s="246"/>
      <c r="K561" s="246"/>
      <c r="L561" s="251"/>
      <c r="M561" s="252"/>
      <c r="N561" s="253"/>
      <c r="O561" s="253"/>
      <c r="P561" s="253"/>
      <c r="Q561" s="253"/>
      <c r="R561" s="253"/>
      <c r="S561" s="253"/>
      <c r="T561" s="254"/>
      <c r="U561" s="14"/>
      <c r="V561" s="14"/>
      <c r="W561" s="14"/>
      <c r="X561" s="14"/>
      <c r="Y561" s="14"/>
      <c r="Z561" s="14"/>
      <c r="AA561" s="14"/>
      <c r="AB561" s="14"/>
      <c r="AC561" s="14"/>
      <c r="AD561" s="14"/>
      <c r="AE561" s="14"/>
      <c r="AT561" s="255" t="s">
        <v>152</v>
      </c>
      <c r="AU561" s="255" t="s">
        <v>85</v>
      </c>
      <c r="AV561" s="14" t="s">
        <v>85</v>
      </c>
      <c r="AW561" s="14" t="s">
        <v>32</v>
      </c>
      <c r="AX561" s="14" t="s">
        <v>83</v>
      </c>
      <c r="AY561" s="255" t="s">
        <v>143</v>
      </c>
    </row>
    <row r="562" s="2" customFormat="1" ht="24.15" customHeight="1">
      <c r="A562" s="39"/>
      <c r="B562" s="40"/>
      <c r="C562" s="220" t="s">
        <v>660</v>
      </c>
      <c r="D562" s="220" t="s">
        <v>146</v>
      </c>
      <c r="E562" s="221" t="s">
        <v>661</v>
      </c>
      <c r="F562" s="222" t="s">
        <v>662</v>
      </c>
      <c r="G562" s="223" t="s">
        <v>149</v>
      </c>
      <c r="H562" s="224">
        <v>354.738</v>
      </c>
      <c r="I562" s="225"/>
      <c r="J562" s="226">
        <f>ROUND(I562*H562,2)</f>
        <v>0</v>
      </c>
      <c r="K562" s="227"/>
      <c r="L562" s="45"/>
      <c r="M562" s="228" t="s">
        <v>1</v>
      </c>
      <c r="N562" s="229" t="s">
        <v>40</v>
      </c>
      <c r="O562" s="92"/>
      <c r="P562" s="230">
        <f>O562*H562</f>
        <v>0</v>
      </c>
      <c r="Q562" s="230">
        <v>0</v>
      </c>
      <c r="R562" s="230">
        <f>Q562*H562</f>
        <v>0</v>
      </c>
      <c r="S562" s="230">
        <v>0.0050000000000000001</v>
      </c>
      <c r="T562" s="231">
        <f>S562*H562</f>
        <v>1.77369</v>
      </c>
      <c r="U562" s="39"/>
      <c r="V562" s="39"/>
      <c r="W562" s="39"/>
      <c r="X562" s="39"/>
      <c r="Y562" s="39"/>
      <c r="Z562" s="39"/>
      <c r="AA562" s="39"/>
      <c r="AB562" s="39"/>
      <c r="AC562" s="39"/>
      <c r="AD562" s="39"/>
      <c r="AE562" s="39"/>
      <c r="AR562" s="232" t="s">
        <v>276</v>
      </c>
      <c r="AT562" s="232" t="s">
        <v>146</v>
      </c>
      <c r="AU562" s="232" t="s">
        <v>85</v>
      </c>
      <c r="AY562" s="18" t="s">
        <v>143</v>
      </c>
      <c r="BE562" s="233">
        <f>IF(N562="základní",J562,0)</f>
        <v>0</v>
      </c>
      <c r="BF562" s="233">
        <f>IF(N562="snížená",J562,0)</f>
        <v>0</v>
      </c>
      <c r="BG562" s="233">
        <f>IF(N562="zákl. přenesená",J562,0)</f>
        <v>0</v>
      </c>
      <c r="BH562" s="233">
        <f>IF(N562="sníž. přenesená",J562,0)</f>
        <v>0</v>
      </c>
      <c r="BI562" s="233">
        <f>IF(N562="nulová",J562,0)</f>
        <v>0</v>
      </c>
      <c r="BJ562" s="18" t="s">
        <v>83</v>
      </c>
      <c r="BK562" s="233">
        <f>ROUND(I562*H562,2)</f>
        <v>0</v>
      </c>
      <c r="BL562" s="18" t="s">
        <v>276</v>
      </c>
      <c r="BM562" s="232" t="s">
        <v>663</v>
      </c>
    </row>
    <row r="563" s="13" customFormat="1">
      <c r="A563" s="13"/>
      <c r="B563" s="234"/>
      <c r="C563" s="235"/>
      <c r="D563" s="236" t="s">
        <v>152</v>
      </c>
      <c r="E563" s="237" t="s">
        <v>1</v>
      </c>
      <c r="F563" s="238" t="s">
        <v>546</v>
      </c>
      <c r="G563" s="235"/>
      <c r="H563" s="237" t="s">
        <v>1</v>
      </c>
      <c r="I563" s="239"/>
      <c r="J563" s="235"/>
      <c r="K563" s="235"/>
      <c r="L563" s="240"/>
      <c r="M563" s="241"/>
      <c r="N563" s="242"/>
      <c r="O563" s="242"/>
      <c r="P563" s="242"/>
      <c r="Q563" s="242"/>
      <c r="R563" s="242"/>
      <c r="S563" s="242"/>
      <c r="T563" s="243"/>
      <c r="U563" s="13"/>
      <c r="V563" s="13"/>
      <c r="W563" s="13"/>
      <c r="X563" s="13"/>
      <c r="Y563" s="13"/>
      <c r="Z563" s="13"/>
      <c r="AA563" s="13"/>
      <c r="AB563" s="13"/>
      <c r="AC563" s="13"/>
      <c r="AD563" s="13"/>
      <c r="AE563" s="13"/>
      <c r="AT563" s="244" t="s">
        <v>152</v>
      </c>
      <c r="AU563" s="244" t="s">
        <v>85</v>
      </c>
      <c r="AV563" s="13" t="s">
        <v>83</v>
      </c>
      <c r="AW563" s="13" t="s">
        <v>32</v>
      </c>
      <c r="AX563" s="13" t="s">
        <v>75</v>
      </c>
      <c r="AY563" s="244" t="s">
        <v>143</v>
      </c>
    </row>
    <row r="564" s="14" customFormat="1">
      <c r="A564" s="14"/>
      <c r="B564" s="245"/>
      <c r="C564" s="246"/>
      <c r="D564" s="236" t="s">
        <v>152</v>
      </c>
      <c r="E564" s="247" t="s">
        <v>1</v>
      </c>
      <c r="F564" s="248" t="s">
        <v>547</v>
      </c>
      <c r="G564" s="246"/>
      <c r="H564" s="249">
        <v>302.54599999999999</v>
      </c>
      <c r="I564" s="250"/>
      <c r="J564" s="246"/>
      <c r="K564" s="246"/>
      <c r="L564" s="251"/>
      <c r="M564" s="252"/>
      <c r="N564" s="253"/>
      <c r="O564" s="253"/>
      <c r="P564" s="253"/>
      <c r="Q564" s="253"/>
      <c r="R564" s="253"/>
      <c r="S564" s="253"/>
      <c r="T564" s="254"/>
      <c r="U564" s="14"/>
      <c r="V564" s="14"/>
      <c r="W564" s="14"/>
      <c r="X564" s="14"/>
      <c r="Y564" s="14"/>
      <c r="Z564" s="14"/>
      <c r="AA564" s="14"/>
      <c r="AB564" s="14"/>
      <c r="AC564" s="14"/>
      <c r="AD564" s="14"/>
      <c r="AE564" s="14"/>
      <c r="AT564" s="255" t="s">
        <v>152</v>
      </c>
      <c r="AU564" s="255" t="s">
        <v>85</v>
      </c>
      <c r="AV564" s="14" t="s">
        <v>85</v>
      </c>
      <c r="AW564" s="14" t="s">
        <v>32</v>
      </c>
      <c r="AX564" s="14" t="s">
        <v>75</v>
      </c>
      <c r="AY564" s="255" t="s">
        <v>143</v>
      </c>
    </row>
    <row r="565" s="13" customFormat="1">
      <c r="A565" s="13"/>
      <c r="B565" s="234"/>
      <c r="C565" s="235"/>
      <c r="D565" s="236" t="s">
        <v>152</v>
      </c>
      <c r="E565" s="237" t="s">
        <v>1</v>
      </c>
      <c r="F565" s="238" t="s">
        <v>548</v>
      </c>
      <c r="G565" s="235"/>
      <c r="H565" s="237" t="s">
        <v>1</v>
      </c>
      <c r="I565" s="239"/>
      <c r="J565" s="235"/>
      <c r="K565" s="235"/>
      <c r="L565" s="240"/>
      <c r="M565" s="241"/>
      <c r="N565" s="242"/>
      <c r="O565" s="242"/>
      <c r="P565" s="242"/>
      <c r="Q565" s="242"/>
      <c r="R565" s="242"/>
      <c r="S565" s="242"/>
      <c r="T565" s="243"/>
      <c r="U565" s="13"/>
      <c r="V565" s="13"/>
      <c r="W565" s="13"/>
      <c r="X565" s="13"/>
      <c r="Y565" s="13"/>
      <c r="Z565" s="13"/>
      <c r="AA565" s="13"/>
      <c r="AB565" s="13"/>
      <c r="AC565" s="13"/>
      <c r="AD565" s="13"/>
      <c r="AE565" s="13"/>
      <c r="AT565" s="244" t="s">
        <v>152</v>
      </c>
      <c r="AU565" s="244" t="s">
        <v>85</v>
      </c>
      <c r="AV565" s="13" t="s">
        <v>83</v>
      </c>
      <c r="AW565" s="13" t="s">
        <v>32</v>
      </c>
      <c r="AX565" s="13" t="s">
        <v>75</v>
      </c>
      <c r="AY565" s="244" t="s">
        <v>143</v>
      </c>
    </row>
    <row r="566" s="14" customFormat="1">
      <c r="A566" s="14"/>
      <c r="B566" s="245"/>
      <c r="C566" s="246"/>
      <c r="D566" s="236" t="s">
        <v>152</v>
      </c>
      <c r="E566" s="247" t="s">
        <v>1</v>
      </c>
      <c r="F566" s="248" t="s">
        <v>549</v>
      </c>
      <c r="G566" s="246"/>
      <c r="H566" s="249">
        <v>47.573</v>
      </c>
      <c r="I566" s="250"/>
      <c r="J566" s="246"/>
      <c r="K566" s="246"/>
      <c r="L566" s="251"/>
      <c r="M566" s="252"/>
      <c r="N566" s="253"/>
      <c r="O566" s="253"/>
      <c r="P566" s="253"/>
      <c r="Q566" s="253"/>
      <c r="R566" s="253"/>
      <c r="S566" s="253"/>
      <c r="T566" s="254"/>
      <c r="U566" s="14"/>
      <c r="V566" s="14"/>
      <c r="W566" s="14"/>
      <c r="X566" s="14"/>
      <c r="Y566" s="14"/>
      <c r="Z566" s="14"/>
      <c r="AA566" s="14"/>
      <c r="AB566" s="14"/>
      <c r="AC566" s="14"/>
      <c r="AD566" s="14"/>
      <c r="AE566" s="14"/>
      <c r="AT566" s="255" t="s">
        <v>152</v>
      </c>
      <c r="AU566" s="255" t="s">
        <v>85</v>
      </c>
      <c r="AV566" s="14" t="s">
        <v>85</v>
      </c>
      <c r="AW566" s="14" t="s">
        <v>32</v>
      </c>
      <c r="AX566" s="14" t="s">
        <v>75</v>
      </c>
      <c r="AY566" s="255" t="s">
        <v>143</v>
      </c>
    </row>
    <row r="567" s="13" customFormat="1">
      <c r="A567" s="13"/>
      <c r="B567" s="234"/>
      <c r="C567" s="235"/>
      <c r="D567" s="236" t="s">
        <v>152</v>
      </c>
      <c r="E567" s="237" t="s">
        <v>1</v>
      </c>
      <c r="F567" s="238" t="s">
        <v>550</v>
      </c>
      <c r="G567" s="235"/>
      <c r="H567" s="237" t="s">
        <v>1</v>
      </c>
      <c r="I567" s="239"/>
      <c r="J567" s="235"/>
      <c r="K567" s="235"/>
      <c r="L567" s="240"/>
      <c r="M567" s="241"/>
      <c r="N567" s="242"/>
      <c r="O567" s="242"/>
      <c r="P567" s="242"/>
      <c r="Q567" s="242"/>
      <c r="R567" s="242"/>
      <c r="S567" s="242"/>
      <c r="T567" s="243"/>
      <c r="U567" s="13"/>
      <c r="V567" s="13"/>
      <c r="W567" s="13"/>
      <c r="X567" s="13"/>
      <c r="Y567" s="13"/>
      <c r="Z567" s="13"/>
      <c r="AA567" s="13"/>
      <c r="AB567" s="13"/>
      <c r="AC567" s="13"/>
      <c r="AD567" s="13"/>
      <c r="AE567" s="13"/>
      <c r="AT567" s="244" t="s">
        <v>152</v>
      </c>
      <c r="AU567" s="244" t="s">
        <v>85</v>
      </c>
      <c r="AV567" s="13" t="s">
        <v>83</v>
      </c>
      <c r="AW567" s="13" t="s">
        <v>32</v>
      </c>
      <c r="AX567" s="13" t="s">
        <v>75</v>
      </c>
      <c r="AY567" s="244" t="s">
        <v>143</v>
      </c>
    </row>
    <row r="568" s="14" customFormat="1">
      <c r="A568" s="14"/>
      <c r="B568" s="245"/>
      <c r="C568" s="246"/>
      <c r="D568" s="236" t="s">
        <v>152</v>
      </c>
      <c r="E568" s="247" t="s">
        <v>1</v>
      </c>
      <c r="F568" s="248" t="s">
        <v>551</v>
      </c>
      <c r="G568" s="246"/>
      <c r="H568" s="249">
        <v>4.6189999999999998</v>
      </c>
      <c r="I568" s="250"/>
      <c r="J568" s="246"/>
      <c r="K568" s="246"/>
      <c r="L568" s="251"/>
      <c r="M568" s="252"/>
      <c r="N568" s="253"/>
      <c r="O568" s="253"/>
      <c r="P568" s="253"/>
      <c r="Q568" s="253"/>
      <c r="R568" s="253"/>
      <c r="S568" s="253"/>
      <c r="T568" s="254"/>
      <c r="U568" s="14"/>
      <c r="V568" s="14"/>
      <c r="W568" s="14"/>
      <c r="X568" s="14"/>
      <c r="Y568" s="14"/>
      <c r="Z568" s="14"/>
      <c r="AA568" s="14"/>
      <c r="AB568" s="14"/>
      <c r="AC568" s="14"/>
      <c r="AD568" s="14"/>
      <c r="AE568" s="14"/>
      <c r="AT568" s="255" t="s">
        <v>152</v>
      </c>
      <c r="AU568" s="255" t="s">
        <v>85</v>
      </c>
      <c r="AV568" s="14" t="s">
        <v>85</v>
      </c>
      <c r="AW568" s="14" t="s">
        <v>32</v>
      </c>
      <c r="AX568" s="14" t="s">
        <v>75</v>
      </c>
      <c r="AY568" s="255" t="s">
        <v>143</v>
      </c>
    </row>
    <row r="569" s="16" customFormat="1">
      <c r="A569" s="16"/>
      <c r="B569" s="267"/>
      <c r="C569" s="268"/>
      <c r="D569" s="236" t="s">
        <v>152</v>
      </c>
      <c r="E569" s="269" t="s">
        <v>1</v>
      </c>
      <c r="F569" s="270" t="s">
        <v>174</v>
      </c>
      <c r="G569" s="268"/>
      <c r="H569" s="271">
        <v>354.738</v>
      </c>
      <c r="I569" s="272"/>
      <c r="J569" s="268"/>
      <c r="K569" s="268"/>
      <c r="L569" s="273"/>
      <c r="M569" s="274"/>
      <c r="N569" s="275"/>
      <c r="O569" s="275"/>
      <c r="P569" s="275"/>
      <c r="Q569" s="275"/>
      <c r="R569" s="275"/>
      <c r="S569" s="275"/>
      <c r="T569" s="276"/>
      <c r="U569" s="16"/>
      <c r="V569" s="16"/>
      <c r="W569" s="16"/>
      <c r="X569" s="16"/>
      <c r="Y569" s="16"/>
      <c r="Z569" s="16"/>
      <c r="AA569" s="16"/>
      <c r="AB569" s="16"/>
      <c r="AC569" s="16"/>
      <c r="AD569" s="16"/>
      <c r="AE569" s="16"/>
      <c r="AT569" s="277" t="s">
        <v>152</v>
      </c>
      <c r="AU569" s="277" t="s">
        <v>85</v>
      </c>
      <c r="AV569" s="16" t="s">
        <v>150</v>
      </c>
      <c r="AW569" s="16" t="s">
        <v>32</v>
      </c>
      <c r="AX569" s="16" t="s">
        <v>83</v>
      </c>
      <c r="AY569" s="277" t="s">
        <v>143</v>
      </c>
    </row>
    <row r="570" s="2" customFormat="1" ht="24.15" customHeight="1">
      <c r="A570" s="39"/>
      <c r="B570" s="40"/>
      <c r="C570" s="220" t="s">
        <v>664</v>
      </c>
      <c r="D570" s="220" t="s">
        <v>146</v>
      </c>
      <c r="E570" s="221" t="s">
        <v>665</v>
      </c>
      <c r="F570" s="222" t="s">
        <v>666</v>
      </c>
      <c r="G570" s="223" t="s">
        <v>649</v>
      </c>
      <c r="H570" s="224">
        <v>7.6619999999999999</v>
      </c>
      <c r="I570" s="225"/>
      <c r="J570" s="226">
        <f>ROUND(I570*H570,2)</f>
        <v>0</v>
      </c>
      <c r="K570" s="227"/>
      <c r="L570" s="45"/>
      <c r="M570" s="228" t="s">
        <v>1</v>
      </c>
      <c r="N570" s="229" t="s">
        <v>40</v>
      </c>
      <c r="O570" s="92"/>
      <c r="P570" s="230">
        <f>O570*H570</f>
        <v>0</v>
      </c>
      <c r="Q570" s="230">
        <v>0.022839999999999999</v>
      </c>
      <c r="R570" s="230">
        <f>Q570*H570</f>
        <v>0.17500008</v>
      </c>
      <c r="S570" s="230">
        <v>0</v>
      </c>
      <c r="T570" s="231">
        <f>S570*H570</f>
        <v>0</v>
      </c>
      <c r="U570" s="39"/>
      <c r="V570" s="39"/>
      <c r="W570" s="39"/>
      <c r="X570" s="39"/>
      <c r="Y570" s="39"/>
      <c r="Z570" s="39"/>
      <c r="AA570" s="39"/>
      <c r="AB570" s="39"/>
      <c r="AC570" s="39"/>
      <c r="AD570" s="39"/>
      <c r="AE570" s="39"/>
      <c r="AR570" s="232" t="s">
        <v>276</v>
      </c>
      <c r="AT570" s="232" t="s">
        <v>146</v>
      </c>
      <c r="AU570" s="232" t="s">
        <v>85</v>
      </c>
      <c r="AY570" s="18" t="s">
        <v>143</v>
      </c>
      <c r="BE570" s="233">
        <f>IF(N570="základní",J570,0)</f>
        <v>0</v>
      </c>
      <c r="BF570" s="233">
        <f>IF(N570="snížená",J570,0)</f>
        <v>0</v>
      </c>
      <c r="BG570" s="233">
        <f>IF(N570="zákl. přenesená",J570,0)</f>
        <v>0</v>
      </c>
      <c r="BH570" s="233">
        <f>IF(N570="sníž. přenesená",J570,0)</f>
        <v>0</v>
      </c>
      <c r="BI570" s="233">
        <f>IF(N570="nulová",J570,0)</f>
        <v>0</v>
      </c>
      <c r="BJ570" s="18" t="s">
        <v>83</v>
      </c>
      <c r="BK570" s="233">
        <f>ROUND(I570*H570,2)</f>
        <v>0</v>
      </c>
      <c r="BL570" s="18" t="s">
        <v>276</v>
      </c>
      <c r="BM570" s="232" t="s">
        <v>667</v>
      </c>
    </row>
    <row r="571" s="14" customFormat="1">
      <c r="A571" s="14"/>
      <c r="B571" s="245"/>
      <c r="C571" s="246"/>
      <c r="D571" s="236" t="s">
        <v>152</v>
      </c>
      <c r="E571" s="247" t="s">
        <v>1</v>
      </c>
      <c r="F571" s="248" t="s">
        <v>668</v>
      </c>
      <c r="G571" s="246"/>
      <c r="H571" s="249">
        <v>4.8239999999999998</v>
      </c>
      <c r="I571" s="250"/>
      <c r="J571" s="246"/>
      <c r="K571" s="246"/>
      <c r="L571" s="251"/>
      <c r="M571" s="252"/>
      <c r="N571" s="253"/>
      <c r="O571" s="253"/>
      <c r="P571" s="253"/>
      <c r="Q571" s="253"/>
      <c r="R571" s="253"/>
      <c r="S571" s="253"/>
      <c r="T571" s="254"/>
      <c r="U571" s="14"/>
      <c r="V571" s="14"/>
      <c r="W571" s="14"/>
      <c r="X571" s="14"/>
      <c r="Y571" s="14"/>
      <c r="Z571" s="14"/>
      <c r="AA571" s="14"/>
      <c r="AB571" s="14"/>
      <c r="AC571" s="14"/>
      <c r="AD571" s="14"/>
      <c r="AE571" s="14"/>
      <c r="AT571" s="255" t="s">
        <v>152</v>
      </c>
      <c r="AU571" s="255" t="s">
        <v>85</v>
      </c>
      <c r="AV571" s="14" t="s">
        <v>85</v>
      </c>
      <c r="AW571" s="14" t="s">
        <v>32</v>
      </c>
      <c r="AX571" s="14" t="s">
        <v>75</v>
      </c>
      <c r="AY571" s="255" t="s">
        <v>143</v>
      </c>
    </row>
    <row r="572" s="14" customFormat="1">
      <c r="A572" s="14"/>
      <c r="B572" s="245"/>
      <c r="C572" s="246"/>
      <c r="D572" s="236" t="s">
        <v>152</v>
      </c>
      <c r="E572" s="247" t="s">
        <v>1</v>
      </c>
      <c r="F572" s="248" t="s">
        <v>669</v>
      </c>
      <c r="G572" s="246"/>
      <c r="H572" s="249">
        <v>2.8380000000000001</v>
      </c>
      <c r="I572" s="250"/>
      <c r="J572" s="246"/>
      <c r="K572" s="246"/>
      <c r="L572" s="251"/>
      <c r="M572" s="252"/>
      <c r="N572" s="253"/>
      <c r="O572" s="253"/>
      <c r="P572" s="253"/>
      <c r="Q572" s="253"/>
      <c r="R572" s="253"/>
      <c r="S572" s="253"/>
      <c r="T572" s="254"/>
      <c r="U572" s="14"/>
      <c r="V572" s="14"/>
      <c r="W572" s="14"/>
      <c r="X572" s="14"/>
      <c r="Y572" s="14"/>
      <c r="Z572" s="14"/>
      <c r="AA572" s="14"/>
      <c r="AB572" s="14"/>
      <c r="AC572" s="14"/>
      <c r="AD572" s="14"/>
      <c r="AE572" s="14"/>
      <c r="AT572" s="255" t="s">
        <v>152</v>
      </c>
      <c r="AU572" s="255" t="s">
        <v>85</v>
      </c>
      <c r="AV572" s="14" t="s">
        <v>85</v>
      </c>
      <c r="AW572" s="14" t="s">
        <v>32</v>
      </c>
      <c r="AX572" s="14" t="s">
        <v>75</v>
      </c>
      <c r="AY572" s="255" t="s">
        <v>143</v>
      </c>
    </row>
    <row r="573" s="16" customFormat="1">
      <c r="A573" s="16"/>
      <c r="B573" s="267"/>
      <c r="C573" s="268"/>
      <c r="D573" s="236" t="s">
        <v>152</v>
      </c>
      <c r="E573" s="269" t="s">
        <v>1</v>
      </c>
      <c r="F573" s="270" t="s">
        <v>174</v>
      </c>
      <c r="G573" s="268"/>
      <c r="H573" s="271">
        <v>7.6619999999999999</v>
      </c>
      <c r="I573" s="272"/>
      <c r="J573" s="268"/>
      <c r="K573" s="268"/>
      <c r="L573" s="273"/>
      <c r="M573" s="274"/>
      <c r="N573" s="275"/>
      <c r="O573" s="275"/>
      <c r="P573" s="275"/>
      <c r="Q573" s="275"/>
      <c r="R573" s="275"/>
      <c r="S573" s="275"/>
      <c r="T573" s="276"/>
      <c r="U573" s="16"/>
      <c r="V573" s="16"/>
      <c r="W573" s="16"/>
      <c r="X573" s="16"/>
      <c r="Y573" s="16"/>
      <c r="Z573" s="16"/>
      <c r="AA573" s="16"/>
      <c r="AB573" s="16"/>
      <c r="AC573" s="16"/>
      <c r="AD573" s="16"/>
      <c r="AE573" s="16"/>
      <c r="AT573" s="277" t="s">
        <v>152</v>
      </c>
      <c r="AU573" s="277" t="s">
        <v>85</v>
      </c>
      <c r="AV573" s="16" t="s">
        <v>150</v>
      </c>
      <c r="AW573" s="16" t="s">
        <v>32</v>
      </c>
      <c r="AX573" s="16" t="s">
        <v>83</v>
      </c>
      <c r="AY573" s="277" t="s">
        <v>143</v>
      </c>
    </row>
    <row r="574" s="2" customFormat="1" ht="24.15" customHeight="1">
      <c r="A574" s="39"/>
      <c r="B574" s="40"/>
      <c r="C574" s="220" t="s">
        <v>670</v>
      </c>
      <c r="D574" s="220" t="s">
        <v>146</v>
      </c>
      <c r="E574" s="221" t="s">
        <v>671</v>
      </c>
      <c r="F574" s="222" t="s">
        <v>672</v>
      </c>
      <c r="G574" s="223" t="s">
        <v>474</v>
      </c>
      <c r="H574" s="224">
        <v>4.4029999999999996</v>
      </c>
      <c r="I574" s="225"/>
      <c r="J574" s="226">
        <f>ROUND(I574*H574,2)</f>
        <v>0</v>
      </c>
      <c r="K574" s="227"/>
      <c r="L574" s="45"/>
      <c r="M574" s="228" t="s">
        <v>1</v>
      </c>
      <c r="N574" s="229" t="s">
        <v>40</v>
      </c>
      <c r="O574" s="92"/>
      <c r="P574" s="230">
        <f>O574*H574</f>
        <v>0</v>
      </c>
      <c r="Q574" s="230">
        <v>0</v>
      </c>
      <c r="R574" s="230">
        <f>Q574*H574</f>
        <v>0</v>
      </c>
      <c r="S574" s="230">
        <v>0</v>
      </c>
      <c r="T574" s="231">
        <f>S574*H574</f>
        <v>0</v>
      </c>
      <c r="U574" s="39"/>
      <c r="V574" s="39"/>
      <c r="W574" s="39"/>
      <c r="X574" s="39"/>
      <c r="Y574" s="39"/>
      <c r="Z574" s="39"/>
      <c r="AA574" s="39"/>
      <c r="AB574" s="39"/>
      <c r="AC574" s="39"/>
      <c r="AD574" s="39"/>
      <c r="AE574" s="39"/>
      <c r="AR574" s="232" t="s">
        <v>276</v>
      </c>
      <c r="AT574" s="232" t="s">
        <v>146</v>
      </c>
      <c r="AU574" s="232" t="s">
        <v>85</v>
      </c>
      <c r="AY574" s="18" t="s">
        <v>143</v>
      </c>
      <c r="BE574" s="233">
        <f>IF(N574="základní",J574,0)</f>
        <v>0</v>
      </c>
      <c r="BF574" s="233">
        <f>IF(N574="snížená",J574,0)</f>
        <v>0</v>
      </c>
      <c r="BG574" s="233">
        <f>IF(N574="zákl. přenesená",J574,0)</f>
        <v>0</v>
      </c>
      <c r="BH574" s="233">
        <f>IF(N574="sníž. přenesená",J574,0)</f>
        <v>0</v>
      </c>
      <c r="BI574" s="233">
        <f>IF(N574="nulová",J574,0)</f>
        <v>0</v>
      </c>
      <c r="BJ574" s="18" t="s">
        <v>83</v>
      </c>
      <c r="BK574" s="233">
        <f>ROUND(I574*H574,2)</f>
        <v>0</v>
      </c>
      <c r="BL574" s="18" t="s">
        <v>276</v>
      </c>
      <c r="BM574" s="232" t="s">
        <v>673</v>
      </c>
    </row>
    <row r="575" s="12" customFormat="1" ht="22.8" customHeight="1">
      <c r="A575" s="12"/>
      <c r="B575" s="204"/>
      <c r="C575" s="205"/>
      <c r="D575" s="206" t="s">
        <v>74</v>
      </c>
      <c r="E575" s="218" t="s">
        <v>674</v>
      </c>
      <c r="F575" s="218" t="s">
        <v>675</v>
      </c>
      <c r="G575" s="205"/>
      <c r="H575" s="205"/>
      <c r="I575" s="208"/>
      <c r="J575" s="219">
        <f>BK575</f>
        <v>0</v>
      </c>
      <c r="K575" s="205"/>
      <c r="L575" s="210"/>
      <c r="M575" s="211"/>
      <c r="N575" s="212"/>
      <c r="O575" s="212"/>
      <c r="P575" s="213">
        <f>SUM(P576:P633)</f>
        <v>0</v>
      </c>
      <c r="Q575" s="212"/>
      <c r="R575" s="213">
        <f>SUM(R576:R633)</f>
        <v>0.36420874199999997</v>
      </c>
      <c r="S575" s="212"/>
      <c r="T575" s="214">
        <f>SUM(T576:T633)</f>
        <v>1.1367620000000001</v>
      </c>
      <c r="U575" s="12"/>
      <c r="V575" s="12"/>
      <c r="W575" s="12"/>
      <c r="X575" s="12"/>
      <c r="Y575" s="12"/>
      <c r="Z575" s="12"/>
      <c r="AA575" s="12"/>
      <c r="AB575" s="12"/>
      <c r="AC575" s="12"/>
      <c r="AD575" s="12"/>
      <c r="AE575" s="12"/>
      <c r="AR575" s="215" t="s">
        <v>85</v>
      </c>
      <c r="AT575" s="216" t="s">
        <v>74</v>
      </c>
      <c r="AU575" s="216" t="s">
        <v>83</v>
      </c>
      <c r="AY575" s="215" t="s">
        <v>143</v>
      </c>
      <c r="BK575" s="217">
        <f>SUM(BK576:BK633)</f>
        <v>0</v>
      </c>
    </row>
    <row r="576" s="2" customFormat="1" ht="21.75" customHeight="1">
      <c r="A576" s="39"/>
      <c r="B576" s="40"/>
      <c r="C576" s="220" t="s">
        <v>676</v>
      </c>
      <c r="D576" s="220" t="s">
        <v>146</v>
      </c>
      <c r="E576" s="221" t="s">
        <v>677</v>
      </c>
      <c r="F576" s="222" t="s">
        <v>678</v>
      </c>
      <c r="G576" s="223" t="s">
        <v>363</v>
      </c>
      <c r="H576" s="224">
        <v>100</v>
      </c>
      <c r="I576" s="225"/>
      <c r="J576" s="226">
        <f>ROUND(I576*H576,2)</f>
        <v>0</v>
      </c>
      <c r="K576" s="227"/>
      <c r="L576" s="45"/>
      <c r="M576" s="228" t="s">
        <v>1</v>
      </c>
      <c r="N576" s="229" t="s">
        <v>40</v>
      </c>
      <c r="O576" s="92"/>
      <c r="P576" s="230">
        <f>O576*H576</f>
        <v>0</v>
      </c>
      <c r="Q576" s="230">
        <v>0</v>
      </c>
      <c r="R576" s="230">
        <f>Q576*H576</f>
        <v>0</v>
      </c>
      <c r="S576" s="230">
        <v>0.00022000000000000001</v>
      </c>
      <c r="T576" s="231">
        <f>S576*H576</f>
        <v>0.022000000000000002</v>
      </c>
      <c r="U576" s="39"/>
      <c r="V576" s="39"/>
      <c r="W576" s="39"/>
      <c r="X576" s="39"/>
      <c r="Y576" s="39"/>
      <c r="Z576" s="39"/>
      <c r="AA576" s="39"/>
      <c r="AB576" s="39"/>
      <c r="AC576" s="39"/>
      <c r="AD576" s="39"/>
      <c r="AE576" s="39"/>
      <c r="AR576" s="232" t="s">
        <v>276</v>
      </c>
      <c r="AT576" s="232" t="s">
        <v>146</v>
      </c>
      <c r="AU576" s="232" t="s">
        <v>85</v>
      </c>
      <c r="AY576" s="18" t="s">
        <v>143</v>
      </c>
      <c r="BE576" s="233">
        <f>IF(N576="základní",J576,0)</f>
        <v>0</v>
      </c>
      <c r="BF576" s="233">
        <f>IF(N576="snížená",J576,0)</f>
        <v>0</v>
      </c>
      <c r="BG576" s="233">
        <f>IF(N576="zákl. přenesená",J576,0)</f>
        <v>0</v>
      </c>
      <c r="BH576" s="233">
        <f>IF(N576="sníž. přenesená",J576,0)</f>
        <v>0</v>
      </c>
      <c r="BI576" s="233">
        <f>IF(N576="nulová",J576,0)</f>
        <v>0</v>
      </c>
      <c r="BJ576" s="18" t="s">
        <v>83</v>
      </c>
      <c r="BK576" s="233">
        <f>ROUND(I576*H576,2)</f>
        <v>0</v>
      </c>
      <c r="BL576" s="18" t="s">
        <v>276</v>
      </c>
      <c r="BM576" s="232" t="s">
        <v>679</v>
      </c>
    </row>
    <row r="577" s="2" customFormat="1">
      <c r="A577" s="39"/>
      <c r="B577" s="40"/>
      <c r="C577" s="41"/>
      <c r="D577" s="236" t="s">
        <v>357</v>
      </c>
      <c r="E577" s="41"/>
      <c r="F577" s="289" t="s">
        <v>680</v>
      </c>
      <c r="G577" s="41"/>
      <c r="H577" s="41"/>
      <c r="I577" s="290"/>
      <c r="J577" s="41"/>
      <c r="K577" s="41"/>
      <c r="L577" s="45"/>
      <c r="M577" s="291"/>
      <c r="N577" s="292"/>
      <c r="O577" s="92"/>
      <c r="P577" s="92"/>
      <c r="Q577" s="92"/>
      <c r="R577" s="92"/>
      <c r="S577" s="92"/>
      <c r="T577" s="93"/>
      <c r="U577" s="39"/>
      <c r="V577" s="39"/>
      <c r="W577" s="39"/>
      <c r="X577" s="39"/>
      <c r="Y577" s="39"/>
      <c r="Z577" s="39"/>
      <c r="AA577" s="39"/>
      <c r="AB577" s="39"/>
      <c r="AC577" s="39"/>
      <c r="AD577" s="39"/>
      <c r="AE577" s="39"/>
      <c r="AT577" s="18" t="s">
        <v>357</v>
      </c>
      <c r="AU577" s="18" t="s">
        <v>85</v>
      </c>
    </row>
    <row r="578" s="2" customFormat="1" ht="16.5" customHeight="1">
      <c r="A578" s="39"/>
      <c r="B578" s="40"/>
      <c r="C578" s="220" t="s">
        <v>681</v>
      </c>
      <c r="D578" s="220" t="s">
        <v>146</v>
      </c>
      <c r="E578" s="221" t="s">
        <v>682</v>
      </c>
      <c r="F578" s="222" t="s">
        <v>683</v>
      </c>
      <c r="G578" s="223" t="s">
        <v>223</v>
      </c>
      <c r="H578" s="224">
        <v>36.200000000000003</v>
      </c>
      <c r="I578" s="225"/>
      <c r="J578" s="226">
        <f>ROUND(I578*H578,2)</f>
        <v>0</v>
      </c>
      <c r="K578" s="227"/>
      <c r="L578" s="45"/>
      <c r="M578" s="228" t="s">
        <v>1</v>
      </c>
      <c r="N578" s="229" t="s">
        <v>40</v>
      </c>
      <c r="O578" s="92"/>
      <c r="P578" s="230">
        <f>O578*H578</f>
        <v>0</v>
      </c>
      <c r="Q578" s="230">
        <v>0</v>
      </c>
      <c r="R578" s="230">
        <f>Q578*H578</f>
        <v>0</v>
      </c>
      <c r="S578" s="230">
        <v>0.00167</v>
      </c>
      <c r="T578" s="231">
        <f>S578*H578</f>
        <v>0.060454000000000008</v>
      </c>
      <c r="U578" s="39"/>
      <c r="V578" s="39"/>
      <c r="W578" s="39"/>
      <c r="X578" s="39"/>
      <c r="Y578" s="39"/>
      <c r="Z578" s="39"/>
      <c r="AA578" s="39"/>
      <c r="AB578" s="39"/>
      <c r="AC578" s="39"/>
      <c r="AD578" s="39"/>
      <c r="AE578" s="39"/>
      <c r="AR578" s="232" t="s">
        <v>276</v>
      </c>
      <c r="AT578" s="232" t="s">
        <v>146</v>
      </c>
      <c r="AU578" s="232" t="s">
        <v>85</v>
      </c>
      <c r="AY578" s="18" t="s">
        <v>143</v>
      </c>
      <c r="BE578" s="233">
        <f>IF(N578="základní",J578,0)</f>
        <v>0</v>
      </c>
      <c r="BF578" s="233">
        <f>IF(N578="snížená",J578,0)</f>
        <v>0</v>
      </c>
      <c r="BG578" s="233">
        <f>IF(N578="zákl. přenesená",J578,0)</f>
        <v>0</v>
      </c>
      <c r="BH578" s="233">
        <f>IF(N578="sníž. přenesená",J578,0)</f>
        <v>0</v>
      </c>
      <c r="BI578" s="233">
        <f>IF(N578="nulová",J578,0)</f>
        <v>0</v>
      </c>
      <c r="BJ578" s="18" t="s">
        <v>83</v>
      </c>
      <c r="BK578" s="233">
        <f>ROUND(I578*H578,2)</f>
        <v>0</v>
      </c>
      <c r="BL578" s="18" t="s">
        <v>276</v>
      </c>
      <c r="BM578" s="232" t="s">
        <v>684</v>
      </c>
    </row>
    <row r="579" s="14" customFormat="1">
      <c r="A579" s="14"/>
      <c r="B579" s="245"/>
      <c r="C579" s="246"/>
      <c r="D579" s="236" t="s">
        <v>152</v>
      </c>
      <c r="E579" s="247" t="s">
        <v>1</v>
      </c>
      <c r="F579" s="248" t="s">
        <v>330</v>
      </c>
      <c r="G579" s="246"/>
      <c r="H579" s="249">
        <v>11.5</v>
      </c>
      <c r="I579" s="250"/>
      <c r="J579" s="246"/>
      <c r="K579" s="246"/>
      <c r="L579" s="251"/>
      <c r="M579" s="252"/>
      <c r="N579" s="253"/>
      <c r="O579" s="253"/>
      <c r="P579" s="253"/>
      <c r="Q579" s="253"/>
      <c r="R579" s="253"/>
      <c r="S579" s="253"/>
      <c r="T579" s="254"/>
      <c r="U579" s="14"/>
      <c r="V579" s="14"/>
      <c r="W579" s="14"/>
      <c r="X579" s="14"/>
      <c r="Y579" s="14"/>
      <c r="Z579" s="14"/>
      <c r="AA579" s="14"/>
      <c r="AB579" s="14"/>
      <c r="AC579" s="14"/>
      <c r="AD579" s="14"/>
      <c r="AE579" s="14"/>
      <c r="AT579" s="255" t="s">
        <v>152</v>
      </c>
      <c r="AU579" s="255" t="s">
        <v>85</v>
      </c>
      <c r="AV579" s="14" t="s">
        <v>85</v>
      </c>
      <c r="AW579" s="14" t="s">
        <v>32</v>
      </c>
      <c r="AX579" s="14" t="s">
        <v>75</v>
      </c>
      <c r="AY579" s="255" t="s">
        <v>143</v>
      </c>
    </row>
    <row r="580" s="14" customFormat="1">
      <c r="A580" s="14"/>
      <c r="B580" s="245"/>
      <c r="C580" s="246"/>
      <c r="D580" s="236" t="s">
        <v>152</v>
      </c>
      <c r="E580" s="247" t="s">
        <v>1</v>
      </c>
      <c r="F580" s="248" t="s">
        <v>331</v>
      </c>
      <c r="G580" s="246"/>
      <c r="H580" s="249">
        <v>1.2</v>
      </c>
      <c r="I580" s="250"/>
      <c r="J580" s="246"/>
      <c r="K580" s="246"/>
      <c r="L580" s="251"/>
      <c r="M580" s="252"/>
      <c r="N580" s="253"/>
      <c r="O580" s="253"/>
      <c r="P580" s="253"/>
      <c r="Q580" s="253"/>
      <c r="R580" s="253"/>
      <c r="S580" s="253"/>
      <c r="T580" s="254"/>
      <c r="U580" s="14"/>
      <c r="V580" s="14"/>
      <c r="W580" s="14"/>
      <c r="X580" s="14"/>
      <c r="Y580" s="14"/>
      <c r="Z580" s="14"/>
      <c r="AA580" s="14"/>
      <c r="AB580" s="14"/>
      <c r="AC580" s="14"/>
      <c r="AD580" s="14"/>
      <c r="AE580" s="14"/>
      <c r="AT580" s="255" t="s">
        <v>152</v>
      </c>
      <c r="AU580" s="255" t="s">
        <v>85</v>
      </c>
      <c r="AV580" s="14" t="s">
        <v>85</v>
      </c>
      <c r="AW580" s="14" t="s">
        <v>32</v>
      </c>
      <c r="AX580" s="14" t="s">
        <v>75</v>
      </c>
      <c r="AY580" s="255" t="s">
        <v>143</v>
      </c>
    </row>
    <row r="581" s="14" customFormat="1">
      <c r="A581" s="14"/>
      <c r="B581" s="245"/>
      <c r="C581" s="246"/>
      <c r="D581" s="236" t="s">
        <v>152</v>
      </c>
      <c r="E581" s="247" t="s">
        <v>1</v>
      </c>
      <c r="F581" s="248" t="s">
        <v>332</v>
      </c>
      <c r="G581" s="246"/>
      <c r="H581" s="249">
        <v>9.5999999999999996</v>
      </c>
      <c r="I581" s="250"/>
      <c r="J581" s="246"/>
      <c r="K581" s="246"/>
      <c r="L581" s="251"/>
      <c r="M581" s="252"/>
      <c r="N581" s="253"/>
      <c r="O581" s="253"/>
      <c r="P581" s="253"/>
      <c r="Q581" s="253"/>
      <c r="R581" s="253"/>
      <c r="S581" s="253"/>
      <c r="T581" s="254"/>
      <c r="U581" s="14"/>
      <c r="V581" s="14"/>
      <c r="W581" s="14"/>
      <c r="X581" s="14"/>
      <c r="Y581" s="14"/>
      <c r="Z581" s="14"/>
      <c r="AA581" s="14"/>
      <c r="AB581" s="14"/>
      <c r="AC581" s="14"/>
      <c r="AD581" s="14"/>
      <c r="AE581" s="14"/>
      <c r="AT581" s="255" t="s">
        <v>152</v>
      </c>
      <c r="AU581" s="255" t="s">
        <v>85</v>
      </c>
      <c r="AV581" s="14" t="s">
        <v>85</v>
      </c>
      <c r="AW581" s="14" t="s">
        <v>32</v>
      </c>
      <c r="AX581" s="14" t="s">
        <v>75</v>
      </c>
      <c r="AY581" s="255" t="s">
        <v>143</v>
      </c>
    </row>
    <row r="582" s="14" customFormat="1">
      <c r="A582" s="14"/>
      <c r="B582" s="245"/>
      <c r="C582" s="246"/>
      <c r="D582" s="236" t="s">
        <v>152</v>
      </c>
      <c r="E582" s="247" t="s">
        <v>1</v>
      </c>
      <c r="F582" s="248" t="s">
        <v>333</v>
      </c>
      <c r="G582" s="246"/>
      <c r="H582" s="249">
        <v>9</v>
      </c>
      <c r="I582" s="250"/>
      <c r="J582" s="246"/>
      <c r="K582" s="246"/>
      <c r="L582" s="251"/>
      <c r="M582" s="252"/>
      <c r="N582" s="253"/>
      <c r="O582" s="253"/>
      <c r="P582" s="253"/>
      <c r="Q582" s="253"/>
      <c r="R582" s="253"/>
      <c r="S582" s="253"/>
      <c r="T582" s="254"/>
      <c r="U582" s="14"/>
      <c r="V582" s="14"/>
      <c r="W582" s="14"/>
      <c r="X582" s="14"/>
      <c r="Y582" s="14"/>
      <c r="Z582" s="14"/>
      <c r="AA582" s="14"/>
      <c r="AB582" s="14"/>
      <c r="AC582" s="14"/>
      <c r="AD582" s="14"/>
      <c r="AE582" s="14"/>
      <c r="AT582" s="255" t="s">
        <v>152</v>
      </c>
      <c r="AU582" s="255" t="s">
        <v>85</v>
      </c>
      <c r="AV582" s="14" t="s">
        <v>85</v>
      </c>
      <c r="AW582" s="14" t="s">
        <v>32</v>
      </c>
      <c r="AX582" s="14" t="s">
        <v>75</v>
      </c>
      <c r="AY582" s="255" t="s">
        <v>143</v>
      </c>
    </row>
    <row r="583" s="14" customFormat="1">
      <c r="A583" s="14"/>
      <c r="B583" s="245"/>
      <c r="C583" s="246"/>
      <c r="D583" s="236" t="s">
        <v>152</v>
      </c>
      <c r="E583" s="247" t="s">
        <v>1</v>
      </c>
      <c r="F583" s="248" t="s">
        <v>334</v>
      </c>
      <c r="G583" s="246"/>
      <c r="H583" s="249">
        <v>1.6000000000000001</v>
      </c>
      <c r="I583" s="250"/>
      <c r="J583" s="246"/>
      <c r="K583" s="246"/>
      <c r="L583" s="251"/>
      <c r="M583" s="252"/>
      <c r="N583" s="253"/>
      <c r="O583" s="253"/>
      <c r="P583" s="253"/>
      <c r="Q583" s="253"/>
      <c r="R583" s="253"/>
      <c r="S583" s="253"/>
      <c r="T583" s="254"/>
      <c r="U583" s="14"/>
      <c r="V583" s="14"/>
      <c r="W583" s="14"/>
      <c r="X583" s="14"/>
      <c r="Y583" s="14"/>
      <c r="Z583" s="14"/>
      <c r="AA583" s="14"/>
      <c r="AB583" s="14"/>
      <c r="AC583" s="14"/>
      <c r="AD583" s="14"/>
      <c r="AE583" s="14"/>
      <c r="AT583" s="255" t="s">
        <v>152</v>
      </c>
      <c r="AU583" s="255" t="s">
        <v>85</v>
      </c>
      <c r="AV583" s="14" t="s">
        <v>85</v>
      </c>
      <c r="AW583" s="14" t="s">
        <v>32</v>
      </c>
      <c r="AX583" s="14" t="s">
        <v>75</v>
      </c>
      <c r="AY583" s="255" t="s">
        <v>143</v>
      </c>
    </row>
    <row r="584" s="14" customFormat="1">
      <c r="A584" s="14"/>
      <c r="B584" s="245"/>
      <c r="C584" s="246"/>
      <c r="D584" s="236" t="s">
        <v>152</v>
      </c>
      <c r="E584" s="247" t="s">
        <v>1</v>
      </c>
      <c r="F584" s="248" t="s">
        <v>335</v>
      </c>
      <c r="G584" s="246"/>
      <c r="H584" s="249">
        <v>2.3999999999999999</v>
      </c>
      <c r="I584" s="250"/>
      <c r="J584" s="246"/>
      <c r="K584" s="246"/>
      <c r="L584" s="251"/>
      <c r="M584" s="252"/>
      <c r="N584" s="253"/>
      <c r="O584" s="253"/>
      <c r="P584" s="253"/>
      <c r="Q584" s="253"/>
      <c r="R584" s="253"/>
      <c r="S584" s="253"/>
      <c r="T584" s="254"/>
      <c r="U584" s="14"/>
      <c r="V584" s="14"/>
      <c r="W584" s="14"/>
      <c r="X584" s="14"/>
      <c r="Y584" s="14"/>
      <c r="Z584" s="14"/>
      <c r="AA584" s="14"/>
      <c r="AB584" s="14"/>
      <c r="AC584" s="14"/>
      <c r="AD584" s="14"/>
      <c r="AE584" s="14"/>
      <c r="AT584" s="255" t="s">
        <v>152</v>
      </c>
      <c r="AU584" s="255" t="s">
        <v>85</v>
      </c>
      <c r="AV584" s="14" t="s">
        <v>85</v>
      </c>
      <c r="AW584" s="14" t="s">
        <v>32</v>
      </c>
      <c r="AX584" s="14" t="s">
        <v>75</v>
      </c>
      <c r="AY584" s="255" t="s">
        <v>143</v>
      </c>
    </row>
    <row r="585" s="14" customFormat="1">
      <c r="A585" s="14"/>
      <c r="B585" s="245"/>
      <c r="C585" s="246"/>
      <c r="D585" s="236" t="s">
        <v>152</v>
      </c>
      <c r="E585" s="247" t="s">
        <v>1</v>
      </c>
      <c r="F585" s="248" t="s">
        <v>336</v>
      </c>
      <c r="G585" s="246"/>
      <c r="H585" s="249">
        <v>0.90000000000000002</v>
      </c>
      <c r="I585" s="250"/>
      <c r="J585" s="246"/>
      <c r="K585" s="246"/>
      <c r="L585" s="251"/>
      <c r="M585" s="252"/>
      <c r="N585" s="253"/>
      <c r="O585" s="253"/>
      <c r="P585" s="253"/>
      <c r="Q585" s="253"/>
      <c r="R585" s="253"/>
      <c r="S585" s="253"/>
      <c r="T585" s="254"/>
      <c r="U585" s="14"/>
      <c r="V585" s="14"/>
      <c r="W585" s="14"/>
      <c r="X585" s="14"/>
      <c r="Y585" s="14"/>
      <c r="Z585" s="14"/>
      <c r="AA585" s="14"/>
      <c r="AB585" s="14"/>
      <c r="AC585" s="14"/>
      <c r="AD585" s="14"/>
      <c r="AE585" s="14"/>
      <c r="AT585" s="255" t="s">
        <v>152</v>
      </c>
      <c r="AU585" s="255" t="s">
        <v>85</v>
      </c>
      <c r="AV585" s="14" t="s">
        <v>85</v>
      </c>
      <c r="AW585" s="14" t="s">
        <v>32</v>
      </c>
      <c r="AX585" s="14" t="s">
        <v>75</v>
      </c>
      <c r="AY585" s="255" t="s">
        <v>143</v>
      </c>
    </row>
    <row r="586" s="16" customFormat="1">
      <c r="A586" s="16"/>
      <c r="B586" s="267"/>
      <c r="C586" s="268"/>
      <c r="D586" s="236" t="s">
        <v>152</v>
      </c>
      <c r="E586" s="269" t="s">
        <v>1</v>
      </c>
      <c r="F586" s="270" t="s">
        <v>174</v>
      </c>
      <c r="G586" s="268"/>
      <c r="H586" s="271">
        <v>36.199999999999996</v>
      </c>
      <c r="I586" s="272"/>
      <c r="J586" s="268"/>
      <c r="K586" s="268"/>
      <c r="L586" s="273"/>
      <c r="M586" s="274"/>
      <c r="N586" s="275"/>
      <c r="O586" s="275"/>
      <c r="P586" s="275"/>
      <c r="Q586" s="275"/>
      <c r="R586" s="275"/>
      <c r="S586" s="275"/>
      <c r="T586" s="276"/>
      <c r="U586" s="16"/>
      <c r="V586" s="16"/>
      <c r="W586" s="16"/>
      <c r="X586" s="16"/>
      <c r="Y586" s="16"/>
      <c r="Z586" s="16"/>
      <c r="AA586" s="16"/>
      <c r="AB586" s="16"/>
      <c r="AC586" s="16"/>
      <c r="AD586" s="16"/>
      <c r="AE586" s="16"/>
      <c r="AT586" s="277" t="s">
        <v>152</v>
      </c>
      <c r="AU586" s="277" t="s">
        <v>85</v>
      </c>
      <c r="AV586" s="16" t="s">
        <v>150</v>
      </c>
      <c r="AW586" s="16" t="s">
        <v>32</v>
      </c>
      <c r="AX586" s="16" t="s">
        <v>83</v>
      </c>
      <c r="AY586" s="277" t="s">
        <v>143</v>
      </c>
    </row>
    <row r="587" s="2" customFormat="1" ht="16.5" customHeight="1">
      <c r="A587" s="39"/>
      <c r="B587" s="40"/>
      <c r="C587" s="220" t="s">
        <v>685</v>
      </c>
      <c r="D587" s="220" t="s">
        <v>146</v>
      </c>
      <c r="E587" s="221" t="s">
        <v>686</v>
      </c>
      <c r="F587" s="222" t="s">
        <v>687</v>
      </c>
      <c r="G587" s="223" t="s">
        <v>223</v>
      </c>
      <c r="H587" s="224">
        <v>21</v>
      </c>
      <c r="I587" s="225"/>
      <c r="J587" s="226">
        <f>ROUND(I587*H587,2)</f>
        <v>0</v>
      </c>
      <c r="K587" s="227"/>
      <c r="L587" s="45"/>
      <c r="M587" s="228" t="s">
        <v>1</v>
      </c>
      <c r="N587" s="229" t="s">
        <v>40</v>
      </c>
      <c r="O587" s="92"/>
      <c r="P587" s="230">
        <f>O587*H587</f>
        <v>0</v>
      </c>
      <c r="Q587" s="230">
        <v>0</v>
      </c>
      <c r="R587" s="230">
        <f>Q587*H587</f>
        <v>0</v>
      </c>
      <c r="S587" s="230">
        <v>0.00175</v>
      </c>
      <c r="T587" s="231">
        <f>S587*H587</f>
        <v>0.036749999999999998</v>
      </c>
      <c r="U587" s="39"/>
      <c r="V587" s="39"/>
      <c r="W587" s="39"/>
      <c r="X587" s="39"/>
      <c r="Y587" s="39"/>
      <c r="Z587" s="39"/>
      <c r="AA587" s="39"/>
      <c r="AB587" s="39"/>
      <c r="AC587" s="39"/>
      <c r="AD587" s="39"/>
      <c r="AE587" s="39"/>
      <c r="AR587" s="232" t="s">
        <v>276</v>
      </c>
      <c r="AT587" s="232" t="s">
        <v>146</v>
      </c>
      <c r="AU587" s="232" t="s">
        <v>85</v>
      </c>
      <c r="AY587" s="18" t="s">
        <v>143</v>
      </c>
      <c r="BE587" s="233">
        <f>IF(N587="základní",J587,0)</f>
        <v>0</v>
      </c>
      <c r="BF587" s="233">
        <f>IF(N587="snížená",J587,0)</f>
        <v>0</v>
      </c>
      <c r="BG587" s="233">
        <f>IF(N587="zákl. přenesená",J587,0)</f>
        <v>0</v>
      </c>
      <c r="BH587" s="233">
        <f>IF(N587="sníž. přenesená",J587,0)</f>
        <v>0</v>
      </c>
      <c r="BI587" s="233">
        <f>IF(N587="nulová",J587,0)</f>
        <v>0</v>
      </c>
      <c r="BJ587" s="18" t="s">
        <v>83</v>
      </c>
      <c r="BK587" s="233">
        <f>ROUND(I587*H587,2)</f>
        <v>0</v>
      </c>
      <c r="BL587" s="18" t="s">
        <v>276</v>
      </c>
      <c r="BM587" s="232" t="s">
        <v>688</v>
      </c>
    </row>
    <row r="588" s="2" customFormat="1" ht="16.5" customHeight="1">
      <c r="A588" s="39"/>
      <c r="B588" s="40"/>
      <c r="C588" s="220" t="s">
        <v>689</v>
      </c>
      <c r="D588" s="220" t="s">
        <v>146</v>
      </c>
      <c r="E588" s="221" t="s">
        <v>690</v>
      </c>
      <c r="F588" s="222" t="s">
        <v>691</v>
      </c>
      <c r="G588" s="223" t="s">
        <v>223</v>
      </c>
      <c r="H588" s="224">
        <v>69.859999999999999</v>
      </c>
      <c r="I588" s="225"/>
      <c r="J588" s="226">
        <f>ROUND(I588*H588,2)</f>
        <v>0</v>
      </c>
      <c r="K588" s="227"/>
      <c r="L588" s="45"/>
      <c r="M588" s="228" t="s">
        <v>1</v>
      </c>
      <c r="N588" s="229" t="s">
        <v>40</v>
      </c>
      <c r="O588" s="92"/>
      <c r="P588" s="230">
        <f>O588*H588</f>
        <v>0</v>
      </c>
      <c r="Q588" s="230">
        <v>0</v>
      </c>
      <c r="R588" s="230">
        <f>Q588*H588</f>
        <v>0</v>
      </c>
      <c r="S588" s="230">
        <v>0.0025999999999999999</v>
      </c>
      <c r="T588" s="231">
        <f>S588*H588</f>
        <v>0.18163599999999999</v>
      </c>
      <c r="U588" s="39"/>
      <c r="V588" s="39"/>
      <c r="W588" s="39"/>
      <c r="X588" s="39"/>
      <c r="Y588" s="39"/>
      <c r="Z588" s="39"/>
      <c r="AA588" s="39"/>
      <c r="AB588" s="39"/>
      <c r="AC588" s="39"/>
      <c r="AD588" s="39"/>
      <c r="AE588" s="39"/>
      <c r="AR588" s="232" t="s">
        <v>276</v>
      </c>
      <c r="AT588" s="232" t="s">
        <v>146</v>
      </c>
      <c r="AU588" s="232" t="s">
        <v>85</v>
      </c>
      <c r="AY588" s="18" t="s">
        <v>143</v>
      </c>
      <c r="BE588" s="233">
        <f>IF(N588="základní",J588,0)</f>
        <v>0</v>
      </c>
      <c r="BF588" s="233">
        <f>IF(N588="snížená",J588,0)</f>
        <v>0</v>
      </c>
      <c r="BG588" s="233">
        <f>IF(N588="zákl. přenesená",J588,0)</f>
        <v>0</v>
      </c>
      <c r="BH588" s="233">
        <f>IF(N588="sníž. přenesená",J588,0)</f>
        <v>0</v>
      </c>
      <c r="BI588" s="233">
        <f>IF(N588="nulová",J588,0)</f>
        <v>0</v>
      </c>
      <c r="BJ588" s="18" t="s">
        <v>83</v>
      </c>
      <c r="BK588" s="233">
        <f>ROUND(I588*H588,2)</f>
        <v>0</v>
      </c>
      <c r="BL588" s="18" t="s">
        <v>276</v>
      </c>
      <c r="BM588" s="232" t="s">
        <v>692</v>
      </c>
    </row>
    <row r="589" s="14" customFormat="1">
      <c r="A589" s="14"/>
      <c r="B589" s="245"/>
      <c r="C589" s="246"/>
      <c r="D589" s="236" t="s">
        <v>152</v>
      </c>
      <c r="E589" s="247" t="s">
        <v>1</v>
      </c>
      <c r="F589" s="248" t="s">
        <v>693</v>
      </c>
      <c r="G589" s="246"/>
      <c r="H589" s="249">
        <v>24.68</v>
      </c>
      <c r="I589" s="250"/>
      <c r="J589" s="246"/>
      <c r="K589" s="246"/>
      <c r="L589" s="251"/>
      <c r="M589" s="252"/>
      <c r="N589" s="253"/>
      <c r="O589" s="253"/>
      <c r="P589" s="253"/>
      <c r="Q589" s="253"/>
      <c r="R589" s="253"/>
      <c r="S589" s="253"/>
      <c r="T589" s="254"/>
      <c r="U589" s="14"/>
      <c r="V589" s="14"/>
      <c r="W589" s="14"/>
      <c r="X589" s="14"/>
      <c r="Y589" s="14"/>
      <c r="Z589" s="14"/>
      <c r="AA589" s="14"/>
      <c r="AB589" s="14"/>
      <c r="AC589" s="14"/>
      <c r="AD589" s="14"/>
      <c r="AE589" s="14"/>
      <c r="AT589" s="255" t="s">
        <v>152</v>
      </c>
      <c r="AU589" s="255" t="s">
        <v>85</v>
      </c>
      <c r="AV589" s="14" t="s">
        <v>85</v>
      </c>
      <c r="AW589" s="14" t="s">
        <v>32</v>
      </c>
      <c r="AX589" s="14" t="s">
        <v>75</v>
      </c>
      <c r="AY589" s="255" t="s">
        <v>143</v>
      </c>
    </row>
    <row r="590" s="14" customFormat="1">
      <c r="A590" s="14"/>
      <c r="B590" s="245"/>
      <c r="C590" s="246"/>
      <c r="D590" s="236" t="s">
        <v>152</v>
      </c>
      <c r="E590" s="247" t="s">
        <v>1</v>
      </c>
      <c r="F590" s="248" t="s">
        <v>205</v>
      </c>
      <c r="G590" s="246"/>
      <c r="H590" s="249">
        <v>5</v>
      </c>
      <c r="I590" s="250"/>
      <c r="J590" s="246"/>
      <c r="K590" s="246"/>
      <c r="L590" s="251"/>
      <c r="M590" s="252"/>
      <c r="N590" s="253"/>
      <c r="O590" s="253"/>
      <c r="P590" s="253"/>
      <c r="Q590" s="253"/>
      <c r="R590" s="253"/>
      <c r="S590" s="253"/>
      <c r="T590" s="254"/>
      <c r="U590" s="14"/>
      <c r="V590" s="14"/>
      <c r="W590" s="14"/>
      <c r="X590" s="14"/>
      <c r="Y590" s="14"/>
      <c r="Z590" s="14"/>
      <c r="AA590" s="14"/>
      <c r="AB590" s="14"/>
      <c r="AC590" s="14"/>
      <c r="AD590" s="14"/>
      <c r="AE590" s="14"/>
      <c r="AT590" s="255" t="s">
        <v>152</v>
      </c>
      <c r="AU590" s="255" t="s">
        <v>85</v>
      </c>
      <c r="AV590" s="14" t="s">
        <v>85</v>
      </c>
      <c r="AW590" s="14" t="s">
        <v>32</v>
      </c>
      <c r="AX590" s="14" t="s">
        <v>75</v>
      </c>
      <c r="AY590" s="255" t="s">
        <v>143</v>
      </c>
    </row>
    <row r="591" s="14" customFormat="1">
      <c r="A591" s="14"/>
      <c r="B591" s="245"/>
      <c r="C591" s="246"/>
      <c r="D591" s="236" t="s">
        <v>152</v>
      </c>
      <c r="E591" s="247" t="s">
        <v>1</v>
      </c>
      <c r="F591" s="248" t="s">
        <v>693</v>
      </c>
      <c r="G591" s="246"/>
      <c r="H591" s="249">
        <v>24.68</v>
      </c>
      <c r="I591" s="250"/>
      <c r="J591" s="246"/>
      <c r="K591" s="246"/>
      <c r="L591" s="251"/>
      <c r="M591" s="252"/>
      <c r="N591" s="253"/>
      <c r="O591" s="253"/>
      <c r="P591" s="253"/>
      <c r="Q591" s="253"/>
      <c r="R591" s="253"/>
      <c r="S591" s="253"/>
      <c r="T591" s="254"/>
      <c r="U591" s="14"/>
      <c r="V591" s="14"/>
      <c r="W591" s="14"/>
      <c r="X591" s="14"/>
      <c r="Y591" s="14"/>
      <c r="Z591" s="14"/>
      <c r="AA591" s="14"/>
      <c r="AB591" s="14"/>
      <c r="AC591" s="14"/>
      <c r="AD591" s="14"/>
      <c r="AE591" s="14"/>
      <c r="AT591" s="255" t="s">
        <v>152</v>
      </c>
      <c r="AU591" s="255" t="s">
        <v>85</v>
      </c>
      <c r="AV591" s="14" t="s">
        <v>85</v>
      </c>
      <c r="AW591" s="14" t="s">
        <v>32</v>
      </c>
      <c r="AX591" s="14" t="s">
        <v>75</v>
      </c>
      <c r="AY591" s="255" t="s">
        <v>143</v>
      </c>
    </row>
    <row r="592" s="14" customFormat="1">
      <c r="A592" s="14"/>
      <c r="B592" s="245"/>
      <c r="C592" s="246"/>
      <c r="D592" s="236" t="s">
        <v>152</v>
      </c>
      <c r="E592" s="247" t="s">
        <v>1</v>
      </c>
      <c r="F592" s="248" t="s">
        <v>205</v>
      </c>
      <c r="G592" s="246"/>
      <c r="H592" s="249">
        <v>5</v>
      </c>
      <c r="I592" s="250"/>
      <c r="J592" s="246"/>
      <c r="K592" s="246"/>
      <c r="L592" s="251"/>
      <c r="M592" s="252"/>
      <c r="N592" s="253"/>
      <c r="O592" s="253"/>
      <c r="P592" s="253"/>
      <c r="Q592" s="253"/>
      <c r="R592" s="253"/>
      <c r="S592" s="253"/>
      <c r="T592" s="254"/>
      <c r="U592" s="14"/>
      <c r="V592" s="14"/>
      <c r="W592" s="14"/>
      <c r="X592" s="14"/>
      <c r="Y592" s="14"/>
      <c r="Z592" s="14"/>
      <c r="AA592" s="14"/>
      <c r="AB592" s="14"/>
      <c r="AC592" s="14"/>
      <c r="AD592" s="14"/>
      <c r="AE592" s="14"/>
      <c r="AT592" s="255" t="s">
        <v>152</v>
      </c>
      <c r="AU592" s="255" t="s">
        <v>85</v>
      </c>
      <c r="AV592" s="14" t="s">
        <v>85</v>
      </c>
      <c r="AW592" s="14" t="s">
        <v>32</v>
      </c>
      <c r="AX592" s="14" t="s">
        <v>75</v>
      </c>
      <c r="AY592" s="255" t="s">
        <v>143</v>
      </c>
    </row>
    <row r="593" s="14" customFormat="1">
      <c r="A593" s="14"/>
      <c r="B593" s="245"/>
      <c r="C593" s="246"/>
      <c r="D593" s="236" t="s">
        <v>152</v>
      </c>
      <c r="E593" s="247" t="s">
        <v>1</v>
      </c>
      <c r="F593" s="248" t="s">
        <v>205</v>
      </c>
      <c r="G593" s="246"/>
      <c r="H593" s="249">
        <v>5</v>
      </c>
      <c r="I593" s="250"/>
      <c r="J593" s="246"/>
      <c r="K593" s="246"/>
      <c r="L593" s="251"/>
      <c r="M593" s="252"/>
      <c r="N593" s="253"/>
      <c r="O593" s="253"/>
      <c r="P593" s="253"/>
      <c r="Q593" s="253"/>
      <c r="R593" s="253"/>
      <c r="S593" s="253"/>
      <c r="T593" s="254"/>
      <c r="U593" s="14"/>
      <c r="V593" s="14"/>
      <c r="W593" s="14"/>
      <c r="X593" s="14"/>
      <c r="Y593" s="14"/>
      <c r="Z593" s="14"/>
      <c r="AA593" s="14"/>
      <c r="AB593" s="14"/>
      <c r="AC593" s="14"/>
      <c r="AD593" s="14"/>
      <c r="AE593" s="14"/>
      <c r="AT593" s="255" t="s">
        <v>152</v>
      </c>
      <c r="AU593" s="255" t="s">
        <v>85</v>
      </c>
      <c r="AV593" s="14" t="s">
        <v>85</v>
      </c>
      <c r="AW593" s="14" t="s">
        <v>32</v>
      </c>
      <c r="AX593" s="14" t="s">
        <v>75</v>
      </c>
      <c r="AY593" s="255" t="s">
        <v>143</v>
      </c>
    </row>
    <row r="594" s="14" customFormat="1">
      <c r="A594" s="14"/>
      <c r="B594" s="245"/>
      <c r="C594" s="246"/>
      <c r="D594" s="236" t="s">
        <v>152</v>
      </c>
      <c r="E594" s="247" t="s">
        <v>1</v>
      </c>
      <c r="F594" s="248" t="s">
        <v>694</v>
      </c>
      <c r="G594" s="246"/>
      <c r="H594" s="249">
        <v>5.5</v>
      </c>
      <c r="I594" s="250"/>
      <c r="J594" s="246"/>
      <c r="K594" s="246"/>
      <c r="L594" s="251"/>
      <c r="M594" s="252"/>
      <c r="N594" s="253"/>
      <c r="O594" s="253"/>
      <c r="P594" s="253"/>
      <c r="Q594" s="253"/>
      <c r="R594" s="253"/>
      <c r="S594" s="253"/>
      <c r="T594" s="254"/>
      <c r="U594" s="14"/>
      <c r="V594" s="14"/>
      <c r="W594" s="14"/>
      <c r="X594" s="14"/>
      <c r="Y594" s="14"/>
      <c r="Z594" s="14"/>
      <c r="AA594" s="14"/>
      <c r="AB594" s="14"/>
      <c r="AC594" s="14"/>
      <c r="AD594" s="14"/>
      <c r="AE594" s="14"/>
      <c r="AT594" s="255" t="s">
        <v>152</v>
      </c>
      <c r="AU594" s="255" t="s">
        <v>85</v>
      </c>
      <c r="AV594" s="14" t="s">
        <v>85</v>
      </c>
      <c r="AW594" s="14" t="s">
        <v>32</v>
      </c>
      <c r="AX594" s="14" t="s">
        <v>75</v>
      </c>
      <c r="AY594" s="255" t="s">
        <v>143</v>
      </c>
    </row>
    <row r="595" s="16" customFormat="1">
      <c r="A595" s="16"/>
      <c r="B595" s="267"/>
      <c r="C595" s="268"/>
      <c r="D595" s="236" t="s">
        <v>152</v>
      </c>
      <c r="E595" s="269" t="s">
        <v>1</v>
      </c>
      <c r="F595" s="270" t="s">
        <v>174</v>
      </c>
      <c r="G595" s="268"/>
      <c r="H595" s="271">
        <v>69.859999999999999</v>
      </c>
      <c r="I595" s="272"/>
      <c r="J595" s="268"/>
      <c r="K595" s="268"/>
      <c r="L595" s="273"/>
      <c r="M595" s="274"/>
      <c r="N595" s="275"/>
      <c r="O595" s="275"/>
      <c r="P595" s="275"/>
      <c r="Q595" s="275"/>
      <c r="R595" s="275"/>
      <c r="S595" s="275"/>
      <c r="T595" s="276"/>
      <c r="U595" s="16"/>
      <c r="V595" s="16"/>
      <c r="W595" s="16"/>
      <c r="X595" s="16"/>
      <c r="Y595" s="16"/>
      <c r="Z595" s="16"/>
      <c r="AA595" s="16"/>
      <c r="AB595" s="16"/>
      <c r="AC595" s="16"/>
      <c r="AD595" s="16"/>
      <c r="AE595" s="16"/>
      <c r="AT595" s="277" t="s">
        <v>152</v>
      </c>
      <c r="AU595" s="277" t="s">
        <v>85</v>
      </c>
      <c r="AV595" s="16" t="s">
        <v>150</v>
      </c>
      <c r="AW595" s="16" t="s">
        <v>32</v>
      </c>
      <c r="AX595" s="16" t="s">
        <v>83</v>
      </c>
      <c r="AY595" s="277" t="s">
        <v>143</v>
      </c>
    </row>
    <row r="596" s="2" customFormat="1" ht="16.5" customHeight="1">
      <c r="A596" s="39"/>
      <c r="B596" s="40"/>
      <c r="C596" s="220" t="s">
        <v>695</v>
      </c>
      <c r="D596" s="220" t="s">
        <v>146</v>
      </c>
      <c r="E596" s="221" t="s">
        <v>696</v>
      </c>
      <c r="F596" s="222" t="s">
        <v>697</v>
      </c>
      <c r="G596" s="223" t="s">
        <v>363</v>
      </c>
      <c r="H596" s="224">
        <v>80</v>
      </c>
      <c r="I596" s="225"/>
      <c r="J596" s="226">
        <f>ROUND(I596*H596,2)</f>
        <v>0</v>
      </c>
      <c r="K596" s="227"/>
      <c r="L596" s="45"/>
      <c r="M596" s="228" t="s">
        <v>1</v>
      </c>
      <c r="N596" s="229" t="s">
        <v>40</v>
      </c>
      <c r="O596" s="92"/>
      <c r="P596" s="230">
        <f>O596*H596</f>
        <v>0</v>
      </c>
      <c r="Q596" s="230">
        <v>0</v>
      </c>
      <c r="R596" s="230">
        <f>Q596*H596</f>
        <v>0</v>
      </c>
      <c r="S596" s="230">
        <v>0.0094000000000000004</v>
      </c>
      <c r="T596" s="231">
        <f>S596*H596</f>
        <v>0.752</v>
      </c>
      <c r="U596" s="39"/>
      <c r="V596" s="39"/>
      <c r="W596" s="39"/>
      <c r="X596" s="39"/>
      <c r="Y596" s="39"/>
      <c r="Z596" s="39"/>
      <c r="AA596" s="39"/>
      <c r="AB596" s="39"/>
      <c r="AC596" s="39"/>
      <c r="AD596" s="39"/>
      <c r="AE596" s="39"/>
      <c r="AR596" s="232" t="s">
        <v>276</v>
      </c>
      <c r="AT596" s="232" t="s">
        <v>146</v>
      </c>
      <c r="AU596" s="232" t="s">
        <v>85</v>
      </c>
      <c r="AY596" s="18" t="s">
        <v>143</v>
      </c>
      <c r="BE596" s="233">
        <f>IF(N596="základní",J596,0)</f>
        <v>0</v>
      </c>
      <c r="BF596" s="233">
        <f>IF(N596="snížená",J596,0)</f>
        <v>0</v>
      </c>
      <c r="BG596" s="233">
        <f>IF(N596="zákl. přenesená",J596,0)</f>
        <v>0</v>
      </c>
      <c r="BH596" s="233">
        <f>IF(N596="sníž. přenesená",J596,0)</f>
        <v>0</v>
      </c>
      <c r="BI596" s="233">
        <f>IF(N596="nulová",J596,0)</f>
        <v>0</v>
      </c>
      <c r="BJ596" s="18" t="s">
        <v>83</v>
      </c>
      <c r="BK596" s="233">
        <f>ROUND(I596*H596,2)</f>
        <v>0</v>
      </c>
      <c r="BL596" s="18" t="s">
        <v>276</v>
      </c>
      <c r="BM596" s="232" t="s">
        <v>698</v>
      </c>
    </row>
    <row r="597" s="2" customFormat="1" ht="16.5" customHeight="1">
      <c r="A597" s="39"/>
      <c r="B597" s="40"/>
      <c r="C597" s="220" t="s">
        <v>699</v>
      </c>
      <c r="D597" s="220" t="s">
        <v>146</v>
      </c>
      <c r="E597" s="221" t="s">
        <v>700</v>
      </c>
      <c r="F597" s="222" t="s">
        <v>701</v>
      </c>
      <c r="G597" s="223" t="s">
        <v>223</v>
      </c>
      <c r="H597" s="224">
        <v>21.300000000000001</v>
      </c>
      <c r="I597" s="225"/>
      <c r="J597" s="226">
        <f>ROUND(I597*H597,2)</f>
        <v>0</v>
      </c>
      <c r="K597" s="227"/>
      <c r="L597" s="45"/>
      <c r="M597" s="228" t="s">
        <v>1</v>
      </c>
      <c r="N597" s="229" t="s">
        <v>40</v>
      </c>
      <c r="O597" s="92"/>
      <c r="P597" s="230">
        <f>O597*H597</f>
        <v>0</v>
      </c>
      <c r="Q597" s="230">
        <v>0</v>
      </c>
      <c r="R597" s="230">
        <f>Q597*H597</f>
        <v>0</v>
      </c>
      <c r="S597" s="230">
        <v>0.0039399999999999999</v>
      </c>
      <c r="T597" s="231">
        <f>S597*H597</f>
        <v>0.083921999999999997</v>
      </c>
      <c r="U597" s="39"/>
      <c r="V597" s="39"/>
      <c r="W597" s="39"/>
      <c r="X597" s="39"/>
      <c r="Y597" s="39"/>
      <c r="Z597" s="39"/>
      <c r="AA597" s="39"/>
      <c r="AB597" s="39"/>
      <c r="AC597" s="39"/>
      <c r="AD597" s="39"/>
      <c r="AE597" s="39"/>
      <c r="AR597" s="232" t="s">
        <v>276</v>
      </c>
      <c r="AT597" s="232" t="s">
        <v>146</v>
      </c>
      <c r="AU597" s="232" t="s">
        <v>85</v>
      </c>
      <c r="AY597" s="18" t="s">
        <v>143</v>
      </c>
      <c r="BE597" s="233">
        <f>IF(N597="základní",J597,0)</f>
        <v>0</v>
      </c>
      <c r="BF597" s="233">
        <f>IF(N597="snížená",J597,0)</f>
        <v>0</v>
      </c>
      <c r="BG597" s="233">
        <f>IF(N597="zákl. přenesená",J597,0)</f>
        <v>0</v>
      </c>
      <c r="BH597" s="233">
        <f>IF(N597="sníž. přenesená",J597,0)</f>
        <v>0</v>
      </c>
      <c r="BI597" s="233">
        <f>IF(N597="nulová",J597,0)</f>
        <v>0</v>
      </c>
      <c r="BJ597" s="18" t="s">
        <v>83</v>
      </c>
      <c r="BK597" s="233">
        <f>ROUND(I597*H597,2)</f>
        <v>0</v>
      </c>
      <c r="BL597" s="18" t="s">
        <v>276</v>
      </c>
      <c r="BM597" s="232" t="s">
        <v>702</v>
      </c>
    </row>
    <row r="598" s="14" customFormat="1">
      <c r="A598" s="14"/>
      <c r="B598" s="245"/>
      <c r="C598" s="246"/>
      <c r="D598" s="236" t="s">
        <v>152</v>
      </c>
      <c r="E598" s="247" t="s">
        <v>1</v>
      </c>
      <c r="F598" s="248" t="s">
        <v>703</v>
      </c>
      <c r="G598" s="246"/>
      <c r="H598" s="249">
        <v>5.2999999999999998</v>
      </c>
      <c r="I598" s="250"/>
      <c r="J598" s="246"/>
      <c r="K598" s="246"/>
      <c r="L598" s="251"/>
      <c r="M598" s="252"/>
      <c r="N598" s="253"/>
      <c r="O598" s="253"/>
      <c r="P598" s="253"/>
      <c r="Q598" s="253"/>
      <c r="R598" s="253"/>
      <c r="S598" s="253"/>
      <c r="T598" s="254"/>
      <c r="U598" s="14"/>
      <c r="V598" s="14"/>
      <c r="W598" s="14"/>
      <c r="X598" s="14"/>
      <c r="Y598" s="14"/>
      <c r="Z598" s="14"/>
      <c r="AA598" s="14"/>
      <c r="AB598" s="14"/>
      <c r="AC598" s="14"/>
      <c r="AD598" s="14"/>
      <c r="AE598" s="14"/>
      <c r="AT598" s="255" t="s">
        <v>152</v>
      </c>
      <c r="AU598" s="255" t="s">
        <v>85</v>
      </c>
      <c r="AV598" s="14" t="s">
        <v>85</v>
      </c>
      <c r="AW598" s="14" t="s">
        <v>32</v>
      </c>
      <c r="AX598" s="14" t="s">
        <v>75</v>
      </c>
      <c r="AY598" s="255" t="s">
        <v>143</v>
      </c>
    </row>
    <row r="599" s="14" customFormat="1">
      <c r="A599" s="14"/>
      <c r="B599" s="245"/>
      <c r="C599" s="246"/>
      <c r="D599" s="236" t="s">
        <v>152</v>
      </c>
      <c r="E599" s="247" t="s">
        <v>1</v>
      </c>
      <c r="F599" s="248" t="s">
        <v>704</v>
      </c>
      <c r="G599" s="246"/>
      <c r="H599" s="249">
        <v>3.8999999999999999</v>
      </c>
      <c r="I599" s="250"/>
      <c r="J599" s="246"/>
      <c r="K599" s="246"/>
      <c r="L599" s="251"/>
      <c r="M599" s="252"/>
      <c r="N599" s="253"/>
      <c r="O599" s="253"/>
      <c r="P599" s="253"/>
      <c r="Q599" s="253"/>
      <c r="R599" s="253"/>
      <c r="S599" s="253"/>
      <c r="T599" s="254"/>
      <c r="U599" s="14"/>
      <c r="V599" s="14"/>
      <c r="W599" s="14"/>
      <c r="X599" s="14"/>
      <c r="Y599" s="14"/>
      <c r="Z599" s="14"/>
      <c r="AA599" s="14"/>
      <c r="AB599" s="14"/>
      <c r="AC599" s="14"/>
      <c r="AD599" s="14"/>
      <c r="AE599" s="14"/>
      <c r="AT599" s="255" t="s">
        <v>152</v>
      </c>
      <c r="AU599" s="255" t="s">
        <v>85</v>
      </c>
      <c r="AV599" s="14" t="s">
        <v>85</v>
      </c>
      <c r="AW599" s="14" t="s">
        <v>32</v>
      </c>
      <c r="AX599" s="14" t="s">
        <v>75</v>
      </c>
      <c r="AY599" s="255" t="s">
        <v>143</v>
      </c>
    </row>
    <row r="600" s="14" customFormat="1">
      <c r="A600" s="14"/>
      <c r="B600" s="245"/>
      <c r="C600" s="246"/>
      <c r="D600" s="236" t="s">
        <v>152</v>
      </c>
      <c r="E600" s="247" t="s">
        <v>1</v>
      </c>
      <c r="F600" s="248" t="s">
        <v>705</v>
      </c>
      <c r="G600" s="246"/>
      <c r="H600" s="249">
        <v>4.5</v>
      </c>
      <c r="I600" s="250"/>
      <c r="J600" s="246"/>
      <c r="K600" s="246"/>
      <c r="L600" s="251"/>
      <c r="M600" s="252"/>
      <c r="N600" s="253"/>
      <c r="O600" s="253"/>
      <c r="P600" s="253"/>
      <c r="Q600" s="253"/>
      <c r="R600" s="253"/>
      <c r="S600" s="253"/>
      <c r="T600" s="254"/>
      <c r="U600" s="14"/>
      <c r="V600" s="14"/>
      <c r="W600" s="14"/>
      <c r="X600" s="14"/>
      <c r="Y600" s="14"/>
      <c r="Z600" s="14"/>
      <c r="AA600" s="14"/>
      <c r="AB600" s="14"/>
      <c r="AC600" s="14"/>
      <c r="AD600" s="14"/>
      <c r="AE600" s="14"/>
      <c r="AT600" s="255" t="s">
        <v>152</v>
      </c>
      <c r="AU600" s="255" t="s">
        <v>85</v>
      </c>
      <c r="AV600" s="14" t="s">
        <v>85</v>
      </c>
      <c r="AW600" s="14" t="s">
        <v>32</v>
      </c>
      <c r="AX600" s="14" t="s">
        <v>75</v>
      </c>
      <c r="AY600" s="255" t="s">
        <v>143</v>
      </c>
    </row>
    <row r="601" s="14" customFormat="1">
      <c r="A601" s="14"/>
      <c r="B601" s="245"/>
      <c r="C601" s="246"/>
      <c r="D601" s="236" t="s">
        <v>152</v>
      </c>
      <c r="E601" s="247" t="s">
        <v>1</v>
      </c>
      <c r="F601" s="248" t="s">
        <v>150</v>
      </c>
      <c r="G601" s="246"/>
      <c r="H601" s="249">
        <v>4</v>
      </c>
      <c r="I601" s="250"/>
      <c r="J601" s="246"/>
      <c r="K601" s="246"/>
      <c r="L601" s="251"/>
      <c r="M601" s="252"/>
      <c r="N601" s="253"/>
      <c r="O601" s="253"/>
      <c r="P601" s="253"/>
      <c r="Q601" s="253"/>
      <c r="R601" s="253"/>
      <c r="S601" s="253"/>
      <c r="T601" s="254"/>
      <c r="U601" s="14"/>
      <c r="V601" s="14"/>
      <c r="W601" s="14"/>
      <c r="X601" s="14"/>
      <c r="Y601" s="14"/>
      <c r="Z601" s="14"/>
      <c r="AA601" s="14"/>
      <c r="AB601" s="14"/>
      <c r="AC601" s="14"/>
      <c r="AD601" s="14"/>
      <c r="AE601" s="14"/>
      <c r="AT601" s="255" t="s">
        <v>152</v>
      </c>
      <c r="AU601" s="255" t="s">
        <v>85</v>
      </c>
      <c r="AV601" s="14" t="s">
        <v>85</v>
      </c>
      <c r="AW601" s="14" t="s">
        <v>32</v>
      </c>
      <c r="AX601" s="14" t="s">
        <v>75</v>
      </c>
      <c r="AY601" s="255" t="s">
        <v>143</v>
      </c>
    </row>
    <row r="602" s="14" customFormat="1">
      <c r="A602" s="14"/>
      <c r="B602" s="245"/>
      <c r="C602" s="246"/>
      <c r="D602" s="236" t="s">
        <v>152</v>
      </c>
      <c r="E602" s="247" t="s">
        <v>1</v>
      </c>
      <c r="F602" s="248" t="s">
        <v>706</v>
      </c>
      <c r="G602" s="246"/>
      <c r="H602" s="249">
        <v>3.6000000000000001</v>
      </c>
      <c r="I602" s="250"/>
      <c r="J602" s="246"/>
      <c r="K602" s="246"/>
      <c r="L602" s="251"/>
      <c r="M602" s="252"/>
      <c r="N602" s="253"/>
      <c r="O602" s="253"/>
      <c r="P602" s="253"/>
      <c r="Q602" s="253"/>
      <c r="R602" s="253"/>
      <c r="S602" s="253"/>
      <c r="T602" s="254"/>
      <c r="U602" s="14"/>
      <c r="V602" s="14"/>
      <c r="W602" s="14"/>
      <c r="X602" s="14"/>
      <c r="Y602" s="14"/>
      <c r="Z602" s="14"/>
      <c r="AA602" s="14"/>
      <c r="AB602" s="14"/>
      <c r="AC602" s="14"/>
      <c r="AD602" s="14"/>
      <c r="AE602" s="14"/>
      <c r="AT602" s="255" t="s">
        <v>152</v>
      </c>
      <c r="AU602" s="255" t="s">
        <v>85</v>
      </c>
      <c r="AV602" s="14" t="s">
        <v>85</v>
      </c>
      <c r="AW602" s="14" t="s">
        <v>32</v>
      </c>
      <c r="AX602" s="14" t="s">
        <v>75</v>
      </c>
      <c r="AY602" s="255" t="s">
        <v>143</v>
      </c>
    </row>
    <row r="603" s="16" customFormat="1">
      <c r="A603" s="16"/>
      <c r="B603" s="267"/>
      <c r="C603" s="268"/>
      <c r="D603" s="236" t="s">
        <v>152</v>
      </c>
      <c r="E603" s="269" t="s">
        <v>1</v>
      </c>
      <c r="F603" s="270" t="s">
        <v>174</v>
      </c>
      <c r="G603" s="268"/>
      <c r="H603" s="271">
        <v>21.300000000000001</v>
      </c>
      <c r="I603" s="272"/>
      <c r="J603" s="268"/>
      <c r="K603" s="268"/>
      <c r="L603" s="273"/>
      <c r="M603" s="274"/>
      <c r="N603" s="275"/>
      <c r="O603" s="275"/>
      <c r="P603" s="275"/>
      <c r="Q603" s="275"/>
      <c r="R603" s="275"/>
      <c r="S603" s="275"/>
      <c r="T603" s="276"/>
      <c r="U603" s="16"/>
      <c r="V603" s="16"/>
      <c r="W603" s="16"/>
      <c r="X603" s="16"/>
      <c r="Y603" s="16"/>
      <c r="Z603" s="16"/>
      <c r="AA603" s="16"/>
      <c r="AB603" s="16"/>
      <c r="AC603" s="16"/>
      <c r="AD603" s="16"/>
      <c r="AE603" s="16"/>
      <c r="AT603" s="277" t="s">
        <v>152</v>
      </c>
      <c r="AU603" s="277" t="s">
        <v>85</v>
      </c>
      <c r="AV603" s="16" t="s">
        <v>150</v>
      </c>
      <c r="AW603" s="16" t="s">
        <v>32</v>
      </c>
      <c r="AX603" s="16" t="s">
        <v>83</v>
      </c>
      <c r="AY603" s="277" t="s">
        <v>143</v>
      </c>
    </row>
    <row r="604" s="2" customFormat="1" ht="21.75" customHeight="1">
      <c r="A604" s="39"/>
      <c r="B604" s="40"/>
      <c r="C604" s="220" t="s">
        <v>707</v>
      </c>
      <c r="D604" s="220" t="s">
        <v>146</v>
      </c>
      <c r="E604" s="221" t="s">
        <v>708</v>
      </c>
      <c r="F604" s="222" t="s">
        <v>709</v>
      </c>
      <c r="G604" s="223" t="s">
        <v>363</v>
      </c>
      <c r="H604" s="224">
        <v>100</v>
      </c>
      <c r="I604" s="225"/>
      <c r="J604" s="226">
        <f>ROUND(I604*H604,2)</f>
        <v>0</v>
      </c>
      <c r="K604" s="227"/>
      <c r="L604" s="45"/>
      <c r="M604" s="228" t="s">
        <v>1</v>
      </c>
      <c r="N604" s="229" t="s">
        <v>40</v>
      </c>
      <c r="O604" s="92"/>
      <c r="P604" s="230">
        <f>O604*H604</f>
        <v>0</v>
      </c>
      <c r="Q604" s="230">
        <v>0.00040000000000000002</v>
      </c>
      <c r="R604" s="230">
        <f>Q604*H604</f>
        <v>0.040000000000000001</v>
      </c>
      <c r="S604" s="230">
        <v>0</v>
      </c>
      <c r="T604" s="231">
        <f>S604*H604</f>
        <v>0</v>
      </c>
      <c r="U604" s="39"/>
      <c r="V604" s="39"/>
      <c r="W604" s="39"/>
      <c r="X604" s="39"/>
      <c r="Y604" s="39"/>
      <c r="Z604" s="39"/>
      <c r="AA604" s="39"/>
      <c r="AB604" s="39"/>
      <c r="AC604" s="39"/>
      <c r="AD604" s="39"/>
      <c r="AE604" s="39"/>
      <c r="AR604" s="232" t="s">
        <v>276</v>
      </c>
      <c r="AT604" s="232" t="s">
        <v>146</v>
      </c>
      <c r="AU604" s="232" t="s">
        <v>85</v>
      </c>
      <c r="AY604" s="18" t="s">
        <v>143</v>
      </c>
      <c r="BE604" s="233">
        <f>IF(N604="základní",J604,0)</f>
        <v>0</v>
      </c>
      <c r="BF604" s="233">
        <f>IF(N604="snížená",J604,0)</f>
        <v>0</v>
      </c>
      <c r="BG604" s="233">
        <f>IF(N604="zákl. přenesená",J604,0)</f>
        <v>0</v>
      </c>
      <c r="BH604" s="233">
        <f>IF(N604="sníž. přenesená",J604,0)</f>
        <v>0</v>
      </c>
      <c r="BI604" s="233">
        <f>IF(N604="nulová",J604,0)</f>
        <v>0</v>
      </c>
      <c r="BJ604" s="18" t="s">
        <v>83</v>
      </c>
      <c r="BK604" s="233">
        <f>ROUND(I604*H604,2)</f>
        <v>0</v>
      </c>
      <c r="BL604" s="18" t="s">
        <v>276</v>
      </c>
      <c r="BM604" s="232" t="s">
        <v>710</v>
      </c>
    </row>
    <row r="605" s="2" customFormat="1">
      <c r="A605" s="39"/>
      <c r="B605" s="40"/>
      <c r="C605" s="41"/>
      <c r="D605" s="236" t="s">
        <v>357</v>
      </c>
      <c r="E605" s="41"/>
      <c r="F605" s="289" t="s">
        <v>680</v>
      </c>
      <c r="G605" s="41"/>
      <c r="H605" s="41"/>
      <c r="I605" s="290"/>
      <c r="J605" s="41"/>
      <c r="K605" s="41"/>
      <c r="L605" s="45"/>
      <c r="M605" s="291"/>
      <c r="N605" s="292"/>
      <c r="O605" s="92"/>
      <c r="P605" s="92"/>
      <c r="Q605" s="92"/>
      <c r="R605" s="92"/>
      <c r="S605" s="92"/>
      <c r="T605" s="93"/>
      <c r="U605" s="39"/>
      <c r="V605" s="39"/>
      <c r="W605" s="39"/>
      <c r="X605" s="39"/>
      <c r="Y605" s="39"/>
      <c r="Z605" s="39"/>
      <c r="AA605" s="39"/>
      <c r="AB605" s="39"/>
      <c r="AC605" s="39"/>
      <c r="AD605" s="39"/>
      <c r="AE605" s="39"/>
      <c r="AT605" s="18" t="s">
        <v>357</v>
      </c>
      <c r="AU605" s="18" t="s">
        <v>85</v>
      </c>
    </row>
    <row r="606" s="2" customFormat="1" ht="24.15" customHeight="1">
      <c r="A606" s="39"/>
      <c r="B606" s="40"/>
      <c r="C606" s="220" t="s">
        <v>711</v>
      </c>
      <c r="D606" s="220" t="s">
        <v>146</v>
      </c>
      <c r="E606" s="221" t="s">
        <v>712</v>
      </c>
      <c r="F606" s="222" t="s">
        <v>713</v>
      </c>
      <c r="G606" s="223" t="s">
        <v>223</v>
      </c>
      <c r="H606" s="224">
        <v>36.200000000000003</v>
      </c>
      <c r="I606" s="225"/>
      <c r="J606" s="226">
        <f>ROUND(I606*H606,2)</f>
        <v>0</v>
      </c>
      <c r="K606" s="227"/>
      <c r="L606" s="45"/>
      <c r="M606" s="228" t="s">
        <v>1</v>
      </c>
      <c r="N606" s="229" t="s">
        <v>40</v>
      </c>
      <c r="O606" s="92"/>
      <c r="P606" s="230">
        <f>O606*H606</f>
        <v>0</v>
      </c>
      <c r="Q606" s="230">
        <v>0.00091</v>
      </c>
      <c r="R606" s="230">
        <f>Q606*H606</f>
        <v>0.032942000000000006</v>
      </c>
      <c r="S606" s="230">
        <v>0</v>
      </c>
      <c r="T606" s="231">
        <f>S606*H606</f>
        <v>0</v>
      </c>
      <c r="U606" s="39"/>
      <c r="V606" s="39"/>
      <c r="W606" s="39"/>
      <c r="X606" s="39"/>
      <c r="Y606" s="39"/>
      <c r="Z606" s="39"/>
      <c r="AA606" s="39"/>
      <c r="AB606" s="39"/>
      <c r="AC606" s="39"/>
      <c r="AD606" s="39"/>
      <c r="AE606" s="39"/>
      <c r="AR606" s="232" t="s">
        <v>276</v>
      </c>
      <c r="AT606" s="232" t="s">
        <v>146</v>
      </c>
      <c r="AU606" s="232" t="s">
        <v>85</v>
      </c>
      <c r="AY606" s="18" t="s">
        <v>143</v>
      </c>
      <c r="BE606" s="233">
        <f>IF(N606="základní",J606,0)</f>
        <v>0</v>
      </c>
      <c r="BF606" s="233">
        <f>IF(N606="snížená",J606,0)</f>
        <v>0</v>
      </c>
      <c r="BG606" s="233">
        <f>IF(N606="zákl. přenesená",J606,0)</f>
        <v>0</v>
      </c>
      <c r="BH606" s="233">
        <f>IF(N606="sníž. přenesená",J606,0)</f>
        <v>0</v>
      </c>
      <c r="BI606" s="233">
        <f>IF(N606="nulová",J606,0)</f>
        <v>0</v>
      </c>
      <c r="BJ606" s="18" t="s">
        <v>83</v>
      </c>
      <c r="BK606" s="233">
        <f>ROUND(I606*H606,2)</f>
        <v>0</v>
      </c>
      <c r="BL606" s="18" t="s">
        <v>276</v>
      </c>
      <c r="BM606" s="232" t="s">
        <v>714</v>
      </c>
    </row>
    <row r="607" s="14" customFormat="1">
      <c r="A607" s="14"/>
      <c r="B607" s="245"/>
      <c r="C607" s="246"/>
      <c r="D607" s="236" t="s">
        <v>152</v>
      </c>
      <c r="E607" s="247" t="s">
        <v>1</v>
      </c>
      <c r="F607" s="248" t="s">
        <v>330</v>
      </c>
      <c r="G607" s="246"/>
      <c r="H607" s="249">
        <v>11.5</v>
      </c>
      <c r="I607" s="250"/>
      <c r="J607" s="246"/>
      <c r="K607" s="246"/>
      <c r="L607" s="251"/>
      <c r="M607" s="252"/>
      <c r="N607" s="253"/>
      <c r="O607" s="253"/>
      <c r="P607" s="253"/>
      <c r="Q607" s="253"/>
      <c r="R607" s="253"/>
      <c r="S607" s="253"/>
      <c r="T607" s="254"/>
      <c r="U607" s="14"/>
      <c r="V607" s="14"/>
      <c r="W607" s="14"/>
      <c r="X607" s="14"/>
      <c r="Y607" s="14"/>
      <c r="Z607" s="14"/>
      <c r="AA607" s="14"/>
      <c r="AB607" s="14"/>
      <c r="AC607" s="14"/>
      <c r="AD607" s="14"/>
      <c r="AE607" s="14"/>
      <c r="AT607" s="255" t="s">
        <v>152</v>
      </c>
      <c r="AU607" s="255" t="s">
        <v>85</v>
      </c>
      <c r="AV607" s="14" t="s">
        <v>85</v>
      </c>
      <c r="AW607" s="14" t="s">
        <v>32</v>
      </c>
      <c r="AX607" s="14" t="s">
        <v>75</v>
      </c>
      <c r="AY607" s="255" t="s">
        <v>143</v>
      </c>
    </row>
    <row r="608" s="14" customFormat="1">
      <c r="A608" s="14"/>
      <c r="B608" s="245"/>
      <c r="C608" s="246"/>
      <c r="D608" s="236" t="s">
        <v>152</v>
      </c>
      <c r="E608" s="247" t="s">
        <v>1</v>
      </c>
      <c r="F608" s="248" t="s">
        <v>331</v>
      </c>
      <c r="G608" s="246"/>
      <c r="H608" s="249">
        <v>1.2</v>
      </c>
      <c r="I608" s="250"/>
      <c r="J608" s="246"/>
      <c r="K608" s="246"/>
      <c r="L608" s="251"/>
      <c r="M608" s="252"/>
      <c r="N608" s="253"/>
      <c r="O608" s="253"/>
      <c r="P608" s="253"/>
      <c r="Q608" s="253"/>
      <c r="R608" s="253"/>
      <c r="S608" s="253"/>
      <c r="T608" s="254"/>
      <c r="U608" s="14"/>
      <c r="V608" s="14"/>
      <c r="W608" s="14"/>
      <c r="X608" s="14"/>
      <c r="Y608" s="14"/>
      <c r="Z608" s="14"/>
      <c r="AA608" s="14"/>
      <c r="AB608" s="14"/>
      <c r="AC608" s="14"/>
      <c r="AD608" s="14"/>
      <c r="AE608" s="14"/>
      <c r="AT608" s="255" t="s">
        <v>152</v>
      </c>
      <c r="AU608" s="255" t="s">
        <v>85</v>
      </c>
      <c r="AV608" s="14" t="s">
        <v>85</v>
      </c>
      <c r="AW608" s="14" t="s">
        <v>32</v>
      </c>
      <c r="AX608" s="14" t="s">
        <v>75</v>
      </c>
      <c r="AY608" s="255" t="s">
        <v>143</v>
      </c>
    </row>
    <row r="609" s="14" customFormat="1">
      <c r="A609" s="14"/>
      <c r="B609" s="245"/>
      <c r="C609" s="246"/>
      <c r="D609" s="236" t="s">
        <v>152</v>
      </c>
      <c r="E609" s="247" t="s">
        <v>1</v>
      </c>
      <c r="F609" s="248" t="s">
        <v>332</v>
      </c>
      <c r="G609" s="246"/>
      <c r="H609" s="249">
        <v>9.5999999999999996</v>
      </c>
      <c r="I609" s="250"/>
      <c r="J609" s="246"/>
      <c r="K609" s="246"/>
      <c r="L609" s="251"/>
      <c r="M609" s="252"/>
      <c r="N609" s="253"/>
      <c r="O609" s="253"/>
      <c r="P609" s="253"/>
      <c r="Q609" s="253"/>
      <c r="R609" s="253"/>
      <c r="S609" s="253"/>
      <c r="T609" s="254"/>
      <c r="U609" s="14"/>
      <c r="V609" s="14"/>
      <c r="W609" s="14"/>
      <c r="X609" s="14"/>
      <c r="Y609" s="14"/>
      <c r="Z609" s="14"/>
      <c r="AA609" s="14"/>
      <c r="AB609" s="14"/>
      <c r="AC609" s="14"/>
      <c r="AD609" s="14"/>
      <c r="AE609" s="14"/>
      <c r="AT609" s="255" t="s">
        <v>152</v>
      </c>
      <c r="AU609" s="255" t="s">
        <v>85</v>
      </c>
      <c r="AV609" s="14" t="s">
        <v>85</v>
      </c>
      <c r="AW609" s="14" t="s">
        <v>32</v>
      </c>
      <c r="AX609" s="14" t="s">
        <v>75</v>
      </c>
      <c r="AY609" s="255" t="s">
        <v>143</v>
      </c>
    </row>
    <row r="610" s="14" customFormat="1">
      <c r="A610" s="14"/>
      <c r="B610" s="245"/>
      <c r="C610" s="246"/>
      <c r="D610" s="236" t="s">
        <v>152</v>
      </c>
      <c r="E610" s="247" t="s">
        <v>1</v>
      </c>
      <c r="F610" s="248" t="s">
        <v>333</v>
      </c>
      <c r="G610" s="246"/>
      <c r="H610" s="249">
        <v>9</v>
      </c>
      <c r="I610" s="250"/>
      <c r="J610" s="246"/>
      <c r="K610" s="246"/>
      <c r="L610" s="251"/>
      <c r="M610" s="252"/>
      <c r="N610" s="253"/>
      <c r="O610" s="253"/>
      <c r="P610" s="253"/>
      <c r="Q610" s="253"/>
      <c r="R610" s="253"/>
      <c r="S610" s="253"/>
      <c r="T610" s="254"/>
      <c r="U610" s="14"/>
      <c r="V610" s="14"/>
      <c r="W610" s="14"/>
      <c r="X610" s="14"/>
      <c r="Y610" s="14"/>
      <c r="Z610" s="14"/>
      <c r="AA610" s="14"/>
      <c r="AB610" s="14"/>
      <c r="AC610" s="14"/>
      <c r="AD610" s="14"/>
      <c r="AE610" s="14"/>
      <c r="AT610" s="255" t="s">
        <v>152</v>
      </c>
      <c r="AU610" s="255" t="s">
        <v>85</v>
      </c>
      <c r="AV610" s="14" t="s">
        <v>85</v>
      </c>
      <c r="AW610" s="14" t="s">
        <v>32</v>
      </c>
      <c r="AX610" s="14" t="s">
        <v>75</v>
      </c>
      <c r="AY610" s="255" t="s">
        <v>143</v>
      </c>
    </row>
    <row r="611" s="14" customFormat="1">
      <c r="A611" s="14"/>
      <c r="B611" s="245"/>
      <c r="C611" s="246"/>
      <c r="D611" s="236" t="s">
        <v>152</v>
      </c>
      <c r="E611" s="247" t="s">
        <v>1</v>
      </c>
      <c r="F611" s="248" t="s">
        <v>334</v>
      </c>
      <c r="G611" s="246"/>
      <c r="H611" s="249">
        <v>1.6000000000000001</v>
      </c>
      <c r="I611" s="250"/>
      <c r="J611" s="246"/>
      <c r="K611" s="246"/>
      <c r="L611" s="251"/>
      <c r="M611" s="252"/>
      <c r="N611" s="253"/>
      <c r="O611" s="253"/>
      <c r="P611" s="253"/>
      <c r="Q611" s="253"/>
      <c r="R611" s="253"/>
      <c r="S611" s="253"/>
      <c r="T611" s="254"/>
      <c r="U611" s="14"/>
      <c r="V611" s="14"/>
      <c r="W611" s="14"/>
      <c r="X611" s="14"/>
      <c r="Y611" s="14"/>
      <c r="Z611" s="14"/>
      <c r="AA611" s="14"/>
      <c r="AB611" s="14"/>
      <c r="AC611" s="14"/>
      <c r="AD611" s="14"/>
      <c r="AE611" s="14"/>
      <c r="AT611" s="255" t="s">
        <v>152</v>
      </c>
      <c r="AU611" s="255" t="s">
        <v>85</v>
      </c>
      <c r="AV611" s="14" t="s">
        <v>85</v>
      </c>
      <c r="AW611" s="14" t="s">
        <v>32</v>
      </c>
      <c r="AX611" s="14" t="s">
        <v>75</v>
      </c>
      <c r="AY611" s="255" t="s">
        <v>143</v>
      </c>
    </row>
    <row r="612" s="14" customFormat="1">
      <c r="A612" s="14"/>
      <c r="B612" s="245"/>
      <c r="C612" s="246"/>
      <c r="D612" s="236" t="s">
        <v>152</v>
      </c>
      <c r="E612" s="247" t="s">
        <v>1</v>
      </c>
      <c r="F612" s="248" t="s">
        <v>335</v>
      </c>
      <c r="G612" s="246"/>
      <c r="H612" s="249">
        <v>2.3999999999999999</v>
      </c>
      <c r="I612" s="250"/>
      <c r="J612" s="246"/>
      <c r="K612" s="246"/>
      <c r="L612" s="251"/>
      <c r="M612" s="252"/>
      <c r="N612" s="253"/>
      <c r="O612" s="253"/>
      <c r="P612" s="253"/>
      <c r="Q612" s="253"/>
      <c r="R612" s="253"/>
      <c r="S612" s="253"/>
      <c r="T612" s="254"/>
      <c r="U612" s="14"/>
      <c r="V612" s="14"/>
      <c r="W612" s="14"/>
      <c r="X612" s="14"/>
      <c r="Y612" s="14"/>
      <c r="Z612" s="14"/>
      <c r="AA612" s="14"/>
      <c r="AB612" s="14"/>
      <c r="AC612" s="14"/>
      <c r="AD612" s="14"/>
      <c r="AE612" s="14"/>
      <c r="AT612" s="255" t="s">
        <v>152</v>
      </c>
      <c r="AU612" s="255" t="s">
        <v>85</v>
      </c>
      <c r="AV612" s="14" t="s">
        <v>85</v>
      </c>
      <c r="AW612" s="14" t="s">
        <v>32</v>
      </c>
      <c r="AX612" s="14" t="s">
        <v>75</v>
      </c>
      <c r="AY612" s="255" t="s">
        <v>143</v>
      </c>
    </row>
    <row r="613" s="14" customFormat="1">
      <c r="A613" s="14"/>
      <c r="B613" s="245"/>
      <c r="C613" s="246"/>
      <c r="D613" s="236" t="s">
        <v>152</v>
      </c>
      <c r="E613" s="247" t="s">
        <v>1</v>
      </c>
      <c r="F613" s="248" t="s">
        <v>336</v>
      </c>
      <c r="G613" s="246"/>
      <c r="H613" s="249">
        <v>0.90000000000000002</v>
      </c>
      <c r="I613" s="250"/>
      <c r="J613" s="246"/>
      <c r="K613" s="246"/>
      <c r="L613" s="251"/>
      <c r="M613" s="252"/>
      <c r="N613" s="253"/>
      <c r="O613" s="253"/>
      <c r="P613" s="253"/>
      <c r="Q613" s="253"/>
      <c r="R613" s="253"/>
      <c r="S613" s="253"/>
      <c r="T613" s="254"/>
      <c r="U613" s="14"/>
      <c r="V613" s="14"/>
      <c r="W613" s="14"/>
      <c r="X613" s="14"/>
      <c r="Y613" s="14"/>
      <c r="Z613" s="14"/>
      <c r="AA613" s="14"/>
      <c r="AB613" s="14"/>
      <c r="AC613" s="14"/>
      <c r="AD613" s="14"/>
      <c r="AE613" s="14"/>
      <c r="AT613" s="255" t="s">
        <v>152</v>
      </c>
      <c r="AU613" s="255" t="s">
        <v>85</v>
      </c>
      <c r="AV613" s="14" t="s">
        <v>85</v>
      </c>
      <c r="AW613" s="14" t="s">
        <v>32</v>
      </c>
      <c r="AX613" s="14" t="s">
        <v>75</v>
      </c>
      <c r="AY613" s="255" t="s">
        <v>143</v>
      </c>
    </row>
    <row r="614" s="16" customFormat="1">
      <c r="A614" s="16"/>
      <c r="B614" s="267"/>
      <c r="C614" s="268"/>
      <c r="D614" s="236" t="s">
        <v>152</v>
      </c>
      <c r="E614" s="269" t="s">
        <v>1</v>
      </c>
      <c r="F614" s="270" t="s">
        <v>174</v>
      </c>
      <c r="G614" s="268"/>
      <c r="H614" s="271">
        <v>36.199999999999996</v>
      </c>
      <c r="I614" s="272"/>
      <c r="J614" s="268"/>
      <c r="K614" s="268"/>
      <c r="L614" s="273"/>
      <c r="M614" s="274"/>
      <c r="N614" s="275"/>
      <c r="O614" s="275"/>
      <c r="P614" s="275"/>
      <c r="Q614" s="275"/>
      <c r="R614" s="275"/>
      <c r="S614" s="275"/>
      <c r="T614" s="276"/>
      <c r="U614" s="16"/>
      <c r="V614" s="16"/>
      <c r="W614" s="16"/>
      <c r="X614" s="16"/>
      <c r="Y614" s="16"/>
      <c r="Z614" s="16"/>
      <c r="AA614" s="16"/>
      <c r="AB614" s="16"/>
      <c r="AC614" s="16"/>
      <c r="AD614" s="16"/>
      <c r="AE614" s="16"/>
      <c r="AT614" s="277" t="s">
        <v>152</v>
      </c>
      <c r="AU614" s="277" t="s">
        <v>85</v>
      </c>
      <c r="AV614" s="16" t="s">
        <v>150</v>
      </c>
      <c r="AW614" s="16" t="s">
        <v>32</v>
      </c>
      <c r="AX614" s="16" t="s">
        <v>83</v>
      </c>
      <c r="AY614" s="277" t="s">
        <v>143</v>
      </c>
    </row>
    <row r="615" s="2" customFormat="1" ht="33" customHeight="1">
      <c r="A615" s="39"/>
      <c r="B615" s="40"/>
      <c r="C615" s="220" t="s">
        <v>715</v>
      </c>
      <c r="D615" s="220" t="s">
        <v>146</v>
      </c>
      <c r="E615" s="221" t="s">
        <v>716</v>
      </c>
      <c r="F615" s="222" t="s">
        <v>717</v>
      </c>
      <c r="G615" s="223" t="s">
        <v>223</v>
      </c>
      <c r="H615" s="224">
        <v>21</v>
      </c>
      <c r="I615" s="225"/>
      <c r="J615" s="226">
        <f>ROUND(I615*H615,2)</f>
        <v>0</v>
      </c>
      <c r="K615" s="227"/>
      <c r="L615" s="45"/>
      <c r="M615" s="228" t="s">
        <v>1</v>
      </c>
      <c r="N615" s="229" t="s">
        <v>40</v>
      </c>
      <c r="O615" s="92"/>
      <c r="P615" s="230">
        <f>O615*H615</f>
        <v>0</v>
      </c>
      <c r="Q615" s="230">
        <v>0.0034949999999999998</v>
      </c>
      <c r="R615" s="230">
        <f>Q615*H615</f>
        <v>0.073395000000000002</v>
      </c>
      <c r="S615" s="230">
        <v>0</v>
      </c>
      <c r="T615" s="231">
        <f>S615*H615</f>
        <v>0</v>
      </c>
      <c r="U615" s="39"/>
      <c r="V615" s="39"/>
      <c r="W615" s="39"/>
      <c r="X615" s="39"/>
      <c r="Y615" s="39"/>
      <c r="Z615" s="39"/>
      <c r="AA615" s="39"/>
      <c r="AB615" s="39"/>
      <c r="AC615" s="39"/>
      <c r="AD615" s="39"/>
      <c r="AE615" s="39"/>
      <c r="AR615" s="232" t="s">
        <v>276</v>
      </c>
      <c r="AT615" s="232" t="s">
        <v>146</v>
      </c>
      <c r="AU615" s="232" t="s">
        <v>85</v>
      </c>
      <c r="AY615" s="18" t="s">
        <v>143</v>
      </c>
      <c r="BE615" s="233">
        <f>IF(N615="základní",J615,0)</f>
        <v>0</v>
      </c>
      <c r="BF615" s="233">
        <f>IF(N615="snížená",J615,0)</f>
        <v>0</v>
      </c>
      <c r="BG615" s="233">
        <f>IF(N615="zákl. přenesená",J615,0)</f>
        <v>0</v>
      </c>
      <c r="BH615" s="233">
        <f>IF(N615="sníž. přenesená",J615,0)</f>
        <v>0</v>
      </c>
      <c r="BI615" s="233">
        <f>IF(N615="nulová",J615,0)</f>
        <v>0</v>
      </c>
      <c r="BJ615" s="18" t="s">
        <v>83</v>
      </c>
      <c r="BK615" s="233">
        <f>ROUND(I615*H615,2)</f>
        <v>0</v>
      </c>
      <c r="BL615" s="18" t="s">
        <v>276</v>
      </c>
      <c r="BM615" s="232" t="s">
        <v>718</v>
      </c>
    </row>
    <row r="616" s="14" customFormat="1">
      <c r="A616" s="14"/>
      <c r="B616" s="245"/>
      <c r="C616" s="246"/>
      <c r="D616" s="236" t="s">
        <v>152</v>
      </c>
      <c r="E616" s="247" t="s">
        <v>1</v>
      </c>
      <c r="F616" s="248" t="s">
        <v>719</v>
      </c>
      <c r="G616" s="246"/>
      <c r="H616" s="249">
        <v>21</v>
      </c>
      <c r="I616" s="250"/>
      <c r="J616" s="246"/>
      <c r="K616" s="246"/>
      <c r="L616" s="251"/>
      <c r="M616" s="252"/>
      <c r="N616" s="253"/>
      <c r="O616" s="253"/>
      <c r="P616" s="253"/>
      <c r="Q616" s="253"/>
      <c r="R616" s="253"/>
      <c r="S616" s="253"/>
      <c r="T616" s="254"/>
      <c r="U616" s="14"/>
      <c r="V616" s="14"/>
      <c r="W616" s="14"/>
      <c r="X616" s="14"/>
      <c r="Y616" s="14"/>
      <c r="Z616" s="14"/>
      <c r="AA616" s="14"/>
      <c r="AB616" s="14"/>
      <c r="AC616" s="14"/>
      <c r="AD616" s="14"/>
      <c r="AE616" s="14"/>
      <c r="AT616" s="255" t="s">
        <v>152</v>
      </c>
      <c r="AU616" s="255" t="s">
        <v>85</v>
      </c>
      <c r="AV616" s="14" t="s">
        <v>85</v>
      </c>
      <c r="AW616" s="14" t="s">
        <v>32</v>
      </c>
      <c r="AX616" s="14" t="s">
        <v>83</v>
      </c>
      <c r="AY616" s="255" t="s">
        <v>143</v>
      </c>
    </row>
    <row r="617" s="2" customFormat="1" ht="24.15" customHeight="1">
      <c r="A617" s="39"/>
      <c r="B617" s="40"/>
      <c r="C617" s="220" t="s">
        <v>720</v>
      </c>
      <c r="D617" s="220" t="s">
        <v>146</v>
      </c>
      <c r="E617" s="221" t="s">
        <v>721</v>
      </c>
      <c r="F617" s="222" t="s">
        <v>722</v>
      </c>
      <c r="G617" s="223" t="s">
        <v>223</v>
      </c>
      <c r="H617" s="224">
        <v>69.859999999999999</v>
      </c>
      <c r="I617" s="225"/>
      <c r="J617" s="226">
        <f>ROUND(I617*H617,2)</f>
        <v>0</v>
      </c>
      <c r="K617" s="227"/>
      <c r="L617" s="45"/>
      <c r="M617" s="228" t="s">
        <v>1</v>
      </c>
      <c r="N617" s="229" t="s">
        <v>40</v>
      </c>
      <c r="O617" s="92"/>
      <c r="P617" s="230">
        <f>O617*H617</f>
        <v>0</v>
      </c>
      <c r="Q617" s="230">
        <v>0.0027366999999999999</v>
      </c>
      <c r="R617" s="230">
        <f>Q617*H617</f>
        <v>0.19118586199999998</v>
      </c>
      <c r="S617" s="230">
        <v>0</v>
      </c>
      <c r="T617" s="231">
        <f>S617*H617</f>
        <v>0</v>
      </c>
      <c r="U617" s="39"/>
      <c r="V617" s="39"/>
      <c r="W617" s="39"/>
      <c r="X617" s="39"/>
      <c r="Y617" s="39"/>
      <c r="Z617" s="39"/>
      <c r="AA617" s="39"/>
      <c r="AB617" s="39"/>
      <c r="AC617" s="39"/>
      <c r="AD617" s="39"/>
      <c r="AE617" s="39"/>
      <c r="AR617" s="232" t="s">
        <v>276</v>
      </c>
      <c r="AT617" s="232" t="s">
        <v>146</v>
      </c>
      <c r="AU617" s="232" t="s">
        <v>85</v>
      </c>
      <c r="AY617" s="18" t="s">
        <v>143</v>
      </c>
      <c r="BE617" s="233">
        <f>IF(N617="základní",J617,0)</f>
        <v>0</v>
      </c>
      <c r="BF617" s="233">
        <f>IF(N617="snížená",J617,0)</f>
        <v>0</v>
      </c>
      <c r="BG617" s="233">
        <f>IF(N617="zákl. přenesená",J617,0)</f>
        <v>0</v>
      </c>
      <c r="BH617" s="233">
        <f>IF(N617="sníž. přenesená",J617,0)</f>
        <v>0</v>
      </c>
      <c r="BI617" s="233">
        <f>IF(N617="nulová",J617,0)</f>
        <v>0</v>
      </c>
      <c r="BJ617" s="18" t="s">
        <v>83</v>
      </c>
      <c r="BK617" s="233">
        <f>ROUND(I617*H617,2)</f>
        <v>0</v>
      </c>
      <c r="BL617" s="18" t="s">
        <v>276</v>
      </c>
      <c r="BM617" s="232" t="s">
        <v>723</v>
      </c>
    </row>
    <row r="618" s="14" customFormat="1">
      <c r="A618" s="14"/>
      <c r="B618" s="245"/>
      <c r="C618" s="246"/>
      <c r="D618" s="236" t="s">
        <v>152</v>
      </c>
      <c r="E618" s="247" t="s">
        <v>1</v>
      </c>
      <c r="F618" s="248" t="s">
        <v>693</v>
      </c>
      <c r="G618" s="246"/>
      <c r="H618" s="249">
        <v>24.68</v>
      </c>
      <c r="I618" s="250"/>
      <c r="J618" s="246"/>
      <c r="K618" s="246"/>
      <c r="L618" s="251"/>
      <c r="M618" s="252"/>
      <c r="N618" s="253"/>
      <c r="O618" s="253"/>
      <c r="P618" s="253"/>
      <c r="Q618" s="253"/>
      <c r="R618" s="253"/>
      <c r="S618" s="253"/>
      <c r="T618" s="254"/>
      <c r="U618" s="14"/>
      <c r="V618" s="14"/>
      <c r="W618" s="14"/>
      <c r="X618" s="14"/>
      <c r="Y618" s="14"/>
      <c r="Z618" s="14"/>
      <c r="AA618" s="14"/>
      <c r="AB618" s="14"/>
      <c r="AC618" s="14"/>
      <c r="AD618" s="14"/>
      <c r="AE618" s="14"/>
      <c r="AT618" s="255" t="s">
        <v>152</v>
      </c>
      <c r="AU618" s="255" t="s">
        <v>85</v>
      </c>
      <c r="AV618" s="14" t="s">
        <v>85</v>
      </c>
      <c r="AW618" s="14" t="s">
        <v>32</v>
      </c>
      <c r="AX618" s="14" t="s">
        <v>75</v>
      </c>
      <c r="AY618" s="255" t="s">
        <v>143</v>
      </c>
    </row>
    <row r="619" s="14" customFormat="1">
      <c r="A619" s="14"/>
      <c r="B619" s="245"/>
      <c r="C619" s="246"/>
      <c r="D619" s="236" t="s">
        <v>152</v>
      </c>
      <c r="E619" s="247" t="s">
        <v>1</v>
      </c>
      <c r="F619" s="248" t="s">
        <v>205</v>
      </c>
      <c r="G619" s="246"/>
      <c r="H619" s="249">
        <v>5</v>
      </c>
      <c r="I619" s="250"/>
      <c r="J619" s="246"/>
      <c r="K619" s="246"/>
      <c r="L619" s="251"/>
      <c r="M619" s="252"/>
      <c r="N619" s="253"/>
      <c r="O619" s="253"/>
      <c r="P619" s="253"/>
      <c r="Q619" s="253"/>
      <c r="R619" s="253"/>
      <c r="S619" s="253"/>
      <c r="T619" s="254"/>
      <c r="U619" s="14"/>
      <c r="V619" s="14"/>
      <c r="W619" s="14"/>
      <c r="X619" s="14"/>
      <c r="Y619" s="14"/>
      <c r="Z619" s="14"/>
      <c r="AA619" s="14"/>
      <c r="AB619" s="14"/>
      <c r="AC619" s="14"/>
      <c r="AD619" s="14"/>
      <c r="AE619" s="14"/>
      <c r="AT619" s="255" t="s">
        <v>152</v>
      </c>
      <c r="AU619" s="255" t="s">
        <v>85</v>
      </c>
      <c r="AV619" s="14" t="s">
        <v>85</v>
      </c>
      <c r="AW619" s="14" t="s">
        <v>32</v>
      </c>
      <c r="AX619" s="14" t="s">
        <v>75</v>
      </c>
      <c r="AY619" s="255" t="s">
        <v>143</v>
      </c>
    </row>
    <row r="620" s="14" customFormat="1">
      <c r="A620" s="14"/>
      <c r="B620" s="245"/>
      <c r="C620" s="246"/>
      <c r="D620" s="236" t="s">
        <v>152</v>
      </c>
      <c r="E620" s="247" t="s">
        <v>1</v>
      </c>
      <c r="F620" s="248" t="s">
        <v>693</v>
      </c>
      <c r="G620" s="246"/>
      <c r="H620" s="249">
        <v>24.68</v>
      </c>
      <c r="I620" s="250"/>
      <c r="J620" s="246"/>
      <c r="K620" s="246"/>
      <c r="L620" s="251"/>
      <c r="M620" s="252"/>
      <c r="N620" s="253"/>
      <c r="O620" s="253"/>
      <c r="P620" s="253"/>
      <c r="Q620" s="253"/>
      <c r="R620" s="253"/>
      <c r="S620" s="253"/>
      <c r="T620" s="254"/>
      <c r="U620" s="14"/>
      <c r="V620" s="14"/>
      <c r="W620" s="14"/>
      <c r="X620" s="14"/>
      <c r="Y620" s="14"/>
      <c r="Z620" s="14"/>
      <c r="AA620" s="14"/>
      <c r="AB620" s="14"/>
      <c r="AC620" s="14"/>
      <c r="AD620" s="14"/>
      <c r="AE620" s="14"/>
      <c r="AT620" s="255" t="s">
        <v>152</v>
      </c>
      <c r="AU620" s="255" t="s">
        <v>85</v>
      </c>
      <c r="AV620" s="14" t="s">
        <v>85</v>
      </c>
      <c r="AW620" s="14" t="s">
        <v>32</v>
      </c>
      <c r="AX620" s="14" t="s">
        <v>75</v>
      </c>
      <c r="AY620" s="255" t="s">
        <v>143</v>
      </c>
    </row>
    <row r="621" s="14" customFormat="1">
      <c r="A621" s="14"/>
      <c r="B621" s="245"/>
      <c r="C621" s="246"/>
      <c r="D621" s="236" t="s">
        <v>152</v>
      </c>
      <c r="E621" s="247" t="s">
        <v>1</v>
      </c>
      <c r="F621" s="248" t="s">
        <v>205</v>
      </c>
      <c r="G621" s="246"/>
      <c r="H621" s="249">
        <v>5</v>
      </c>
      <c r="I621" s="250"/>
      <c r="J621" s="246"/>
      <c r="K621" s="246"/>
      <c r="L621" s="251"/>
      <c r="M621" s="252"/>
      <c r="N621" s="253"/>
      <c r="O621" s="253"/>
      <c r="P621" s="253"/>
      <c r="Q621" s="253"/>
      <c r="R621" s="253"/>
      <c r="S621" s="253"/>
      <c r="T621" s="254"/>
      <c r="U621" s="14"/>
      <c r="V621" s="14"/>
      <c r="W621" s="14"/>
      <c r="X621" s="14"/>
      <c r="Y621" s="14"/>
      <c r="Z621" s="14"/>
      <c r="AA621" s="14"/>
      <c r="AB621" s="14"/>
      <c r="AC621" s="14"/>
      <c r="AD621" s="14"/>
      <c r="AE621" s="14"/>
      <c r="AT621" s="255" t="s">
        <v>152</v>
      </c>
      <c r="AU621" s="255" t="s">
        <v>85</v>
      </c>
      <c r="AV621" s="14" t="s">
        <v>85</v>
      </c>
      <c r="AW621" s="14" t="s">
        <v>32</v>
      </c>
      <c r="AX621" s="14" t="s">
        <v>75</v>
      </c>
      <c r="AY621" s="255" t="s">
        <v>143</v>
      </c>
    </row>
    <row r="622" s="14" customFormat="1">
      <c r="A622" s="14"/>
      <c r="B622" s="245"/>
      <c r="C622" s="246"/>
      <c r="D622" s="236" t="s">
        <v>152</v>
      </c>
      <c r="E622" s="247" t="s">
        <v>1</v>
      </c>
      <c r="F622" s="248" t="s">
        <v>205</v>
      </c>
      <c r="G622" s="246"/>
      <c r="H622" s="249">
        <v>5</v>
      </c>
      <c r="I622" s="250"/>
      <c r="J622" s="246"/>
      <c r="K622" s="246"/>
      <c r="L622" s="251"/>
      <c r="M622" s="252"/>
      <c r="N622" s="253"/>
      <c r="O622" s="253"/>
      <c r="P622" s="253"/>
      <c r="Q622" s="253"/>
      <c r="R622" s="253"/>
      <c r="S622" s="253"/>
      <c r="T622" s="254"/>
      <c r="U622" s="14"/>
      <c r="V622" s="14"/>
      <c r="W622" s="14"/>
      <c r="X622" s="14"/>
      <c r="Y622" s="14"/>
      <c r="Z622" s="14"/>
      <c r="AA622" s="14"/>
      <c r="AB622" s="14"/>
      <c r="AC622" s="14"/>
      <c r="AD622" s="14"/>
      <c r="AE622" s="14"/>
      <c r="AT622" s="255" t="s">
        <v>152</v>
      </c>
      <c r="AU622" s="255" t="s">
        <v>85</v>
      </c>
      <c r="AV622" s="14" t="s">
        <v>85</v>
      </c>
      <c r="AW622" s="14" t="s">
        <v>32</v>
      </c>
      <c r="AX622" s="14" t="s">
        <v>75</v>
      </c>
      <c r="AY622" s="255" t="s">
        <v>143</v>
      </c>
    </row>
    <row r="623" s="14" customFormat="1">
      <c r="A623" s="14"/>
      <c r="B623" s="245"/>
      <c r="C623" s="246"/>
      <c r="D623" s="236" t="s">
        <v>152</v>
      </c>
      <c r="E623" s="247" t="s">
        <v>1</v>
      </c>
      <c r="F623" s="248" t="s">
        <v>694</v>
      </c>
      <c r="G623" s="246"/>
      <c r="H623" s="249">
        <v>5.5</v>
      </c>
      <c r="I623" s="250"/>
      <c r="J623" s="246"/>
      <c r="K623" s="246"/>
      <c r="L623" s="251"/>
      <c r="M623" s="252"/>
      <c r="N623" s="253"/>
      <c r="O623" s="253"/>
      <c r="P623" s="253"/>
      <c r="Q623" s="253"/>
      <c r="R623" s="253"/>
      <c r="S623" s="253"/>
      <c r="T623" s="254"/>
      <c r="U623" s="14"/>
      <c r="V623" s="14"/>
      <c r="W623" s="14"/>
      <c r="X623" s="14"/>
      <c r="Y623" s="14"/>
      <c r="Z623" s="14"/>
      <c r="AA623" s="14"/>
      <c r="AB623" s="14"/>
      <c r="AC623" s="14"/>
      <c r="AD623" s="14"/>
      <c r="AE623" s="14"/>
      <c r="AT623" s="255" t="s">
        <v>152</v>
      </c>
      <c r="AU623" s="255" t="s">
        <v>85</v>
      </c>
      <c r="AV623" s="14" t="s">
        <v>85</v>
      </c>
      <c r="AW623" s="14" t="s">
        <v>32</v>
      </c>
      <c r="AX623" s="14" t="s">
        <v>75</v>
      </c>
      <c r="AY623" s="255" t="s">
        <v>143</v>
      </c>
    </row>
    <row r="624" s="16" customFormat="1">
      <c r="A624" s="16"/>
      <c r="B624" s="267"/>
      <c r="C624" s="268"/>
      <c r="D624" s="236" t="s">
        <v>152</v>
      </c>
      <c r="E624" s="269" t="s">
        <v>1</v>
      </c>
      <c r="F624" s="270" t="s">
        <v>174</v>
      </c>
      <c r="G624" s="268"/>
      <c r="H624" s="271">
        <v>69.859999999999999</v>
      </c>
      <c r="I624" s="272"/>
      <c r="J624" s="268"/>
      <c r="K624" s="268"/>
      <c r="L624" s="273"/>
      <c r="M624" s="274"/>
      <c r="N624" s="275"/>
      <c r="O624" s="275"/>
      <c r="P624" s="275"/>
      <c r="Q624" s="275"/>
      <c r="R624" s="275"/>
      <c r="S624" s="275"/>
      <c r="T624" s="276"/>
      <c r="U624" s="16"/>
      <c r="V624" s="16"/>
      <c r="W624" s="16"/>
      <c r="X624" s="16"/>
      <c r="Y624" s="16"/>
      <c r="Z624" s="16"/>
      <c r="AA624" s="16"/>
      <c r="AB624" s="16"/>
      <c r="AC624" s="16"/>
      <c r="AD624" s="16"/>
      <c r="AE624" s="16"/>
      <c r="AT624" s="277" t="s">
        <v>152</v>
      </c>
      <c r="AU624" s="277" t="s">
        <v>85</v>
      </c>
      <c r="AV624" s="16" t="s">
        <v>150</v>
      </c>
      <c r="AW624" s="16" t="s">
        <v>32</v>
      </c>
      <c r="AX624" s="16" t="s">
        <v>83</v>
      </c>
      <c r="AY624" s="277" t="s">
        <v>143</v>
      </c>
    </row>
    <row r="625" s="2" customFormat="1" ht="24.15" customHeight="1">
      <c r="A625" s="39"/>
      <c r="B625" s="40"/>
      <c r="C625" s="220" t="s">
        <v>724</v>
      </c>
      <c r="D625" s="220" t="s">
        <v>146</v>
      </c>
      <c r="E625" s="221" t="s">
        <v>725</v>
      </c>
      <c r="F625" s="222" t="s">
        <v>726</v>
      </c>
      <c r="G625" s="223" t="s">
        <v>363</v>
      </c>
      <c r="H625" s="224">
        <v>7</v>
      </c>
      <c r="I625" s="225"/>
      <c r="J625" s="226">
        <f>ROUND(I625*H625,2)</f>
        <v>0</v>
      </c>
      <c r="K625" s="227"/>
      <c r="L625" s="45"/>
      <c r="M625" s="228" t="s">
        <v>1</v>
      </c>
      <c r="N625" s="229" t="s">
        <v>40</v>
      </c>
      <c r="O625" s="92"/>
      <c r="P625" s="230">
        <f>O625*H625</f>
        <v>0</v>
      </c>
      <c r="Q625" s="230">
        <v>0.00044200000000000001</v>
      </c>
      <c r="R625" s="230">
        <f>Q625*H625</f>
        <v>0.003094</v>
      </c>
      <c r="S625" s="230">
        <v>0</v>
      </c>
      <c r="T625" s="231">
        <f>S625*H625</f>
        <v>0</v>
      </c>
      <c r="U625" s="39"/>
      <c r="V625" s="39"/>
      <c r="W625" s="39"/>
      <c r="X625" s="39"/>
      <c r="Y625" s="39"/>
      <c r="Z625" s="39"/>
      <c r="AA625" s="39"/>
      <c r="AB625" s="39"/>
      <c r="AC625" s="39"/>
      <c r="AD625" s="39"/>
      <c r="AE625" s="39"/>
      <c r="AR625" s="232" t="s">
        <v>276</v>
      </c>
      <c r="AT625" s="232" t="s">
        <v>146</v>
      </c>
      <c r="AU625" s="232" t="s">
        <v>85</v>
      </c>
      <c r="AY625" s="18" t="s">
        <v>143</v>
      </c>
      <c r="BE625" s="233">
        <f>IF(N625="základní",J625,0)</f>
        <v>0</v>
      </c>
      <c r="BF625" s="233">
        <f>IF(N625="snížená",J625,0)</f>
        <v>0</v>
      </c>
      <c r="BG625" s="233">
        <f>IF(N625="zákl. přenesená",J625,0)</f>
        <v>0</v>
      </c>
      <c r="BH625" s="233">
        <f>IF(N625="sníž. přenesená",J625,0)</f>
        <v>0</v>
      </c>
      <c r="BI625" s="233">
        <f>IF(N625="nulová",J625,0)</f>
        <v>0</v>
      </c>
      <c r="BJ625" s="18" t="s">
        <v>83</v>
      </c>
      <c r="BK625" s="233">
        <f>ROUND(I625*H625,2)</f>
        <v>0</v>
      </c>
      <c r="BL625" s="18" t="s">
        <v>276</v>
      </c>
      <c r="BM625" s="232" t="s">
        <v>727</v>
      </c>
    </row>
    <row r="626" s="2" customFormat="1" ht="24.15" customHeight="1">
      <c r="A626" s="39"/>
      <c r="B626" s="40"/>
      <c r="C626" s="220" t="s">
        <v>728</v>
      </c>
      <c r="D626" s="220" t="s">
        <v>146</v>
      </c>
      <c r="E626" s="221" t="s">
        <v>729</v>
      </c>
      <c r="F626" s="222" t="s">
        <v>730</v>
      </c>
      <c r="G626" s="223" t="s">
        <v>223</v>
      </c>
      <c r="H626" s="224">
        <v>21.300000000000001</v>
      </c>
      <c r="I626" s="225"/>
      <c r="J626" s="226">
        <f>ROUND(I626*H626,2)</f>
        <v>0</v>
      </c>
      <c r="K626" s="227"/>
      <c r="L626" s="45"/>
      <c r="M626" s="228" t="s">
        <v>1</v>
      </c>
      <c r="N626" s="229" t="s">
        <v>40</v>
      </c>
      <c r="O626" s="92"/>
      <c r="P626" s="230">
        <f>O626*H626</f>
        <v>0</v>
      </c>
      <c r="Q626" s="230">
        <v>0.0011076</v>
      </c>
      <c r="R626" s="230">
        <f>Q626*H626</f>
        <v>0.023591880000000003</v>
      </c>
      <c r="S626" s="230">
        <v>0</v>
      </c>
      <c r="T626" s="231">
        <f>S626*H626</f>
        <v>0</v>
      </c>
      <c r="U626" s="39"/>
      <c r="V626" s="39"/>
      <c r="W626" s="39"/>
      <c r="X626" s="39"/>
      <c r="Y626" s="39"/>
      <c r="Z626" s="39"/>
      <c r="AA626" s="39"/>
      <c r="AB626" s="39"/>
      <c r="AC626" s="39"/>
      <c r="AD626" s="39"/>
      <c r="AE626" s="39"/>
      <c r="AR626" s="232" t="s">
        <v>276</v>
      </c>
      <c r="AT626" s="232" t="s">
        <v>146</v>
      </c>
      <c r="AU626" s="232" t="s">
        <v>85</v>
      </c>
      <c r="AY626" s="18" t="s">
        <v>143</v>
      </c>
      <c r="BE626" s="233">
        <f>IF(N626="základní",J626,0)</f>
        <v>0</v>
      </c>
      <c r="BF626" s="233">
        <f>IF(N626="snížená",J626,0)</f>
        <v>0</v>
      </c>
      <c r="BG626" s="233">
        <f>IF(N626="zákl. přenesená",J626,0)</f>
        <v>0</v>
      </c>
      <c r="BH626" s="233">
        <f>IF(N626="sníž. přenesená",J626,0)</f>
        <v>0</v>
      </c>
      <c r="BI626" s="233">
        <f>IF(N626="nulová",J626,0)</f>
        <v>0</v>
      </c>
      <c r="BJ626" s="18" t="s">
        <v>83</v>
      </c>
      <c r="BK626" s="233">
        <f>ROUND(I626*H626,2)</f>
        <v>0</v>
      </c>
      <c r="BL626" s="18" t="s">
        <v>276</v>
      </c>
      <c r="BM626" s="232" t="s">
        <v>731</v>
      </c>
    </row>
    <row r="627" s="14" customFormat="1">
      <c r="A627" s="14"/>
      <c r="B627" s="245"/>
      <c r="C627" s="246"/>
      <c r="D627" s="236" t="s">
        <v>152</v>
      </c>
      <c r="E627" s="247" t="s">
        <v>1</v>
      </c>
      <c r="F627" s="248" t="s">
        <v>703</v>
      </c>
      <c r="G627" s="246"/>
      <c r="H627" s="249">
        <v>5.2999999999999998</v>
      </c>
      <c r="I627" s="250"/>
      <c r="J627" s="246"/>
      <c r="K627" s="246"/>
      <c r="L627" s="251"/>
      <c r="M627" s="252"/>
      <c r="N627" s="253"/>
      <c r="O627" s="253"/>
      <c r="P627" s="253"/>
      <c r="Q627" s="253"/>
      <c r="R627" s="253"/>
      <c r="S627" s="253"/>
      <c r="T627" s="254"/>
      <c r="U627" s="14"/>
      <c r="V627" s="14"/>
      <c r="W627" s="14"/>
      <c r="X627" s="14"/>
      <c r="Y627" s="14"/>
      <c r="Z627" s="14"/>
      <c r="AA627" s="14"/>
      <c r="AB627" s="14"/>
      <c r="AC627" s="14"/>
      <c r="AD627" s="14"/>
      <c r="AE627" s="14"/>
      <c r="AT627" s="255" t="s">
        <v>152</v>
      </c>
      <c r="AU627" s="255" t="s">
        <v>85</v>
      </c>
      <c r="AV627" s="14" t="s">
        <v>85</v>
      </c>
      <c r="AW627" s="14" t="s">
        <v>32</v>
      </c>
      <c r="AX627" s="14" t="s">
        <v>75</v>
      </c>
      <c r="AY627" s="255" t="s">
        <v>143</v>
      </c>
    </row>
    <row r="628" s="14" customFormat="1">
      <c r="A628" s="14"/>
      <c r="B628" s="245"/>
      <c r="C628" s="246"/>
      <c r="D628" s="236" t="s">
        <v>152</v>
      </c>
      <c r="E628" s="247" t="s">
        <v>1</v>
      </c>
      <c r="F628" s="248" t="s">
        <v>704</v>
      </c>
      <c r="G628" s="246"/>
      <c r="H628" s="249">
        <v>3.8999999999999999</v>
      </c>
      <c r="I628" s="250"/>
      <c r="J628" s="246"/>
      <c r="K628" s="246"/>
      <c r="L628" s="251"/>
      <c r="M628" s="252"/>
      <c r="N628" s="253"/>
      <c r="O628" s="253"/>
      <c r="P628" s="253"/>
      <c r="Q628" s="253"/>
      <c r="R628" s="253"/>
      <c r="S628" s="253"/>
      <c r="T628" s="254"/>
      <c r="U628" s="14"/>
      <c r="V628" s="14"/>
      <c r="W628" s="14"/>
      <c r="X628" s="14"/>
      <c r="Y628" s="14"/>
      <c r="Z628" s="14"/>
      <c r="AA628" s="14"/>
      <c r="AB628" s="14"/>
      <c r="AC628" s="14"/>
      <c r="AD628" s="14"/>
      <c r="AE628" s="14"/>
      <c r="AT628" s="255" t="s">
        <v>152</v>
      </c>
      <c r="AU628" s="255" t="s">
        <v>85</v>
      </c>
      <c r="AV628" s="14" t="s">
        <v>85</v>
      </c>
      <c r="AW628" s="14" t="s">
        <v>32</v>
      </c>
      <c r="AX628" s="14" t="s">
        <v>75</v>
      </c>
      <c r="AY628" s="255" t="s">
        <v>143</v>
      </c>
    </row>
    <row r="629" s="14" customFormat="1">
      <c r="A629" s="14"/>
      <c r="B629" s="245"/>
      <c r="C629" s="246"/>
      <c r="D629" s="236" t="s">
        <v>152</v>
      </c>
      <c r="E629" s="247" t="s">
        <v>1</v>
      </c>
      <c r="F629" s="248" t="s">
        <v>705</v>
      </c>
      <c r="G629" s="246"/>
      <c r="H629" s="249">
        <v>4.5</v>
      </c>
      <c r="I629" s="250"/>
      <c r="J629" s="246"/>
      <c r="K629" s="246"/>
      <c r="L629" s="251"/>
      <c r="M629" s="252"/>
      <c r="N629" s="253"/>
      <c r="O629" s="253"/>
      <c r="P629" s="253"/>
      <c r="Q629" s="253"/>
      <c r="R629" s="253"/>
      <c r="S629" s="253"/>
      <c r="T629" s="254"/>
      <c r="U629" s="14"/>
      <c r="V629" s="14"/>
      <c r="W629" s="14"/>
      <c r="X629" s="14"/>
      <c r="Y629" s="14"/>
      <c r="Z629" s="14"/>
      <c r="AA629" s="14"/>
      <c r="AB629" s="14"/>
      <c r="AC629" s="14"/>
      <c r="AD629" s="14"/>
      <c r="AE629" s="14"/>
      <c r="AT629" s="255" t="s">
        <v>152</v>
      </c>
      <c r="AU629" s="255" t="s">
        <v>85</v>
      </c>
      <c r="AV629" s="14" t="s">
        <v>85</v>
      </c>
      <c r="AW629" s="14" t="s">
        <v>32</v>
      </c>
      <c r="AX629" s="14" t="s">
        <v>75</v>
      </c>
      <c r="AY629" s="255" t="s">
        <v>143</v>
      </c>
    </row>
    <row r="630" s="14" customFormat="1">
      <c r="A630" s="14"/>
      <c r="B630" s="245"/>
      <c r="C630" s="246"/>
      <c r="D630" s="236" t="s">
        <v>152</v>
      </c>
      <c r="E630" s="247" t="s">
        <v>1</v>
      </c>
      <c r="F630" s="248" t="s">
        <v>150</v>
      </c>
      <c r="G630" s="246"/>
      <c r="H630" s="249">
        <v>4</v>
      </c>
      <c r="I630" s="250"/>
      <c r="J630" s="246"/>
      <c r="K630" s="246"/>
      <c r="L630" s="251"/>
      <c r="M630" s="252"/>
      <c r="N630" s="253"/>
      <c r="O630" s="253"/>
      <c r="P630" s="253"/>
      <c r="Q630" s="253"/>
      <c r="R630" s="253"/>
      <c r="S630" s="253"/>
      <c r="T630" s="254"/>
      <c r="U630" s="14"/>
      <c r="V630" s="14"/>
      <c r="W630" s="14"/>
      <c r="X630" s="14"/>
      <c r="Y630" s="14"/>
      <c r="Z630" s="14"/>
      <c r="AA630" s="14"/>
      <c r="AB630" s="14"/>
      <c r="AC630" s="14"/>
      <c r="AD630" s="14"/>
      <c r="AE630" s="14"/>
      <c r="AT630" s="255" t="s">
        <v>152</v>
      </c>
      <c r="AU630" s="255" t="s">
        <v>85</v>
      </c>
      <c r="AV630" s="14" t="s">
        <v>85</v>
      </c>
      <c r="AW630" s="14" t="s">
        <v>32</v>
      </c>
      <c r="AX630" s="14" t="s">
        <v>75</v>
      </c>
      <c r="AY630" s="255" t="s">
        <v>143</v>
      </c>
    </row>
    <row r="631" s="14" customFormat="1">
      <c r="A631" s="14"/>
      <c r="B631" s="245"/>
      <c r="C631" s="246"/>
      <c r="D631" s="236" t="s">
        <v>152</v>
      </c>
      <c r="E631" s="247" t="s">
        <v>1</v>
      </c>
      <c r="F631" s="248" t="s">
        <v>706</v>
      </c>
      <c r="G631" s="246"/>
      <c r="H631" s="249">
        <v>3.6000000000000001</v>
      </c>
      <c r="I631" s="250"/>
      <c r="J631" s="246"/>
      <c r="K631" s="246"/>
      <c r="L631" s="251"/>
      <c r="M631" s="252"/>
      <c r="N631" s="253"/>
      <c r="O631" s="253"/>
      <c r="P631" s="253"/>
      <c r="Q631" s="253"/>
      <c r="R631" s="253"/>
      <c r="S631" s="253"/>
      <c r="T631" s="254"/>
      <c r="U631" s="14"/>
      <c r="V631" s="14"/>
      <c r="W631" s="14"/>
      <c r="X631" s="14"/>
      <c r="Y631" s="14"/>
      <c r="Z631" s="14"/>
      <c r="AA631" s="14"/>
      <c r="AB631" s="14"/>
      <c r="AC631" s="14"/>
      <c r="AD631" s="14"/>
      <c r="AE631" s="14"/>
      <c r="AT631" s="255" t="s">
        <v>152</v>
      </c>
      <c r="AU631" s="255" t="s">
        <v>85</v>
      </c>
      <c r="AV631" s="14" t="s">
        <v>85</v>
      </c>
      <c r="AW631" s="14" t="s">
        <v>32</v>
      </c>
      <c r="AX631" s="14" t="s">
        <v>75</v>
      </c>
      <c r="AY631" s="255" t="s">
        <v>143</v>
      </c>
    </row>
    <row r="632" s="16" customFormat="1">
      <c r="A632" s="16"/>
      <c r="B632" s="267"/>
      <c r="C632" s="268"/>
      <c r="D632" s="236" t="s">
        <v>152</v>
      </c>
      <c r="E632" s="269" t="s">
        <v>1</v>
      </c>
      <c r="F632" s="270" t="s">
        <v>174</v>
      </c>
      <c r="G632" s="268"/>
      <c r="H632" s="271">
        <v>21.300000000000001</v>
      </c>
      <c r="I632" s="272"/>
      <c r="J632" s="268"/>
      <c r="K632" s="268"/>
      <c r="L632" s="273"/>
      <c r="M632" s="274"/>
      <c r="N632" s="275"/>
      <c r="O632" s="275"/>
      <c r="P632" s="275"/>
      <c r="Q632" s="275"/>
      <c r="R632" s="275"/>
      <c r="S632" s="275"/>
      <c r="T632" s="276"/>
      <c r="U632" s="16"/>
      <c r="V632" s="16"/>
      <c r="W632" s="16"/>
      <c r="X632" s="16"/>
      <c r="Y632" s="16"/>
      <c r="Z632" s="16"/>
      <c r="AA632" s="16"/>
      <c r="AB632" s="16"/>
      <c r="AC632" s="16"/>
      <c r="AD632" s="16"/>
      <c r="AE632" s="16"/>
      <c r="AT632" s="277" t="s">
        <v>152</v>
      </c>
      <c r="AU632" s="277" t="s">
        <v>85</v>
      </c>
      <c r="AV632" s="16" t="s">
        <v>150</v>
      </c>
      <c r="AW632" s="16" t="s">
        <v>32</v>
      </c>
      <c r="AX632" s="16" t="s">
        <v>83</v>
      </c>
      <c r="AY632" s="277" t="s">
        <v>143</v>
      </c>
    </row>
    <row r="633" s="2" customFormat="1" ht="24.15" customHeight="1">
      <c r="A633" s="39"/>
      <c r="B633" s="40"/>
      <c r="C633" s="220" t="s">
        <v>732</v>
      </c>
      <c r="D633" s="220" t="s">
        <v>146</v>
      </c>
      <c r="E633" s="221" t="s">
        <v>733</v>
      </c>
      <c r="F633" s="222" t="s">
        <v>734</v>
      </c>
      <c r="G633" s="223" t="s">
        <v>474</v>
      </c>
      <c r="H633" s="224">
        <v>0.36399999999999999</v>
      </c>
      <c r="I633" s="225"/>
      <c r="J633" s="226">
        <f>ROUND(I633*H633,2)</f>
        <v>0</v>
      </c>
      <c r="K633" s="227"/>
      <c r="L633" s="45"/>
      <c r="M633" s="228" t="s">
        <v>1</v>
      </c>
      <c r="N633" s="229" t="s">
        <v>40</v>
      </c>
      <c r="O633" s="92"/>
      <c r="P633" s="230">
        <f>O633*H633</f>
        <v>0</v>
      </c>
      <c r="Q633" s="230">
        <v>0</v>
      </c>
      <c r="R633" s="230">
        <f>Q633*H633</f>
        <v>0</v>
      </c>
      <c r="S633" s="230">
        <v>0</v>
      </c>
      <c r="T633" s="231">
        <f>S633*H633</f>
        <v>0</v>
      </c>
      <c r="U633" s="39"/>
      <c r="V633" s="39"/>
      <c r="W633" s="39"/>
      <c r="X633" s="39"/>
      <c r="Y633" s="39"/>
      <c r="Z633" s="39"/>
      <c r="AA633" s="39"/>
      <c r="AB633" s="39"/>
      <c r="AC633" s="39"/>
      <c r="AD633" s="39"/>
      <c r="AE633" s="39"/>
      <c r="AR633" s="232" t="s">
        <v>276</v>
      </c>
      <c r="AT633" s="232" t="s">
        <v>146</v>
      </c>
      <c r="AU633" s="232" t="s">
        <v>85</v>
      </c>
      <c r="AY633" s="18" t="s">
        <v>143</v>
      </c>
      <c r="BE633" s="233">
        <f>IF(N633="základní",J633,0)</f>
        <v>0</v>
      </c>
      <c r="BF633" s="233">
        <f>IF(N633="snížená",J633,0)</f>
        <v>0</v>
      </c>
      <c r="BG633" s="233">
        <f>IF(N633="zákl. přenesená",J633,0)</f>
        <v>0</v>
      </c>
      <c r="BH633" s="233">
        <f>IF(N633="sníž. přenesená",J633,0)</f>
        <v>0</v>
      </c>
      <c r="BI633" s="233">
        <f>IF(N633="nulová",J633,0)</f>
        <v>0</v>
      </c>
      <c r="BJ633" s="18" t="s">
        <v>83</v>
      </c>
      <c r="BK633" s="233">
        <f>ROUND(I633*H633,2)</f>
        <v>0</v>
      </c>
      <c r="BL633" s="18" t="s">
        <v>276</v>
      </c>
      <c r="BM633" s="232" t="s">
        <v>735</v>
      </c>
    </row>
    <row r="634" s="12" customFormat="1" ht="22.8" customHeight="1">
      <c r="A634" s="12"/>
      <c r="B634" s="204"/>
      <c r="C634" s="205"/>
      <c r="D634" s="206" t="s">
        <v>74</v>
      </c>
      <c r="E634" s="218" t="s">
        <v>736</v>
      </c>
      <c r="F634" s="218" t="s">
        <v>737</v>
      </c>
      <c r="G634" s="205"/>
      <c r="H634" s="205"/>
      <c r="I634" s="208"/>
      <c r="J634" s="219">
        <f>BK634</f>
        <v>0</v>
      </c>
      <c r="K634" s="205"/>
      <c r="L634" s="210"/>
      <c r="M634" s="211"/>
      <c r="N634" s="212"/>
      <c r="O634" s="212"/>
      <c r="P634" s="213">
        <f>SUM(P635:P718)</f>
        <v>0</v>
      </c>
      <c r="Q634" s="212"/>
      <c r="R634" s="213">
        <f>SUM(R635:R718)</f>
        <v>16.899734239999997</v>
      </c>
      <c r="S634" s="212"/>
      <c r="T634" s="214">
        <f>SUM(T635:T718)</f>
        <v>16.28214539</v>
      </c>
      <c r="U634" s="12"/>
      <c r="V634" s="12"/>
      <c r="W634" s="12"/>
      <c r="X634" s="12"/>
      <c r="Y634" s="12"/>
      <c r="Z634" s="12"/>
      <c r="AA634" s="12"/>
      <c r="AB634" s="12"/>
      <c r="AC634" s="12"/>
      <c r="AD634" s="12"/>
      <c r="AE634" s="12"/>
      <c r="AR634" s="215" t="s">
        <v>85</v>
      </c>
      <c r="AT634" s="216" t="s">
        <v>74</v>
      </c>
      <c r="AU634" s="216" t="s">
        <v>83</v>
      </c>
      <c r="AY634" s="215" t="s">
        <v>143</v>
      </c>
      <c r="BK634" s="217">
        <f>SUM(BK635:BK718)</f>
        <v>0</v>
      </c>
    </row>
    <row r="635" s="2" customFormat="1" ht="24.15" customHeight="1">
      <c r="A635" s="39"/>
      <c r="B635" s="40"/>
      <c r="C635" s="220" t="s">
        <v>738</v>
      </c>
      <c r="D635" s="220" t="s">
        <v>146</v>
      </c>
      <c r="E635" s="221" t="s">
        <v>739</v>
      </c>
      <c r="F635" s="222" t="s">
        <v>740</v>
      </c>
      <c r="G635" s="223" t="s">
        <v>149</v>
      </c>
      <c r="H635" s="224">
        <v>354.738</v>
      </c>
      <c r="I635" s="225"/>
      <c r="J635" s="226">
        <f>ROUND(I635*H635,2)</f>
        <v>0</v>
      </c>
      <c r="K635" s="227"/>
      <c r="L635" s="45"/>
      <c r="M635" s="228" t="s">
        <v>1</v>
      </c>
      <c r="N635" s="229" t="s">
        <v>40</v>
      </c>
      <c r="O635" s="92"/>
      <c r="P635" s="230">
        <f>O635*H635</f>
        <v>0</v>
      </c>
      <c r="Q635" s="230">
        <v>0</v>
      </c>
      <c r="R635" s="230">
        <f>Q635*H635</f>
        <v>0</v>
      </c>
      <c r="S635" s="230">
        <v>0.044499999999999998</v>
      </c>
      <c r="T635" s="231">
        <f>S635*H635</f>
        <v>15.785841</v>
      </c>
      <c r="U635" s="39"/>
      <c r="V635" s="39"/>
      <c r="W635" s="39"/>
      <c r="X635" s="39"/>
      <c r="Y635" s="39"/>
      <c r="Z635" s="39"/>
      <c r="AA635" s="39"/>
      <c r="AB635" s="39"/>
      <c r="AC635" s="39"/>
      <c r="AD635" s="39"/>
      <c r="AE635" s="39"/>
      <c r="AR635" s="232" t="s">
        <v>276</v>
      </c>
      <c r="AT635" s="232" t="s">
        <v>146</v>
      </c>
      <c r="AU635" s="232" t="s">
        <v>85</v>
      </c>
      <c r="AY635" s="18" t="s">
        <v>143</v>
      </c>
      <c r="BE635" s="233">
        <f>IF(N635="základní",J635,0)</f>
        <v>0</v>
      </c>
      <c r="BF635" s="233">
        <f>IF(N635="snížená",J635,0)</f>
        <v>0</v>
      </c>
      <c r="BG635" s="233">
        <f>IF(N635="zákl. přenesená",J635,0)</f>
        <v>0</v>
      </c>
      <c r="BH635" s="233">
        <f>IF(N635="sníž. přenesená",J635,0)</f>
        <v>0</v>
      </c>
      <c r="BI635" s="233">
        <f>IF(N635="nulová",J635,0)</f>
        <v>0</v>
      </c>
      <c r="BJ635" s="18" t="s">
        <v>83</v>
      </c>
      <c r="BK635" s="233">
        <f>ROUND(I635*H635,2)</f>
        <v>0</v>
      </c>
      <c r="BL635" s="18" t="s">
        <v>276</v>
      </c>
      <c r="BM635" s="232" t="s">
        <v>741</v>
      </c>
    </row>
    <row r="636" s="13" customFormat="1">
      <c r="A636" s="13"/>
      <c r="B636" s="234"/>
      <c r="C636" s="235"/>
      <c r="D636" s="236" t="s">
        <v>152</v>
      </c>
      <c r="E636" s="237" t="s">
        <v>1</v>
      </c>
      <c r="F636" s="238" t="s">
        <v>546</v>
      </c>
      <c r="G636" s="235"/>
      <c r="H636" s="237" t="s">
        <v>1</v>
      </c>
      <c r="I636" s="239"/>
      <c r="J636" s="235"/>
      <c r="K636" s="235"/>
      <c r="L636" s="240"/>
      <c r="M636" s="241"/>
      <c r="N636" s="242"/>
      <c r="O636" s="242"/>
      <c r="P636" s="242"/>
      <c r="Q636" s="242"/>
      <c r="R636" s="242"/>
      <c r="S636" s="242"/>
      <c r="T636" s="243"/>
      <c r="U636" s="13"/>
      <c r="V636" s="13"/>
      <c r="W636" s="13"/>
      <c r="X636" s="13"/>
      <c r="Y636" s="13"/>
      <c r="Z636" s="13"/>
      <c r="AA636" s="13"/>
      <c r="AB636" s="13"/>
      <c r="AC636" s="13"/>
      <c r="AD636" s="13"/>
      <c r="AE636" s="13"/>
      <c r="AT636" s="244" t="s">
        <v>152</v>
      </c>
      <c r="AU636" s="244" t="s">
        <v>85</v>
      </c>
      <c r="AV636" s="13" t="s">
        <v>83</v>
      </c>
      <c r="AW636" s="13" t="s">
        <v>32</v>
      </c>
      <c r="AX636" s="13" t="s">
        <v>75</v>
      </c>
      <c r="AY636" s="244" t="s">
        <v>143</v>
      </c>
    </row>
    <row r="637" s="14" customFormat="1">
      <c r="A637" s="14"/>
      <c r="B637" s="245"/>
      <c r="C637" s="246"/>
      <c r="D637" s="236" t="s">
        <v>152</v>
      </c>
      <c r="E637" s="247" t="s">
        <v>1</v>
      </c>
      <c r="F637" s="248" t="s">
        <v>547</v>
      </c>
      <c r="G637" s="246"/>
      <c r="H637" s="249">
        <v>302.54599999999999</v>
      </c>
      <c r="I637" s="250"/>
      <c r="J637" s="246"/>
      <c r="K637" s="246"/>
      <c r="L637" s="251"/>
      <c r="M637" s="252"/>
      <c r="N637" s="253"/>
      <c r="O637" s="253"/>
      <c r="P637" s="253"/>
      <c r="Q637" s="253"/>
      <c r="R637" s="253"/>
      <c r="S637" s="253"/>
      <c r="T637" s="254"/>
      <c r="U637" s="14"/>
      <c r="V637" s="14"/>
      <c r="W637" s="14"/>
      <c r="X637" s="14"/>
      <c r="Y637" s="14"/>
      <c r="Z637" s="14"/>
      <c r="AA637" s="14"/>
      <c r="AB637" s="14"/>
      <c r="AC637" s="14"/>
      <c r="AD637" s="14"/>
      <c r="AE637" s="14"/>
      <c r="AT637" s="255" t="s">
        <v>152</v>
      </c>
      <c r="AU637" s="255" t="s">
        <v>85</v>
      </c>
      <c r="AV637" s="14" t="s">
        <v>85</v>
      </c>
      <c r="AW637" s="14" t="s">
        <v>32</v>
      </c>
      <c r="AX637" s="14" t="s">
        <v>75</v>
      </c>
      <c r="AY637" s="255" t="s">
        <v>143</v>
      </c>
    </row>
    <row r="638" s="13" customFormat="1">
      <c r="A638" s="13"/>
      <c r="B638" s="234"/>
      <c r="C638" s="235"/>
      <c r="D638" s="236" t="s">
        <v>152</v>
      </c>
      <c r="E638" s="237" t="s">
        <v>1</v>
      </c>
      <c r="F638" s="238" t="s">
        <v>548</v>
      </c>
      <c r="G638" s="235"/>
      <c r="H638" s="237" t="s">
        <v>1</v>
      </c>
      <c r="I638" s="239"/>
      <c r="J638" s="235"/>
      <c r="K638" s="235"/>
      <c r="L638" s="240"/>
      <c r="M638" s="241"/>
      <c r="N638" s="242"/>
      <c r="O638" s="242"/>
      <c r="P638" s="242"/>
      <c r="Q638" s="242"/>
      <c r="R638" s="242"/>
      <c r="S638" s="242"/>
      <c r="T638" s="243"/>
      <c r="U638" s="13"/>
      <c r="V638" s="13"/>
      <c r="W638" s="13"/>
      <c r="X638" s="13"/>
      <c r="Y638" s="13"/>
      <c r="Z638" s="13"/>
      <c r="AA638" s="13"/>
      <c r="AB638" s="13"/>
      <c r="AC638" s="13"/>
      <c r="AD638" s="13"/>
      <c r="AE638" s="13"/>
      <c r="AT638" s="244" t="s">
        <v>152</v>
      </c>
      <c r="AU638" s="244" t="s">
        <v>85</v>
      </c>
      <c r="AV638" s="13" t="s">
        <v>83</v>
      </c>
      <c r="AW638" s="13" t="s">
        <v>32</v>
      </c>
      <c r="AX638" s="13" t="s">
        <v>75</v>
      </c>
      <c r="AY638" s="244" t="s">
        <v>143</v>
      </c>
    </row>
    <row r="639" s="14" customFormat="1">
      <c r="A639" s="14"/>
      <c r="B639" s="245"/>
      <c r="C639" s="246"/>
      <c r="D639" s="236" t="s">
        <v>152</v>
      </c>
      <c r="E639" s="247" t="s">
        <v>1</v>
      </c>
      <c r="F639" s="248" t="s">
        <v>549</v>
      </c>
      <c r="G639" s="246"/>
      <c r="H639" s="249">
        <v>47.573</v>
      </c>
      <c r="I639" s="250"/>
      <c r="J639" s="246"/>
      <c r="K639" s="246"/>
      <c r="L639" s="251"/>
      <c r="M639" s="252"/>
      <c r="N639" s="253"/>
      <c r="O639" s="253"/>
      <c r="P639" s="253"/>
      <c r="Q639" s="253"/>
      <c r="R639" s="253"/>
      <c r="S639" s="253"/>
      <c r="T639" s="254"/>
      <c r="U639" s="14"/>
      <c r="V639" s="14"/>
      <c r="W639" s="14"/>
      <c r="X639" s="14"/>
      <c r="Y639" s="14"/>
      <c r="Z639" s="14"/>
      <c r="AA639" s="14"/>
      <c r="AB639" s="14"/>
      <c r="AC639" s="14"/>
      <c r="AD639" s="14"/>
      <c r="AE639" s="14"/>
      <c r="AT639" s="255" t="s">
        <v>152</v>
      </c>
      <c r="AU639" s="255" t="s">
        <v>85</v>
      </c>
      <c r="AV639" s="14" t="s">
        <v>85</v>
      </c>
      <c r="AW639" s="14" t="s">
        <v>32</v>
      </c>
      <c r="AX639" s="14" t="s">
        <v>75</v>
      </c>
      <c r="AY639" s="255" t="s">
        <v>143</v>
      </c>
    </row>
    <row r="640" s="13" customFormat="1">
      <c r="A640" s="13"/>
      <c r="B640" s="234"/>
      <c r="C640" s="235"/>
      <c r="D640" s="236" t="s">
        <v>152</v>
      </c>
      <c r="E640" s="237" t="s">
        <v>1</v>
      </c>
      <c r="F640" s="238" t="s">
        <v>550</v>
      </c>
      <c r="G640" s="235"/>
      <c r="H640" s="237" t="s">
        <v>1</v>
      </c>
      <c r="I640" s="239"/>
      <c r="J640" s="235"/>
      <c r="K640" s="235"/>
      <c r="L640" s="240"/>
      <c r="M640" s="241"/>
      <c r="N640" s="242"/>
      <c r="O640" s="242"/>
      <c r="P640" s="242"/>
      <c r="Q640" s="242"/>
      <c r="R640" s="242"/>
      <c r="S640" s="242"/>
      <c r="T640" s="243"/>
      <c r="U640" s="13"/>
      <c r="V640" s="13"/>
      <c r="W640" s="13"/>
      <c r="X640" s="13"/>
      <c r="Y640" s="13"/>
      <c r="Z640" s="13"/>
      <c r="AA640" s="13"/>
      <c r="AB640" s="13"/>
      <c r="AC640" s="13"/>
      <c r="AD640" s="13"/>
      <c r="AE640" s="13"/>
      <c r="AT640" s="244" t="s">
        <v>152</v>
      </c>
      <c r="AU640" s="244" t="s">
        <v>85</v>
      </c>
      <c r="AV640" s="13" t="s">
        <v>83</v>
      </c>
      <c r="AW640" s="13" t="s">
        <v>32</v>
      </c>
      <c r="AX640" s="13" t="s">
        <v>75</v>
      </c>
      <c r="AY640" s="244" t="s">
        <v>143</v>
      </c>
    </row>
    <row r="641" s="14" customFormat="1">
      <c r="A641" s="14"/>
      <c r="B641" s="245"/>
      <c r="C641" s="246"/>
      <c r="D641" s="236" t="s">
        <v>152</v>
      </c>
      <c r="E641" s="247" t="s">
        <v>1</v>
      </c>
      <c r="F641" s="248" t="s">
        <v>551</v>
      </c>
      <c r="G641" s="246"/>
      <c r="H641" s="249">
        <v>4.6189999999999998</v>
      </c>
      <c r="I641" s="250"/>
      <c r="J641" s="246"/>
      <c r="K641" s="246"/>
      <c r="L641" s="251"/>
      <c r="M641" s="252"/>
      <c r="N641" s="253"/>
      <c r="O641" s="253"/>
      <c r="P641" s="253"/>
      <c r="Q641" s="253"/>
      <c r="R641" s="253"/>
      <c r="S641" s="253"/>
      <c r="T641" s="254"/>
      <c r="U641" s="14"/>
      <c r="V641" s="14"/>
      <c r="W641" s="14"/>
      <c r="X641" s="14"/>
      <c r="Y641" s="14"/>
      <c r="Z641" s="14"/>
      <c r="AA641" s="14"/>
      <c r="AB641" s="14"/>
      <c r="AC641" s="14"/>
      <c r="AD641" s="14"/>
      <c r="AE641" s="14"/>
      <c r="AT641" s="255" t="s">
        <v>152</v>
      </c>
      <c r="AU641" s="255" t="s">
        <v>85</v>
      </c>
      <c r="AV641" s="14" t="s">
        <v>85</v>
      </c>
      <c r="AW641" s="14" t="s">
        <v>32</v>
      </c>
      <c r="AX641" s="14" t="s">
        <v>75</v>
      </c>
      <c r="AY641" s="255" t="s">
        <v>143</v>
      </c>
    </row>
    <row r="642" s="16" customFormat="1">
      <c r="A642" s="16"/>
      <c r="B642" s="267"/>
      <c r="C642" s="268"/>
      <c r="D642" s="236" t="s">
        <v>152</v>
      </c>
      <c r="E642" s="269" t="s">
        <v>1</v>
      </c>
      <c r="F642" s="270" t="s">
        <v>174</v>
      </c>
      <c r="G642" s="268"/>
      <c r="H642" s="271">
        <v>354.73799999999994</v>
      </c>
      <c r="I642" s="272"/>
      <c r="J642" s="268"/>
      <c r="K642" s="268"/>
      <c r="L642" s="273"/>
      <c r="M642" s="274"/>
      <c r="N642" s="275"/>
      <c r="O642" s="275"/>
      <c r="P642" s="275"/>
      <c r="Q642" s="275"/>
      <c r="R642" s="275"/>
      <c r="S642" s="275"/>
      <c r="T642" s="276"/>
      <c r="U642" s="16"/>
      <c r="V642" s="16"/>
      <c r="W642" s="16"/>
      <c r="X642" s="16"/>
      <c r="Y642" s="16"/>
      <c r="Z642" s="16"/>
      <c r="AA642" s="16"/>
      <c r="AB642" s="16"/>
      <c r="AC642" s="16"/>
      <c r="AD642" s="16"/>
      <c r="AE642" s="16"/>
      <c r="AT642" s="277" t="s">
        <v>152</v>
      </c>
      <c r="AU642" s="277" t="s">
        <v>85</v>
      </c>
      <c r="AV642" s="16" t="s">
        <v>150</v>
      </c>
      <c r="AW642" s="16" t="s">
        <v>32</v>
      </c>
      <c r="AX642" s="16" t="s">
        <v>83</v>
      </c>
      <c r="AY642" s="277" t="s">
        <v>143</v>
      </c>
    </row>
    <row r="643" s="2" customFormat="1" ht="24.15" customHeight="1">
      <c r="A643" s="39"/>
      <c r="B643" s="40"/>
      <c r="C643" s="220" t="s">
        <v>742</v>
      </c>
      <c r="D643" s="220" t="s">
        <v>146</v>
      </c>
      <c r="E643" s="221" t="s">
        <v>743</v>
      </c>
      <c r="F643" s="222" t="s">
        <v>744</v>
      </c>
      <c r="G643" s="223" t="s">
        <v>149</v>
      </c>
      <c r="H643" s="224">
        <v>302.54599999999999</v>
      </c>
      <c r="I643" s="225"/>
      <c r="J643" s="226">
        <f>ROUND(I643*H643,2)</f>
        <v>0</v>
      </c>
      <c r="K643" s="227"/>
      <c r="L643" s="45"/>
      <c r="M643" s="228" t="s">
        <v>1</v>
      </c>
      <c r="N643" s="229" t="s">
        <v>40</v>
      </c>
      <c r="O643" s="92"/>
      <c r="P643" s="230">
        <f>O643*H643</f>
        <v>0</v>
      </c>
      <c r="Q643" s="230">
        <v>0</v>
      </c>
      <c r="R643" s="230">
        <f>Q643*H643</f>
        <v>0</v>
      </c>
      <c r="S643" s="230">
        <v>0</v>
      </c>
      <c r="T643" s="231">
        <f>S643*H643</f>
        <v>0</v>
      </c>
      <c r="U643" s="39"/>
      <c r="V643" s="39"/>
      <c r="W643" s="39"/>
      <c r="X643" s="39"/>
      <c r="Y643" s="39"/>
      <c r="Z643" s="39"/>
      <c r="AA643" s="39"/>
      <c r="AB643" s="39"/>
      <c r="AC643" s="39"/>
      <c r="AD643" s="39"/>
      <c r="AE643" s="39"/>
      <c r="AR643" s="232" t="s">
        <v>276</v>
      </c>
      <c r="AT643" s="232" t="s">
        <v>146</v>
      </c>
      <c r="AU643" s="232" t="s">
        <v>85</v>
      </c>
      <c r="AY643" s="18" t="s">
        <v>143</v>
      </c>
      <c r="BE643" s="233">
        <f>IF(N643="základní",J643,0)</f>
        <v>0</v>
      </c>
      <c r="BF643" s="233">
        <f>IF(N643="snížená",J643,0)</f>
        <v>0</v>
      </c>
      <c r="BG643" s="233">
        <f>IF(N643="zákl. přenesená",J643,0)</f>
        <v>0</v>
      </c>
      <c r="BH643" s="233">
        <f>IF(N643="sníž. přenesená",J643,0)</f>
        <v>0</v>
      </c>
      <c r="BI643" s="233">
        <f>IF(N643="nulová",J643,0)</f>
        <v>0</v>
      </c>
      <c r="BJ643" s="18" t="s">
        <v>83</v>
      </c>
      <c r="BK643" s="233">
        <f>ROUND(I643*H643,2)</f>
        <v>0</v>
      </c>
      <c r="BL643" s="18" t="s">
        <v>276</v>
      </c>
      <c r="BM643" s="232" t="s">
        <v>745</v>
      </c>
    </row>
    <row r="644" s="13" customFormat="1">
      <c r="A644" s="13"/>
      <c r="B644" s="234"/>
      <c r="C644" s="235"/>
      <c r="D644" s="236" t="s">
        <v>152</v>
      </c>
      <c r="E644" s="237" t="s">
        <v>1</v>
      </c>
      <c r="F644" s="238" t="s">
        <v>546</v>
      </c>
      <c r="G644" s="235"/>
      <c r="H644" s="237" t="s">
        <v>1</v>
      </c>
      <c r="I644" s="239"/>
      <c r="J644" s="235"/>
      <c r="K644" s="235"/>
      <c r="L644" s="240"/>
      <c r="M644" s="241"/>
      <c r="N644" s="242"/>
      <c r="O644" s="242"/>
      <c r="P644" s="242"/>
      <c r="Q644" s="242"/>
      <c r="R644" s="242"/>
      <c r="S644" s="242"/>
      <c r="T644" s="243"/>
      <c r="U644" s="13"/>
      <c r="V644" s="13"/>
      <c r="W644" s="13"/>
      <c r="X644" s="13"/>
      <c r="Y644" s="13"/>
      <c r="Z644" s="13"/>
      <c r="AA644" s="13"/>
      <c r="AB644" s="13"/>
      <c r="AC644" s="13"/>
      <c r="AD644" s="13"/>
      <c r="AE644" s="13"/>
      <c r="AT644" s="244" t="s">
        <v>152</v>
      </c>
      <c r="AU644" s="244" t="s">
        <v>85</v>
      </c>
      <c r="AV644" s="13" t="s">
        <v>83</v>
      </c>
      <c r="AW644" s="13" t="s">
        <v>32</v>
      </c>
      <c r="AX644" s="13" t="s">
        <v>75</v>
      </c>
      <c r="AY644" s="244" t="s">
        <v>143</v>
      </c>
    </row>
    <row r="645" s="14" customFormat="1">
      <c r="A645" s="14"/>
      <c r="B645" s="245"/>
      <c r="C645" s="246"/>
      <c r="D645" s="236" t="s">
        <v>152</v>
      </c>
      <c r="E645" s="247" t="s">
        <v>1</v>
      </c>
      <c r="F645" s="248" t="s">
        <v>547</v>
      </c>
      <c r="G645" s="246"/>
      <c r="H645" s="249">
        <v>302.54599999999999</v>
      </c>
      <c r="I645" s="250"/>
      <c r="J645" s="246"/>
      <c r="K645" s="246"/>
      <c r="L645" s="251"/>
      <c r="M645" s="252"/>
      <c r="N645" s="253"/>
      <c r="O645" s="253"/>
      <c r="P645" s="253"/>
      <c r="Q645" s="253"/>
      <c r="R645" s="253"/>
      <c r="S645" s="253"/>
      <c r="T645" s="254"/>
      <c r="U645" s="14"/>
      <c r="V645" s="14"/>
      <c r="W645" s="14"/>
      <c r="X645" s="14"/>
      <c r="Y645" s="14"/>
      <c r="Z645" s="14"/>
      <c r="AA645" s="14"/>
      <c r="AB645" s="14"/>
      <c r="AC645" s="14"/>
      <c r="AD645" s="14"/>
      <c r="AE645" s="14"/>
      <c r="AT645" s="255" t="s">
        <v>152</v>
      </c>
      <c r="AU645" s="255" t="s">
        <v>85</v>
      </c>
      <c r="AV645" s="14" t="s">
        <v>85</v>
      </c>
      <c r="AW645" s="14" t="s">
        <v>32</v>
      </c>
      <c r="AX645" s="14" t="s">
        <v>75</v>
      </c>
      <c r="AY645" s="255" t="s">
        <v>143</v>
      </c>
    </row>
    <row r="646" s="16" customFormat="1">
      <c r="A646" s="16"/>
      <c r="B646" s="267"/>
      <c r="C646" s="268"/>
      <c r="D646" s="236" t="s">
        <v>152</v>
      </c>
      <c r="E646" s="269" t="s">
        <v>1</v>
      </c>
      <c r="F646" s="270" t="s">
        <v>174</v>
      </c>
      <c r="G646" s="268"/>
      <c r="H646" s="271">
        <v>302.54599999999999</v>
      </c>
      <c r="I646" s="272"/>
      <c r="J646" s="268"/>
      <c r="K646" s="268"/>
      <c r="L646" s="273"/>
      <c r="M646" s="274"/>
      <c r="N646" s="275"/>
      <c r="O646" s="275"/>
      <c r="P646" s="275"/>
      <c r="Q646" s="275"/>
      <c r="R646" s="275"/>
      <c r="S646" s="275"/>
      <c r="T646" s="276"/>
      <c r="U646" s="16"/>
      <c r="V646" s="16"/>
      <c r="W646" s="16"/>
      <c r="X646" s="16"/>
      <c r="Y646" s="16"/>
      <c r="Z646" s="16"/>
      <c r="AA646" s="16"/>
      <c r="AB646" s="16"/>
      <c r="AC646" s="16"/>
      <c r="AD646" s="16"/>
      <c r="AE646" s="16"/>
      <c r="AT646" s="277" t="s">
        <v>152</v>
      </c>
      <c r="AU646" s="277" t="s">
        <v>85</v>
      </c>
      <c r="AV646" s="16" t="s">
        <v>150</v>
      </c>
      <c r="AW646" s="16" t="s">
        <v>32</v>
      </c>
      <c r="AX646" s="16" t="s">
        <v>83</v>
      </c>
      <c r="AY646" s="277" t="s">
        <v>143</v>
      </c>
    </row>
    <row r="647" s="2" customFormat="1" ht="24.15" customHeight="1">
      <c r="A647" s="39"/>
      <c r="B647" s="40"/>
      <c r="C647" s="220" t="s">
        <v>746</v>
      </c>
      <c r="D647" s="220" t="s">
        <v>146</v>
      </c>
      <c r="E647" s="221" t="s">
        <v>747</v>
      </c>
      <c r="F647" s="222" t="s">
        <v>748</v>
      </c>
      <c r="G647" s="223" t="s">
        <v>223</v>
      </c>
      <c r="H647" s="224">
        <v>28.331</v>
      </c>
      <c r="I647" s="225"/>
      <c r="J647" s="226">
        <f>ROUND(I647*H647,2)</f>
        <v>0</v>
      </c>
      <c r="K647" s="227"/>
      <c r="L647" s="45"/>
      <c r="M647" s="228" t="s">
        <v>1</v>
      </c>
      <c r="N647" s="229" t="s">
        <v>40</v>
      </c>
      <c r="O647" s="92"/>
      <c r="P647" s="230">
        <f>O647*H647</f>
        <v>0</v>
      </c>
      <c r="Q647" s="230">
        <v>0</v>
      </c>
      <c r="R647" s="230">
        <f>Q647*H647</f>
        <v>0</v>
      </c>
      <c r="S647" s="230">
        <v>0.011469999999999999</v>
      </c>
      <c r="T647" s="231">
        <f>S647*H647</f>
        <v>0.32495657</v>
      </c>
      <c r="U647" s="39"/>
      <c r="V647" s="39"/>
      <c r="W647" s="39"/>
      <c r="X647" s="39"/>
      <c r="Y647" s="39"/>
      <c r="Z647" s="39"/>
      <c r="AA647" s="39"/>
      <c r="AB647" s="39"/>
      <c r="AC647" s="39"/>
      <c r="AD647" s="39"/>
      <c r="AE647" s="39"/>
      <c r="AR647" s="232" t="s">
        <v>276</v>
      </c>
      <c r="AT647" s="232" t="s">
        <v>146</v>
      </c>
      <c r="AU647" s="232" t="s">
        <v>85</v>
      </c>
      <c r="AY647" s="18" t="s">
        <v>143</v>
      </c>
      <c r="BE647" s="233">
        <f>IF(N647="základní",J647,0)</f>
        <v>0</v>
      </c>
      <c r="BF647" s="233">
        <f>IF(N647="snížená",J647,0)</f>
        <v>0</v>
      </c>
      <c r="BG647" s="233">
        <f>IF(N647="zákl. přenesená",J647,0)</f>
        <v>0</v>
      </c>
      <c r="BH647" s="233">
        <f>IF(N647="sníž. přenesená",J647,0)</f>
        <v>0</v>
      </c>
      <c r="BI647" s="233">
        <f>IF(N647="nulová",J647,0)</f>
        <v>0</v>
      </c>
      <c r="BJ647" s="18" t="s">
        <v>83</v>
      </c>
      <c r="BK647" s="233">
        <f>ROUND(I647*H647,2)</f>
        <v>0</v>
      </c>
      <c r="BL647" s="18" t="s">
        <v>276</v>
      </c>
      <c r="BM647" s="232" t="s">
        <v>749</v>
      </c>
    </row>
    <row r="648" s="14" customFormat="1">
      <c r="A648" s="14"/>
      <c r="B648" s="245"/>
      <c r="C648" s="246"/>
      <c r="D648" s="236" t="s">
        <v>152</v>
      </c>
      <c r="E648" s="247" t="s">
        <v>1</v>
      </c>
      <c r="F648" s="248" t="s">
        <v>750</v>
      </c>
      <c r="G648" s="246"/>
      <c r="H648" s="249">
        <v>16.699999999999999</v>
      </c>
      <c r="I648" s="250"/>
      <c r="J648" s="246"/>
      <c r="K648" s="246"/>
      <c r="L648" s="251"/>
      <c r="M648" s="252"/>
      <c r="N648" s="253"/>
      <c r="O648" s="253"/>
      <c r="P648" s="253"/>
      <c r="Q648" s="253"/>
      <c r="R648" s="253"/>
      <c r="S648" s="253"/>
      <c r="T648" s="254"/>
      <c r="U648" s="14"/>
      <c r="V648" s="14"/>
      <c r="W648" s="14"/>
      <c r="X648" s="14"/>
      <c r="Y648" s="14"/>
      <c r="Z648" s="14"/>
      <c r="AA648" s="14"/>
      <c r="AB648" s="14"/>
      <c r="AC648" s="14"/>
      <c r="AD648" s="14"/>
      <c r="AE648" s="14"/>
      <c r="AT648" s="255" t="s">
        <v>152</v>
      </c>
      <c r="AU648" s="255" t="s">
        <v>85</v>
      </c>
      <c r="AV648" s="14" t="s">
        <v>85</v>
      </c>
      <c r="AW648" s="14" t="s">
        <v>32</v>
      </c>
      <c r="AX648" s="14" t="s">
        <v>75</v>
      </c>
      <c r="AY648" s="255" t="s">
        <v>143</v>
      </c>
    </row>
    <row r="649" s="14" customFormat="1">
      <c r="A649" s="14"/>
      <c r="B649" s="245"/>
      <c r="C649" s="246"/>
      <c r="D649" s="236" t="s">
        <v>152</v>
      </c>
      <c r="E649" s="247" t="s">
        <v>1</v>
      </c>
      <c r="F649" s="248" t="s">
        <v>751</v>
      </c>
      <c r="G649" s="246"/>
      <c r="H649" s="249">
        <v>9.1370000000000005</v>
      </c>
      <c r="I649" s="250"/>
      <c r="J649" s="246"/>
      <c r="K649" s="246"/>
      <c r="L649" s="251"/>
      <c r="M649" s="252"/>
      <c r="N649" s="253"/>
      <c r="O649" s="253"/>
      <c r="P649" s="253"/>
      <c r="Q649" s="253"/>
      <c r="R649" s="253"/>
      <c r="S649" s="253"/>
      <c r="T649" s="254"/>
      <c r="U649" s="14"/>
      <c r="V649" s="14"/>
      <c r="W649" s="14"/>
      <c r="X649" s="14"/>
      <c r="Y649" s="14"/>
      <c r="Z649" s="14"/>
      <c r="AA649" s="14"/>
      <c r="AB649" s="14"/>
      <c r="AC649" s="14"/>
      <c r="AD649" s="14"/>
      <c r="AE649" s="14"/>
      <c r="AT649" s="255" t="s">
        <v>152</v>
      </c>
      <c r="AU649" s="255" t="s">
        <v>85</v>
      </c>
      <c r="AV649" s="14" t="s">
        <v>85</v>
      </c>
      <c r="AW649" s="14" t="s">
        <v>32</v>
      </c>
      <c r="AX649" s="14" t="s">
        <v>75</v>
      </c>
      <c r="AY649" s="255" t="s">
        <v>143</v>
      </c>
    </row>
    <row r="650" s="14" customFormat="1">
      <c r="A650" s="14"/>
      <c r="B650" s="245"/>
      <c r="C650" s="246"/>
      <c r="D650" s="236" t="s">
        <v>152</v>
      </c>
      <c r="E650" s="247" t="s">
        <v>1</v>
      </c>
      <c r="F650" s="248" t="s">
        <v>752</v>
      </c>
      <c r="G650" s="246"/>
      <c r="H650" s="249">
        <v>2.4940000000000002</v>
      </c>
      <c r="I650" s="250"/>
      <c r="J650" s="246"/>
      <c r="K650" s="246"/>
      <c r="L650" s="251"/>
      <c r="M650" s="252"/>
      <c r="N650" s="253"/>
      <c r="O650" s="253"/>
      <c r="P650" s="253"/>
      <c r="Q650" s="253"/>
      <c r="R650" s="253"/>
      <c r="S650" s="253"/>
      <c r="T650" s="254"/>
      <c r="U650" s="14"/>
      <c r="V650" s="14"/>
      <c r="W650" s="14"/>
      <c r="X650" s="14"/>
      <c r="Y650" s="14"/>
      <c r="Z650" s="14"/>
      <c r="AA650" s="14"/>
      <c r="AB650" s="14"/>
      <c r="AC650" s="14"/>
      <c r="AD650" s="14"/>
      <c r="AE650" s="14"/>
      <c r="AT650" s="255" t="s">
        <v>152</v>
      </c>
      <c r="AU650" s="255" t="s">
        <v>85</v>
      </c>
      <c r="AV650" s="14" t="s">
        <v>85</v>
      </c>
      <c r="AW650" s="14" t="s">
        <v>32</v>
      </c>
      <c r="AX650" s="14" t="s">
        <v>75</v>
      </c>
      <c r="AY650" s="255" t="s">
        <v>143</v>
      </c>
    </row>
    <row r="651" s="16" customFormat="1">
      <c r="A651" s="16"/>
      <c r="B651" s="267"/>
      <c r="C651" s="268"/>
      <c r="D651" s="236" t="s">
        <v>152</v>
      </c>
      <c r="E651" s="269" t="s">
        <v>1</v>
      </c>
      <c r="F651" s="270" t="s">
        <v>174</v>
      </c>
      <c r="G651" s="268"/>
      <c r="H651" s="271">
        <v>28.331</v>
      </c>
      <c r="I651" s="272"/>
      <c r="J651" s="268"/>
      <c r="K651" s="268"/>
      <c r="L651" s="273"/>
      <c r="M651" s="274"/>
      <c r="N651" s="275"/>
      <c r="O651" s="275"/>
      <c r="P651" s="275"/>
      <c r="Q651" s="275"/>
      <c r="R651" s="275"/>
      <c r="S651" s="275"/>
      <c r="T651" s="276"/>
      <c r="U651" s="16"/>
      <c r="V651" s="16"/>
      <c r="W651" s="16"/>
      <c r="X651" s="16"/>
      <c r="Y651" s="16"/>
      <c r="Z651" s="16"/>
      <c r="AA651" s="16"/>
      <c r="AB651" s="16"/>
      <c r="AC651" s="16"/>
      <c r="AD651" s="16"/>
      <c r="AE651" s="16"/>
      <c r="AT651" s="277" t="s">
        <v>152</v>
      </c>
      <c r="AU651" s="277" t="s">
        <v>85</v>
      </c>
      <c r="AV651" s="16" t="s">
        <v>150</v>
      </c>
      <c r="AW651" s="16" t="s">
        <v>32</v>
      </c>
      <c r="AX651" s="16" t="s">
        <v>83</v>
      </c>
      <c r="AY651" s="277" t="s">
        <v>143</v>
      </c>
    </row>
    <row r="652" s="2" customFormat="1" ht="24.15" customHeight="1">
      <c r="A652" s="39"/>
      <c r="B652" s="40"/>
      <c r="C652" s="220" t="s">
        <v>753</v>
      </c>
      <c r="D652" s="220" t="s">
        <v>146</v>
      </c>
      <c r="E652" s="221" t="s">
        <v>754</v>
      </c>
      <c r="F652" s="222" t="s">
        <v>755</v>
      </c>
      <c r="G652" s="223" t="s">
        <v>223</v>
      </c>
      <c r="H652" s="224">
        <v>11.631</v>
      </c>
      <c r="I652" s="225"/>
      <c r="J652" s="226">
        <f>ROUND(I652*H652,2)</f>
        <v>0</v>
      </c>
      <c r="K652" s="227"/>
      <c r="L652" s="45"/>
      <c r="M652" s="228" t="s">
        <v>1</v>
      </c>
      <c r="N652" s="229" t="s">
        <v>40</v>
      </c>
      <c r="O652" s="92"/>
      <c r="P652" s="230">
        <f>O652*H652</f>
        <v>0</v>
      </c>
      <c r="Q652" s="230">
        <v>0</v>
      </c>
      <c r="R652" s="230">
        <f>Q652*H652</f>
        <v>0</v>
      </c>
      <c r="S652" s="230">
        <v>0</v>
      </c>
      <c r="T652" s="231">
        <f>S652*H652</f>
        <v>0</v>
      </c>
      <c r="U652" s="39"/>
      <c r="V652" s="39"/>
      <c r="W652" s="39"/>
      <c r="X652" s="39"/>
      <c r="Y652" s="39"/>
      <c r="Z652" s="39"/>
      <c r="AA652" s="39"/>
      <c r="AB652" s="39"/>
      <c r="AC652" s="39"/>
      <c r="AD652" s="39"/>
      <c r="AE652" s="39"/>
      <c r="AR652" s="232" t="s">
        <v>276</v>
      </c>
      <c r="AT652" s="232" t="s">
        <v>146</v>
      </c>
      <c r="AU652" s="232" t="s">
        <v>85</v>
      </c>
      <c r="AY652" s="18" t="s">
        <v>143</v>
      </c>
      <c r="BE652" s="233">
        <f>IF(N652="základní",J652,0)</f>
        <v>0</v>
      </c>
      <c r="BF652" s="233">
        <f>IF(N652="snížená",J652,0)</f>
        <v>0</v>
      </c>
      <c r="BG652" s="233">
        <f>IF(N652="zákl. přenesená",J652,0)</f>
        <v>0</v>
      </c>
      <c r="BH652" s="233">
        <f>IF(N652="sníž. přenesená",J652,0)</f>
        <v>0</v>
      </c>
      <c r="BI652" s="233">
        <f>IF(N652="nulová",J652,0)</f>
        <v>0</v>
      </c>
      <c r="BJ652" s="18" t="s">
        <v>83</v>
      </c>
      <c r="BK652" s="233">
        <f>ROUND(I652*H652,2)</f>
        <v>0</v>
      </c>
      <c r="BL652" s="18" t="s">
        <v>276</v>
      </c>
      <c r="BM652" s="232" t="s">
        <v>756</v>
      </c>
    </row>
    <row r="653" s="14" customFormat="1">
      <c r="A653" s="14"/>
      <c r="B653" s="245"/>
      <c r="C653" s="246"/>
      <c r="D653" s="236" t="s">
        <v>152</v>
      </c>
      <c r="E653" s="247" t="s">
        <v>1</v>
      </c>
      <c r="F653" s="248" t="s">
        <v>751</v>
      </c>
      <c r="G653" s="246"/>
      <c r="H653" s="249">
        <v>9.1370000000000005</v>
      </c>
      <c r="I653" s="250"/>
      <c r="J653" s="246"/>
      <c r="K653" s="246"/>
      <c r="L653" s="251"/>
      <c r="M653" s="252"/>
      <c r="N653" s="253"/>
      <c r="O653" s="253"/>
      <c r="P653" s="253"/>
      <c r="Q653" s="253"/>
      <c r="R653" s="253"/>
      <c r="S653" s="253"/>
      <c r="T653" s="254"/>
      <c r="U653" s="14"/>
      <c r="V653" s="14"/>
      <c r="W653" s="14"/>
      <c r="X653" s="14"/>
      <c r="Y653" s="14"/>
      <c r="Z653" s="14"/>
      <c r="AA653" s="14"/>
      <c r="AB653" s="14"/>
      <c r="AC653" s="14"/>
      <c r="AD653" s="14"/>
      <c r="AE653" s="14"/>
      <c r="AT653" s="255" t="s">
        <v>152</v>
      </c>
      <c r="AU653" s="255" t="s">
        <v>85</v>
      </c>
      <c r="AV653" s="14" t="s">
        <v>85</v>
      </c>
      <c r="AW653" s="14" t="s">
        <v>32</v>
      </c>
      <c r="AX653" s="14" t="s">
        <v>75</v>
      </c>
      <c r="AY653" s="255" t="s">
        <v>143</v>
      </c>
    </row>
    <row r="654" s="14" customFormat="1">
      <c r="A654" s="14"/>
      <c r="B654" s="245"/>
      <c r="C654" s="246"/>
      <c r="D654" s="236" t="s">
        <v>152</v>
      </c>
      <c r="E654" s="247" t="s">
        <v>1</v>
      </c>
      <c r="F654" s="248" t="s">
        <v>752</v>
      </c>
      <c r="G654" s="246"/>
      <c r="H654" s="249">
        <v>2.4940000000000002</v>
      </c>
      <c r="I654" s="250"/>
      <c r="J654" s="246"/>
      <c r="K654" s="246"/>
      <c r="L654" s="251"/>
      <c r="M654" s="252"/>
      <c r="N654" s="253"/>
      <c r="O654" s="253"/>
      <c r="P654" s="253"/>
      <c r="Q654" s="253"/>
      <c r="R654" s="253"/>
      <c r="S654" s="253"/>
      <c r="T654" s="254"/>
      <c r="U654" s="14"/>
      <c r="V654" s="14"/>
      <c r="W654" s="14"/>
      <c r="X654" s="14"/>
      <c r="Y654" s="14"/>
      <c r="Z654" s="14"/>
      <c r="AA654" s="14"/>
      <c r="AB654" s="14"/>
      <c r="AC654" s="14"/>
      <c r="AD654" s="14"/>
      <c r="AE654" s="14"/>
      <c r="AT654" s="255" t="s">
        <v>152</v>
      </c>
      <c r="AU654" s="255" t="s">
        <v>85</v>
      </c>
      <c r="AV654" s="14" t="s">
        <v>85</v>
      </c>
      <c r="AW654" s="14" t="s">
        <v>32</v>
      </c>
      <c r="AX654" s="14" t="s">
        <v>75</v>
      </c>
      <c r="AY654" s="255" t="s">
        <v>143</v>
      </c>
    </row>
    <row r="655" s="16" customFormat="1">
      <c r="A655" s="16"/>
      <c r="B655" s="267"/>
      <c r="C655" s="268"/>
      <c r="D655" s="236" t="s">
        <v>152</v>
      </c>
      <c r="E655" s="269" t="s">
        <v>1</v>
      </c>
      <c r="F655" s="270" t="s">
        <v>174</v>
      </c>
      <c r="G655" s="268"/>
      <c r="H655" s="271">
        <v>11.631</v>
      </c>
      <c r="I655" s="272"/>
      <c r="J655" s="268"/>
      <c r="K655" s="268"/>
      <c r="L655" s="273"/>
      <c r="M655" s="274"/>
      <c r="N655" s="275"/>
      <c r="O655" s="275"/>
      <c r="P655" s="275"/>
      <c r="Q655" s="275"/>
      <c r="R655" s="275"/>
      <c r="S655" s="275"/>
      <c r="T655" s="276"/>
      <c r="U655" s="16"/>
      <c r="V655" s="16"/>
      <c r="W655" s="16"/>
      <c r="X655" s="16"/>
      <c r="Y655" s="16"/>
      <c r="Z655" s="16"/>
      <c r="AA655" s="16"/>
      <c r="AB655" s="16"/>
      <c r="AC655" s="16"/>
      <c r="AD655" s="16"/>
      <c r="AE655" s="16"/>
      <c r="AT655" s="277" t="s">
        <v>152</v>
      </c>
      <c r="AU655" s="277" t="s">
        <v>85</v>
      </c>
      <c r="AV655" s="16" t="s">
        <v>150</v>
      </c>
      <c r="AW655" s="16" t="s">
        <v>32</v>
      </c>
      <c r="AX655" s="16" t="s">
        <v>83</v>
      </c>
      <c r="AY655" s="277" t="s">
        <v>143</v>
      </c>
    </row>
    <row r="656" s="2" customFormat="1" ht="24.15" customHeight="1">
      <c r="A656" s="39"/>
      <c r="B656" s="40"/>
      <c r="C656" s="220" t="s">
        <v>757</v>
      </c>
      <c r="D656" s="220" t="s">
        <v>146</v>
      </c>
      <c r="E656" s="221" t="s">
        <v>758</v>
      </c>
      <c r="F656" s="222" t="s">
        <v>759</v>
      </c>
      <c r="G656" s="223" t="s">
        <v>149</v>
      </c>
      <c r="H656" s="224">
        <v>354.738</v>
      </c>
      <c r="I656" s="225"/>
      <c r="J656" s="226">
        <f>ROUND(I656*H656,2)</f>
        <v>0</v>
      </c>
      <c r="K656" s="227"/>
      <c r="L656" s="45"/>
      <c r="M656" s="228" t="s">
        <v>1</v>
      </c>
      <c r="N656" s="229" t="s">
        <v>40</v>
      </c>
      <c r="O656" s="92"/>
      <c r="P656" s="230">
        <f>O656*H656</f>
        <v>0</v>
      </c>
      <c r="Q656" s="230">
        <v>0.044740000000000002</v>
      </c>
      <c r="R656" s="230">
        <f>Q656*H656</f>
        <v>15.87097812</v>
      </c>
      <c r="S656" s="230">
        <v>0</v>
      </c>
      <c r="T656" s="231">
        <f>S656*H656</f>
        <v>0</v>
      </c>
      <c r="U656" s="39"/>
      <c r="V656" s="39"/>
      <c r="W656" s="39"/>
      <c r="X656" s="39"/>
      <c r="Y656" s="39"/>
      <c r="Z656" s="39"/>
      <c r="AA656" s="39"/>
      <c r="AB656" s="39"/>
      <c r="AC656" s="39"/>
      <c r="AD656" s="39"/>
      <c r="AE656" s="39"/>
      <c r="AR656" s="232" t="s">
        <v>276</v>
      </c>
      <c r="AT656" s="232" t="s">
        <v>146</v>
      </c>
      <c r="AU656" s="232" t="s">
        <v>85</v>
      </c>
      <c r="AY656" s="18" t="s">
        <v>143</v>
      </c>
      <c r="BE656" s="233">
        <f>IF(N656="základní",J656,0)</f>
        <v>0</v>
      </c>
      <c r="BF656" s="233">
        <f>IF(N656="snížená",J656,0)</f>
        <v>0</v>
      </c>
      <c r="BG656" s="233">
        <f>IF(N656="zákl. přenesená",J656,0)</f>
        <v>0</v>
      </c>
      <c r="BH656" s="233">
        <f>IF(N656="sníž. přenesená",J656,0)</f>
        <v>0</v>
      </c>
      <c r="BI656" s="233">
        <f>IF(N656="nulová",J656,0)</f>
        <v>0</v>
      </c>
      <c r="BJ656" s="18" t="s">
        <v>83</v>
      </c>
      <c r="BK656" s="233">
        <f>ROUND(I656*H656,2)</f>
        <v>0</v>
      </c>
      <c r="BL656" s="18" t="s">
        <v>276</v>
      </c>
      <c r="BM656" s="232" t="s">
        <v>760</v>
      </c>
    </row>
    <row r="657" s="13" customFormat="1">
      <c r="A657" s="13"/>
      <c r="B657" s="234"/>
      <c r="C657" s="235"/>
      <c r="D657" s="236" t="s">
        <v>152</v>
      </c>
      <c r="E657" s="237" t="s">
        <v>1</v>
      </c>
      <c r="F657" s="238" t="s">
        <v>546</v>
      </c>
      <c r="G657" s="235"/>
      <c r="H657" s="237" t="s">
        <v>1</v>
      </c>
      <c r="I657" s="239"/>
      <c r="J657" s="235"/>
      <c r="K657" s="235"/>
      <c r="L657" s="240"/>
      <c r="M657" s="241"/>
      <c r="N657" s="242"/>
      <c r="O657" s="242"/>
      <c r="P657" s="242"/>
      <c r="Q657" s="242"/>
      <c r="R657" s="242"/>
      <c r="S657" s="242"/>
      <c r="T657" s="243"/>
      <c r="U657" s="13"/>
      <c r="V657" s="13"/>
      <c r="W657" s="13"/>
      <c r="X657" s="13"/>
      <c r="Y657" s="13"/>
      <c r="Z657" s="13"/>
      <c r="AA657" s="13"/>
      <c r="AB657" s="13"/>
      <c r="AC657" s="13"/>
      <c r="AD657" s="13"/>
      <c r="AE657" s="13"/>
      <c r="AT657" s="244" t="s">
        <v>152</v>
      </c>
      <c r="AU657" s="244" t="s">
        <v>85</v>
      </c>
      <c r="AV657" s="13" t="s">
        <v>83</v>
      </c>
      <c r="AW657" s="13" t="s">
        <v>32</v>
      </c>
      <c r="AX657" s="13" t="s">
        <v>75</v>
      </c>
      <c r="AY657" s="244" t="s">
        <v>143</v>
      </c>
    </row>
    <row r="658" s="14" customFormat="1">
      <c r="A658" s="14"/>
      <c r="B658" s="245"/>
      <c r="C658" s="246"/>
      <c r="D658" s="236" t="s">
        <v>152</v>
      </c>
      <c r="E658" s="247" t="s">
        <v>1</v>
      </c>
      <c r="F658" s="248" t="s">
        <v>547</v>
      </c>
      <c r="G658" s="246"/>
      <c r="H658" s="249">
        <v>302.54599999999999</v>
      </c>
      <c r="I658" s="250"/>
      <c r="J658" s="246"/>
      <c r="K658" s="246"/>
      <c r="L658" s="251"/>
      <c r="M658" s="252"/>
      <c r="N658" s="253"/>
      <c r="O658" s="253"/>
      <c r="P658" s="253"/>
      <c r="Q658" s="253"/>
      <c r="R658" s="253"/>
      <c r="S658" s="253"/>
      <c r="T658" s="254"/>
      <c r="U658" s="14"/>
      <c r="V658" s="14"/>
      <c r="W658" s="14"/>
      <c r="X658" s="14"/>
      <c r="Y658" s="14"/>
      <c r="Z658" s="14"/>
      <c r="AA658" s="14"/>
      <c r="AB658" s="14"/>
      <c r="AC658" s="14"/>
      <c r="AD658" s="14"/>
      <c r="AE658" s="14"/>
      <c r="AT658" s="255" t="s">
        <v>152</v>
      </c>
      <c r="AU658" s="255" t="s">
        <v>85</v>
      </c>
      <c r="AV658" s="14" t="s">
        <v>85</v>
      </c>
      <c r="AW658" s="14" t="s">
        <v>32</v>
      </c>
      <c r="AX658" s="14" t="s">
        <v>75</v>
      </c>
      <c r="AY658" s="255" t="s">
        <v>143</v>
      </c>
    </row>
    <row r="659" s="13" customFormat="1">
      <c r="A659" s="13"/>
      <c r="B659" s="234"/>
      <c r="C659" s="235"/>
      <c r="D659" s="236" t="s">
        <v>152</v>
      </c>
      <c r="E659" s="237" t="s">
        <v>1</v>
      </c>
      <c r="F659" s="238" t="s">
        <v>548</v>
      </c>
      <c r="G659" s="235"/>
      <c r="H659" s="237" t="s">
        <v>1</v>
      </c>
      <c r="I659" s="239"/>
      <c r="J659" s="235"/>
      <c r="K659" s="235"/>
      <c r="L659" s="240"/>
      <c r="M659" s="241"/>
      <c r="N659" s="242"/>
      <c r="O659" s="242"/>
      <c r="P659" s="242"/>
      <c r="Q659" s="242"/>
      <c r="R659" s="242"/>
      <c r="S659" s="242"/>
      <c r="T659" s="243"/>
      <c r="U659" s="13"/>
      <c r="V659" s="13"/>
      <c r="W659" s="13"/>
      <c r="X659" s="13"/>
      <c r="Y659" s="13"/>
      <c r="Z659" s="13"/>
      <c r="AA659" s="13"/>
      <c r="AB659" s="13"/>
      <c r="AC659" s="13"/>
      <c r="AD659" s="13"/>
      <c r="AE659" s="13"/>
      <c r="AT659" s="244" t="s">
        <v>152</v>
      </c>
      <c r="AU659" s="244" t="s">
        <v>85</v>
      </c>
      <c r="AV659" s="13" t="s">
        <v>83</v>
      </c>
      <c r="AW659" s="13" t="s">
        <v>32</v>
      </c>
      <c r="AX659" s="13" t="s">
        <v>75</v>
      </c>
      <c r="AY659" s="244" t="s">
        <v>143</v>
      </c>
    </row>
    <row r="660" s="14" customFormat="1">
      <c r="A660" s="14"/>
      <c r="B660" s="245"/>
      <c r="C660" s="246"/>
      <c r="D660" s="236" t="s">
        <v>152</v>
      </c>
      <c r="E660" s="247" t="s">
        <v>1</v>
      </c>
      <c r="F660" s="248" t="s">
        <v>549</v>
      </c>
      <c r="G660" s="246"/>
      <c r="H660" s="249">
        <v>47.573</v>
      </c>
      <c r="I660" s="250"/>
      <c r="J660" s="246"/>
      <c r="K660" s="246"/>
      <c r="L660" s="251"/>
      <c r="M660" s="252"/>
      <c r="N660" s="253"/>
      <c r="O660" s="253"/>
      <c r="P660" s="253"/>
      <c r="Q660" s="253"/>
      <c r="R660" s="253"/>
      <c r="S660" s="253"/>
      <c r="T660" s="254"/>
      <c r="U660" s="14"/>
      <c r="V660" s="14"/>
      <c r="W660" s="14"/>
      <c r="X660" s="14"/>
      <c r="Y660" s="14"/>
      <c r="Z660" s="14"/>
      <c r="AA660" s="14"/>
      <c r="AB660" s="14"/>
      <c r="AC660" s="14"/>
      <c r="AD660" s="14"/>
      <c r="AE660" s="14"/>
      <c r="AT660" s="255" t="s">
        <v>152</v>
      </c>
      <c r="AU660" s="255" t="s">
        <v>85</v>
      </c>
      <c r="AV660" s="14" t="s">
        <v>85</v>
      </c>
      <c r="AW660" s="14" t="s">
        <v>32</v>
      </c>
      <c r="AX660" s="14" t="s">
        <v>75</v>
      </c>
      <c r="AY660" s="255" t="s">
        <v>143</v>
      </c>
    </row>
    <row r="661" s="13" customFormat="1">
      <c r="A661" s="13"/>
      <c r="B661" s="234"/>
      <c r="C661" s="235"/>
      <c r="D661" s="236" t="s">
        <v>152</v>
      </c>
      <c r="E661" s="237" t="s">
        <v>1</v>
      </c>
      <c r="F661" s="238" t="s">
        <v>550</v>
      </c>
      <c r="G661" s="235"/>
      <c r="H661" s="237" t="s">
        <v>1</v>
      </c>
      <c r="I661" s="239"/>
      <c r="J661" s="235"/>
      <c r="K661" s="235"/>
      <c r="L661" s="240"/>
      <c r="M661" s="241"/>
      <c r="N661" s="242"/>
      <c r="O661" s="242"/>
      <c r="P661" s="242"/>
      <c r="Q661" s="242"/>
      <c r="R661" s="242"/>
      <c r="S661" s="242"/>
      <c r="T661" s="243"/>
      <c r="U661" s="13"/>
      <c r="V661" s="13"/>
      <c r="W661" s="13"/>
      <c r="X661" s="13"/>
      <c r="Y661" s="13"/>
      <c r="Z661" s="13"/>
      <c r="AA661" s="13"/>
      <c r="AB661" s="13"/>
      <c r="AC661" s="13"/>
      <c r="AD661" s="13"/>
      <c r="AE661" s="13"/>
      <c r="AT661" s="244" t="s">
        <v>152</v>
      </c>
      <c r="AU661" s="244" t="s">
        <v>85</v>
      </c>
      <c r="AV661" s="13" t="s">
        <v>83</v>
      </c>
      <c r="AW661" s="13" t="s">
        <v>32</v>
      </c>
      <c r="AX661" s="13" t="s">
        <v>75</v>
      </c>
      <c r="AY661" s="244" t="s">
        <v>143</v>
      </c>
    </row>
    <row r="662" s="14" customFormat="1">
      <c r="A662" s="14"/>
      <c r="B662" s="245"/>
      <c r="C662" s="246"/>
      <c r="D662" s="236" t="s">
        <v>152</v>
      </c>
      <c r="E662" s="247" t="s">
        <v>1</v>
      </c>
      <c r="F662" s="248" t="s">
        <v>551</v>
      </c>
      <c r="G662" s="246"/>
      <c r="H662" s="249">
        <v>4.6189999999999998</v>
      </c>
      <c r="I662" s="250"/>
      <c r="J662" s="246"/>
      <c r="K662" s="246"/>
      <c r="L662" s="251"/>
      <c r="M662" s="252"/>
      <c r="N662" s="253"/>
      <c r="O662" s="253"/>
      <c r="P662" s="253"/>
      <c r="Q662" s="253"/>
      <c r="R662" s="253"/>
      <c r="S662" s="253"/>
      <c r="T662" s="254"/>
      <c r="U662" s="14"/>
      <c r="V662" s="14"/>
      <c r="W662" s="14"/>
      <c r="X662" s="14"/>
      <c r="Y662" s="14"/>
      <c r="Z662" s="14"/>
      <c r="AA662" s="14"/>
      <c r="AB662" s="14"/>
      <c r="AC662" s="14"/>
      <c r="AD662" s="14"/>
      <c r="AE662" s="14"/>
      <c r="AT662" s="255" t="s">
        <v>152</v>
      </c>
      <c r="AU662" s="255" t="s">
        <v>85</v>
      </c>
      <c r="AV662" s="14" t="s">
        <v>85</v>
      </c>
      <c r="AW662" s="14" t="s">
        <v>32</v>
      </c>
      <c r="AX662" s="14" t="s">
        <v>75</v>
      </c>
      <c r="AY662" s="255" t="s">
        <v>143</v>
      </c>
    </row>
    <row r="663" s="16" customFormat="1">
      <c r="A663" s="16"/>
      <c r="B663" s="267"/>
      <c r="C663" s="268"/>
      <c r="D663" s="236" t="s">
        <v>152</v>
      </c>
      <c r="E663" s="269" t="s">
        <v>1</v>
      </c>
      <c r="F663" s="270" t="s">
        <v>174</v>
      </c>
      <c r="G663" s="268"/>
      <c r="H663" s="271">
        <v>354.73799999999994</v>
      </c>
      <c r="I663" s="272"/>
      <c r="J663" s="268"/>
      <c r="K663" s="268"/>
      <c r="L663" s="273"/>
      <c r="M663" s="274"/>
      <c r="N663" s="275"/>
      <c r="O663" s="275"/>
      <c r="P663" s="275"/>
      <c r="Q663" s="275"/>
      <c r="R663" s="275"/>
      <c r="S663" s="275"/>
      <c r="T663" s="276"/>
      <c r="U663" s="16"/>
      <c r="V663" s="16"/>
      <c r="W663" s="16"/>
      <c r="X663" s="16"/>
      <c r="Y663" s="16"/>
      <c r="Z663" s="16"/>
      <c r="AA663" s="16"/>
      <c r="AB663" s="16"/>
      <c r="AC663" s="16"/>
      <c r="AD663" s="16"/>
      <c r="AE663" s="16"/>
      <c r="AT663" s="277" t="s">
        <v>152</v>
      </c>
      <c r="AU663" s="277" t="s">
        <v>85</v>
      </c>
      <c r="AV663" s="16" t="s">
        <v>150</v>
      </c>
      <c r="AW663" s="16" t="s">
        <v>32</v>
      </c>
      <c r="AX663" s="16" t="s">
        <v>83</v>
      </c>
      <c r="AY663" s="277" t="s">
        <v>143</v>
      </c>
    </row>
    <row r="664" s="2" customFormat="1" ht="24.15" customHeight="1">
      <c r="A664" s="39"/>
      <c r="B664" s="40"/>
      <c r="C664" s="220" t="s">
        <v>761</v>
      </c>
      <c r="D664" s="220" t="s">
        <v>146</v>
      </c>
      <c r="E664" s="221" t="s">
        <v>762</v>
      </c>
      <c r="F664" s="222" t="s">
        <v>763</v>
      </c>
      <c r="G664" s="223" t="s">
        <v>223</v>
      </c>
      <c r="H664" s="224">
        <v>64.019999999999996</v>
      </c>
      <c r="I664" s="225"/>
      <c r="J664" s="226">
        <f>ROUND(I664*H664,2)</f>
        <v>0</v>
      </c>
      <c r="K664" s="227"/>
      <c r="L664" s="45"/>
      <c r="M664" s="228" t="s">
        <v>1</v>
      </c>
      <c r="N664" s="229" t="s">
        <v>40</v>
      </c>
      <c r="O664" s="92"/>
      <c r="P664" s="230">
        <f>O664*H664</f>
        <v>0</v>
      </c>
      <c r="Q664" s="230">
        <v>0.00020000000000000001</v>
      </c>
      <c r="R664" s="230">
        <f>Q664*H664</f>
        <v>0.012803999999999999</v>
      </c>
      <c r="S664" s="230">
        <v>0</v>
      </c>
      <c r="T664" s="231">
        <f>S664*H664</f>
        <v>0</v>
      </c>
      <c r="U664" s="39"/>
      <c r="V664" s="39"/>
      <c r="W664" s="39"/>
      <c r="X664" s="39"/>
      <c r="Y664" s="39"/>
      <c r="Z664" s="39"/>
      <c r="AA664" s="39"/>
      <c r="AB664" s="39"/>
      <c r="AC664" s="39"/>
      <c r="AD664" s="39"/>
      <c r="AE664" s="39"/>
      <c r="AR664" s="232" t="s">
        <v>276</v>
      </c>
      <c r="AT664" s="232" t="s">
        <v>146</v>
      </c>
      <c r="AU664" s="232" t="s">
        <v>85</v>
      </c>
      <c r="AY664" s="18" t="s">
        <v>143</v>
      </c>
      <c r="BE664" s="233">
        <f>IF(N664="základní",J664,0)</f>
        <v>0</v>
      </c>
      <c r="BF664" s="233">
        <f>IF(N664="snížená",J664,0)</f>
        <v>0</v>
      </c>
      <c r="BG664" s="233">
        <f>IF(N664="zákl. přenesená",J664,0)</f>
        <v>0</v>
      </c>
      <c r="BH664" s="233">
        <f>IF(N664="sníž. přenesená",J664,0)</f>
        <v>0</v>
      </c>
      <c r="BI664" s="233">
        <f>IF(N664="nulová",J664,0)</f>
        <v>0</v>
      </c>
      <c r="BJ664" s="18" t="s">
        <v>83</v>
      </c>
      <c r="BK664" s="233">
        <f>ROUND(I664*H664,2)</f>
        <v>0</v>
      </c>
      <c r="BL664" s="18" t="s">
        <v>276</v>
      </c>
      <c r="BM664" s="232" t="s">
        <v>764</v>
      </c>
    </row>
    <row r="665" s="14" customFormat="1">
      <c r="A665" s="14"/>
      <c r="B665" s="245"/>
      <c r="C665" s="246"/>
      <c r="D665" s="236" t="s">
        <v>152</v>
      </c>
      <c r="E665" s="247" t="s">
        <v>1</v>
      </c>
      <c r="F665" s="248" t="s">
        <v>765</v>
      </c>
      <c r="G665" s="246"/>
      <c r="H665" s="249">
        <v>24.699999999999999</v>
      </c>
      <c r="I665" s="250"/>
      <c r="J665" s="246"/>
      <c r="K665" s="246"/>
      <c r="L665" s="251"/>
      <c r="M665" s="252"/>
      <c r="N665" s="253"/>
      <c r="O665" s="253"/>
      <c r="P665" s="253"/>
      <c r="Q665" s="253"/>
      <c r="R665" s="253"/>
      <c r="S665" s="253"/>
      <c r="T665" s="254"/>
      <c r="U665" s="14"/>
      <c r="V665" s="14"/>
      <c r="W665" s="14"/>
      <c r="X665" s="14"/>
      <c r="Y665" s="14"/>
      <c r="Z665" s="14"/>
      <c r="AA665" s="14"/>
      <c r="AB665" s="14"/>
      <c r="AC665" s="14"/>
      <c r="AD665" s="14"/>
      <c r="AE665" s="14"/>
      <c r="AT665" s="255" t="s">
        <v>152</v>
      </c>
      <c r="AU665" s="255" t="s">
        <v>85</v>
      </c>
      <c r="AV665" s="14" t="s">
        <v>85</v>
      </c>
      <c r="AW665" s="14" t="s">
        <v>32</v>
      </c>
      <c r="AX665" s="14" t="s">
        <v>75</v>
      </c>
      <c r="AY665" s="255" t="s">
        <v>143</v>
      </c>
    </row>
    <row r="666" s="14" customFormat="1">
      <c r="A666" s="14"/>
      <c r="B666" s="245"/>
      <c r="C666" s="246"/>
      <c r="D666" s="236" t="s">
        <v>152</v>
      </c>
      <c r="E666" s="247" t="s">
        <v>1</v>
      </c>
      <c r="F666" s="248" t="s">
        <v>765</v>
      </c>
      <c r="G666" s="246"/>
      <c r="H666" s="249">
        <v>24.699999999999999</v>
      </c>
      <c r="I666" s="250"/>
      <c r="J666" s="246"/>
      <c r="K666" s="246"/>
      <c r="L666" s="251"/>
      <c r="M666" s="252"/>
      <c r="N666" s="253"/>
      <c r="O666" s="253"/>
      <c r="P666" s="253"/>
      <c r="Q666" s="253"/>
      <c r="R666" s="253"/>
      <c r="S666" s="253"/>
      <c r="T666" s="254"/>
      <c r="U666" s="14"/>
      <c r="V666" s="14"/>
      <c r="W666" s="14"/>
      <c r="X666" s="14"/>
      <c r="Y666" s="14"/>
      <c r="Z666" s="14"/>
      <c r="AA666" s="14"/>
      <c r="AB666" s="14"/>
      <c r="AC666" s="14"/>
      <c r="AD666" s="14"/>
      <c r="AE666" s="14"/>
      <c r="AT666" s="255" t="s">
        <v>152</v>
      </c>
      <c r="AU666" s="255" t="s">
        <v>85</v>
      </c>
      <c r="AV666" s="14" t="s">
        <v>85</v>
      </c>
      <c r="AW666" s="14" t="s">
        <v>32</v>
      </c>
      <c r="AX666" s="14" t="s">
        <v>75</v>
      </c>
      <c r="AY666" s="255" t="s">
        <v>143</v>
      </c>
    </row>
    <row r="667" s="14" customFormat="1">
      <c r="A667" s="14"/>
      <c r="B667" s="245"/>
      <c r="C667" s="246"/>
      <c r="D667" s="236" t="s">
        <v>152</v>
      </c>
      <c r="E667" s="247" t="s">
        <v>1</v>
      </c>
      <c r="F667" s="248" t="s">
        <v>766</v>
      </c>
      <c r="G667" s="246"/>
      <c r="H667" s="249">
        <v>4.9400000000000004</v>
      </c>
      <c r="I667" s="250"/>
      <c r="J667" s="246"/>
      <c r="K667" s="246"/>
      <c r="L667" s="251"/>
      <c r="M667" s="252"/>
      <c r="N667" s="253"/>
      <c r="O667" s="253"/>
      <c r="P667" s="253"/>
      <c r="Q667" s="253"/>
      <c r="R667" s="253"/>
      <c r="S667" s="253"/>
      <c r="T667" s="254"/>
      <c r="U667" s="14"/>
      <c r="V667" s="14"/>
      <c r="W667" s="14"/>
      <c r="X667" s="14"/>
      <c r="Y667" s="14"/>
      <c r="Z667" s="14"/>
      <c r="AA667" s="14"/>
      <c r="AB667" s="14"/>
      <c r="AC667" s="14"/>
      <c r="AD667" s="14"/>
      <c r="AE667" s="14"/>
      <c r="AT667" s="255" t="s">
        <v>152</v>
      </c>
      <c r="AU667" s="255" t="s">
        <v>85</v>
      </c>
      <c r="AV667" s="14" t="s">
        <v>85</v>
      </c>
      <c r="AW667" s="14" t="s">
        <v>32</v>
      </c>
      <c r="AX667" s="14" t="s">
        <v>75</v>
      </c>
      <c r="AY667" s="255" t="s">
        <v>143</v>
      </c>
    </row>
    <row r="668" s="14" customFormat="1">
      <c r="A668" s="14"/>
      <c r="B668" s="245"/>
      <c r="C668" s="246"/>
      <c r="D668" s="236" t="s">
        <v>152</v>
      </c>
      <c r="E668" s="247" t="s">
        <v>1</v>
      </c>
      <c r="F668" s="248" t="s">
        <v>767</v>
      </c>
      <c r="G668" s="246"/>
      <c r="H668" s="249">
        <v>9.6799999999999997</v>
      </c>
      <c r="I668" s="250"/>
      <c r="J668" s="246"/>
      <c r="K668" s="246"/>
      <c r="L668" s="251"/>
      <c r="M668" s="252"/>
      <c r="N668" s="253"/>
      <c r="O668" s="253"/>
      <c r="P668" s="253"/>
      <c r="Q668" s="253"/>
      <c r="R668" s="253"/>
      <c r="S668" s="253"/>
      <c r="T668" s="254"/>
      <c r="U668" s="14"/>
      <c r="V668" s="14"/>
      <c r="W668" s="14"/>
      <c r="X668" s="14"/>
      <c r="Y668" s="14"/>
      <c r="Z668" s="14"/>
      <c r="AA668" s="14"/>
      <c r="AB668" s="14"/>
      <c r="AC668" s="14"/>
      <c r="AD668" s="14"/>
      <c r="AE668" s="14"/>
      <c r="AT668" s="255" t="s">
        <v>152</v>
      </c>
      <c r="AU668" s="255" t="s">
        <v>85</v>
      </c>
      <c r="AV668" s="14" t="s">
        <v>85</v>
      </c>
      <c r="AW668" s="14" t="s">
        <v>32</v>
      </c>
      <c r="AX668" s="14" t="s">
        <v>75</v>
      </c>
      <c r="AY668" s="255" t="s">
        <v>143</v>
      </c>
    </row>
    <row r="669" s="16" customFormat="1">
      <c r="A669" s="16"/>
      <c r="B669" s="267"/>
      <c r="C669" s="268"/>
      <c r="D669" s="236" t="s">
        <v>152</v>
      </c>
      <c r="E669" s="269" t="s">
        <v>1</v>
      </c>
      <c r="F669" s="270" t="s">
        <v>174</v>
      </c>
      <c r="G669" s="268"/>
      <c r="H669" s="271">
        <v>64.019999999999996</v>
      </c>
      <c r="I669" s="272"/>
      <c r="J669" s="268"/>
      <c r="K669" s="268"/>
      <c r="L669" s="273"/>
      <c r="M669" s="274"/>
      <c r="N669" s="275"/>
      <c r="O669" s="275"/>
      <c r="P669" s="275"/>
      <c r="Q669" s="275"/>
      <c r="R669" s="275"/>
      <c r="S669" s="275"/>
      <c r="T669" s="276"/>
      <c r="U669" s="16"/>
      <c r="V669" s="16"/>
      <c r="W669" s="16"/>
      <c r="X669" s="16"/>
      <c r="Y669" s="16"/>
      <c r="Z669" s="16"/>
      <c r="AA669" s="16"/>
      <c r="AB669" s="16"/>
      <c r="AC669" s="16"/>
      <c r="AD669" s="16"/>
      <c r="AE669" s="16"/>
      <c r="AT669" s="277" t="s">
        <v>152</v>
      </c>
      <c r="AU669" s="277" t="s">
        <v>85</v>
      </c>
      <c r="AV669" s="16" t="s">
        <v>150</v>
      </c>
      <c r="AW669" s="16" t="s">
        <v>32</v>
      </c>
      <c r="AX669" s="16" t="s">
        <v>83</v>
      </c>
      <c r="AY669" s="277" t="s">
        <v>143</v>
      </c>
    </row>
    <row r="670" s="2" customFormat="1" ht="33" customHeight="1">
      <c r="A670" s="39"/>
      <c r="B670" s="40"/>
      <c r="C670" s="220" t="s">
        <v>768</v>
      </c>
      <c r="D670" s="220" t="s">
        <v>146</v>
      </c>
      <c r="E670" s="221" t="s">
        <v>769</v>
      </c>
      <c r="F670" s="222" t="s">
        <v>770</v>
      </c>
      <c r="G670" s="223" t="s">
        <v>223</v>
      </c>
      <c r="H670" s="224">
        <v>11.631</v>
      </c>
      <c r="I670" s="225"/>
      <c r="J670" s="226">
        <f>ROUND(I670*H670,2)</f>
        <v>0</v>
      </c>
      <c r="K670" s="227"/>
      <c r="L670" s="45"/>
      <c r="M670" s="228" t="s">
        <v>1</v>
      </c>
      <c r="N670" s="229" t="s">
        <v>40</v>
      </c>
      <c r="O670" s="92"/>
      <c r="P670" s="230">
        <f>O670*H670</f>
        <v>0</v>
      </c>
      <c r="Q670" s="230">
        <v>0.012619999999999999</v>
      </c>
      <c r="R670" s="230">
        <f>Q670*H670</f>
        <v>0.14678321999999999</v>
      </c>
      <c r="S670" s="230">
        <v>0</v>
      </c>
      <c r="T670" s="231">
        <f>S670*H670</f>
        <v>0</v>
      </c>
      <c r="U670" s="39"/>
      <c r="V670" s="39"/>
      <c r="W670" s="39"/>
      <c r="X670" s="39"/>
      <c r="Y670" s="39"/>
      <c r="Z670" s="39"/>
      <c r="AA670" s="39"/>
      <c r="AB670" s="39"/>
      <c r="AC670" s="39"/>
      <c r="AD670" s="39"/>
      <c r="AE670" s="39"/>
      <c r="AR670" s="232" t="s">
        <v>276</v>
      </c>
      <c r="AT670" s="232" t="s">
        <v>146</v>
      </c>
      <c r="AU670" s="232" t="s">
        <v>85</v>
      </c>
      <c r="AY670" s="18" t="s">
        <v>143</v>
      </c>
      <c r="BE670" s="233">
        <f>IF(N670="základní",J670,0)</f>
        <v>0</v>
      </c>
      <c r="BF670" s="233">
        <f>IF(N670="snížená",J670,0)</f>
        <v>0</v>
      </c>
      <c r="BG670" s="233">
        <f>IF(N670="zákl. přenesená",J670,0)</f>
        <v>0</v>
      </c>
      <c r="BH670" s="233">
        <f>IF(N670="sníž. přenesená",J670,0)</f>
        <v>0</v>
      </c>
      <c r="BI670" s="233">
        <f>IF(N670="nulová",J670,0)</f>
        <v>0</v>
      </c>
      <c r="BJ670" s="18" t="s">
        <v>83</v>
      </c>
      <c r="BK670" s="233">
        <f>ROUND(I670*H670,2)</f>
        <v>0</v>
      </c>
      <c r="BL670" s="18" t="s">
        <v>276</v>
      </c>
      <c r="BM670" s="232" t="s">
        <v>771</v>
      </c>
    </row>
    <row r="671" s="14" customFormat="1">
      <c r="A671" s="14"/>
      <c r="B671" s="245"/>
      <c r="C671" s="246"/>
      <c r="D671" s="236" t="s">
        <v>152</v>
      </c>
      <c r="E671" s="247" t="s">
        <v>1</v>
      </c>
      <c r="F671" s="248" t="s">
        <v>751</v>
      </c>
      <c r="G671" s="246"/>
      <c r="H671" s="249">
        <v>9.1370000000000005</v>
      </c>
      <c r="I671" s="250"/>
      <c r="J671" s="246"/>
      <c r="K671" s="246"/>
      <c r="L671" s="251"/>
      <c r="M671" s="252"/>
      <c r="N671" s="253"/>
      <c r="O671" s="253"/>
      <c r="P671" s="253"/>
      <c r="Q671" s="253"/>
      <c r="R671" s="253"/>
      <c r="S671" s="253"/>
      <c r="T671" s="254"/>
      <c r="U671" s="14"/>
      <c r="V671" s="14"/>
      <c r="W671" s="14"/>
      <c r="X671" s="14"/>
      <c r="Y671" s="14"/>
      <c r="Z671" s="14"/>
      <c r="AA671" s="14"/>
      <c r="AB671" s="14"/>
      <c r="AC671" s="14"/>
      <c r="AD671" s="14"/>
      <c r="AE671" s="14"/>
      <c r="AT671" s="255" t="s">
        <v>152</v>
      </c>
      <c r="AU671" s="255" t="s">
        <v>85</v>
      </c>
      <c r="AV671" s="14" t="s">
        <v>85</v>
      </c>
      <c r="AW671" s="14" t="s">
        <v>32</v>
      </c>
      <c r="AX671" s="14" t="s">
        <v>75</v>
      </c>
      <c r="AY671" s="255" t="s">
        <v>143</v>
      </c>
    </row>
    <row r="672" s="14" customFormat="1">
      <c r="A672" s="14"/>
      <c r="B672" s="245"/>
      <c r="C672" s="246"/>
      <c r="D672" s="236" t="s">
        <v>152</v>
      </c>
      <c r="E672" s="247" t="s">
        <v>1</v>
      </c>
      <c r="F672" s="248" t="s">
        <v>752</v>
      </c>
      <c r="G672" s="246"/>
      <c r="H672" s="249">
        <v>2.4940000000000002</v>
      </c>
      <c r="I672" s="250"/>
      <c r="J672" s="246"/>
      <c r="K672" s="246"/>
      <c r="L672" s="251"/>
      <c r="M672" s="252"/>
      <c r="N672" s="253"/>
      <c r="O672" s="253"/>
      <c r="P672" s="253"/>
      <c r="Q672" s="253"/>
      <c r="R672" s="253"/>
      <c r="S672" s="253"/>
      <c r="T672" s="254"/>
      <c r="U672" s="14"/>
      <c r="V672" s="14"/>
      <c r="W672" s="14"/>
      <c r="X672" s="14"/>
      <c r="Y672" s="14"/>
      <c r="Z672" s="14"/>
      <c r="AA672" s="14"/>
      <c r="AB672" s="14"/>
      <c r="AC672" s="14"/>
      <c r="AD672" s="14"/>
      <c r="AE672" s="14"/>
      <c r="AT672" s="255" t="s">
        <v>152</v>
      </c>
      <c r="AU672" s="255" t="s">
        <v>85</v>
      </c>
      <c r="AV672" s="14" t="s">
        <v>85</v>
      </c>
      <c r="AW672" s="14" t="s">
        <v>32</v>
      </c>
      <c r="AX672" s="14" t="s">
        <v>75</v>
      </c>
      <c r="AY672" s="255" t="s">
        <v>143</v>
      </c>
    </row>
    <row r="673" s="16" customFormat="1">
      <c r="A673" s="16"/>
      <c r="B673" s="267"/>
      <c r="C673" s="268"/>
      <c r="D673" s="236" t="s">
        <v>152</v>
      </c>
      <c r="E673" s="269" t="s">
        <v>1</v>
      </c>
      <c r="F673" s="270" t="s">
        <v>174</v>
      </c>
      <c r="G673" s="268"/>
      <c r="H673" s="271">
        <v>11.631</v>
      </c>
      <c r="I673" s="272"/>
      <c r="J673" s="268"/>
      <c r="K673" s="268"/>
      <c r="L673" s="273"/>
      <c r="M673" s="274"/>
      <c r="N673" s="275"/>
      <c r="O673" s="275"/>
      <c r="P673" s="275"/>
      <c r="Q673" s="275"/>
      <c r="R673" s="275"/>
      <c r="S673" s="275"/>
      <c r="T673" s="276"/>
      <c r="U673" s="16"/>
      <c r="V673" s="16"/>
      <c r="W673" s="16"/>
      <c r="X673" s="16"/>
      <c r="Y673" s="16"/>
      <c r="Z673" s="16"/>
      <c r="AA673" s="16"/>
      <c r="AB673" s="16"/>
      <c r="AC673" s="16"/>
      <c r="AD673" s="16"/>
      <c r="AE673" s="16"/>
      <c r="AT673" s="277" t="s">
        <v>152</v>
      </c>
      <c r="AU673" s="277" t="s">
        <v>85</v>
      </c>
      <c r="AV673" s="16" t="s">
        <v>150</v>
      </c>
      <c r="AW673" s="16" t="s">
        <v>32</v>
      </c>
      <c r="AX673" s="16" t="s">
        <v>83</v>
      </c>
      <c r="AY673" s="277" t="s">
        <v>143</v>
      </c>
    </row>
    <row r="674" s="2" customFormat="1" ht="24.15" customHeight="1">
      <c r="A674" s="39"/>
      <c r="B674" s="40"/>
      <c r="C674" s="220" t="s">
        <v>772</v>
      </c>
      <c r="D674" s="220" t="s">
        <v>146</v>
      </c>
      <c r="E674" s="221" t="s">
        <v>773</v>
      </c>
      <c r="F674" s="222" t="s">
        <v>774</v>
      </c>
      <c r="G674" s="223" t="s">
        <v>223</v>
      </c>
      <c r="H674" s="224">
        <v>16.699999999999999</v>
      </c>
      <c r="I674" s="225"/>
      <c r="J674" s="226">
        <f>ROUND(I674*H674,2)</f>
        <v>0</v>
      </c>
      <c r="K674" s="227"/>
      <c r="L674" s="45"/>
      <c r="M674" s="228" t="s">
        <v>1</v>
      </c>
      <c r="N674" s="229" t="s">
        <v>40</v>
      </c>
      <c r="O674" s="92"/>
      <c r="P674" s="230">
        <f>O674*H674</f>
        <v>0</v>
      </c>
      <c r="Q674" s="230">
        <v>0.012619999999999999</v>
      </c>
      <c r="R674" s="230">
        <f>Q674*H674</f>
        <v>0.21075399999999997</v>
      </c>
      <c r="S674" s="230">
        <v>0</v>
      </c>
      <c r="T674" s="231">
        <f>S674*H674</f>
        <v>0</v>
      </c>
      <c r="U674" s="39"/>
      <c r="V674" s="39"/>
      <c r="W674" s="39"/>
      <c r="X674" s="39"/>
      <c r="Y674" s="39"/>
      <c r="Z674" s="39"/>
      <c r="AA674" s="39"/>
      <c r="AB674" s="39"/>
      <c r="AC674" s="39"/>
      <c r="AD674" s="39"/>
      <c r="AE674" s="39"/>
      <c r="AR674" s="232" t="s">
        <v>276</v>
      </c>
      <c r="AT674" s="232" t="s">
        <v>146</v>
      </c>
      <c r="AU674" s="232" t="s">
        <v>85</v>
      </c>
      <c r="AY674" s="18" t="s">
        <v>143</v>
      </c>
      <c r="BE674" s="233">
        <f>IF(N674="základní",J674,0)</f>
        <v>0</v>
      </c>
      <c r="BF674" s="233">
        <f>IF(N674="snížená",J674,0)</f>
        <v>0</v>
      </c>
      <c r="BG674" s="233">
        <f>IF(N674="zákl. přenesená",J674,0)</f>
        <v>0</v>
      </c>
      <c r="BH674" s="233">
        <f>IF(N674="sníž. přenesená",J674,0)</f>
        <v>0</v>
      </c>
      <c r="BI674" s="233">
        <f>IF(N674="nulová",J674,0)</f>
        <v>0</v>
      </c>
      <c r="BJ674" s="18" t="s">
        <v>83</v>
      </c>
      <c r="BK674" s="233">
        <f>ROUND(I674*H674,2)</f>
        <v>0</v>
      </c>
      <c r="BL674" s="18" t="s">
        <v>276</v>
      </c>
      <c r="BM674" s="232" t="s">
        <v>775</v>
      </c>
    </row>
    <row r="675" s="2" customFormat="1" ht="24.15" customHeight="1">
      <c r="A675" s="39"/>
      <c r="B675" s="40"/>
      <c r="C675" s="220" t="s">
        <v>776</v>
      </c>
      <c r="D675" s="220" t="s">
        <v>146</v>
      </c>
      <c r="E675" s="221" t="s">
        <v>777</v>
      </c>
      <c r="F675" s="222" t="s">
        <v>778</v>
      </c>
      <c r="G675" s="223" t="s">
        <v>223</v>
      </c>
      <c r="H675" s="224">
        <v>4.0999999999999996</v>
      </c>
      <c r="I675" s="225"/>
      <c r="J675" s="226">
        <f>ROUND(I675*H675,2)</f>
        <v>0</v>
      </c>
      <c r="K675" s="227"/>
      <c r="L675" s="45"/>
      <c r="M675" s="228" t="s">
        <v>1</v>
      </c>
      <c r="N675" s="229" t="s">
        <v>40</v>
      </c>
      <c r="O675" s="92"/>
      <c r="P675" s="230">
        <f>O675*H675</f>
        <v>0</v>
      </c>
      <c r="Q675" s="230">
        <v>0.00014999999999999999</v>
      </c>
      <c r="R675" s="230">
        <f>Q675*H675</f>
        <v>0.00061499999999999988</v>
      </c>
      <c r="S675" s="230">
        <v>0</v>
      </c>
      <c r="T675" s="231">
        <f>S675*H675</f>
        <v>0</v>
      </c>
      <c r="U675" s="39"/>
      <c r="V675" s="39"/>
      <c r="W675" s="39"/>
      <c r="X675" s="39"/>
      <c r="Y675" s="39"/>
      <c r="Z675" s="39"/>
      <c r="AA675" s="39"/>
      <c r="AB675" s="39"/>
      <c r="AC675" s="39"/>
      <c r="AD675" s="39"/>
      <c r="AE675" s="39"/>
      <c r="AR675" s="232" t="s">
        <v>276</v>
      </c>
      <c r="AT675" s="232" t="s">
        <v>146</v>
      </c>
      <c r="AU675" s="232" t="s">
        <v>85</v>
      </c>
      <c r="AY675" s="18" t="s">
        <v>143</v>
      </c>
      <c r="BE675" s="233">
        <f>IF(N675="základní",J675,0)</f>
        <v>0</v>
      </c>
      <c r="BF675" s="233">
        <f>IF(N675="snížená",J675,0)</f>
        <v>0</v>
      </c>
      <c r="BG675" s="233">
        <f>IF(N675="zákl. přenesená",J675,0)</f>
        <v>0</v>
      </c>
      <c r="BH675" s="233">
        <f>IF(N675="sníž. přenesená",J675,0)</f>
        <v>0</v>
      </c>
      <c r="BI675" s="233">
        <f>IF(N675="nulová",J675,0)</f>
        <v>0</v>
      </c>
      <c r="BJ675" s="18" t="s">
        <v>83</v>
      </c>
      <c r="BK675" s="233">
        <f>ROUND(I675*H675,2)</f>
        <v>0</v>
      </c>
      <c r="BL675" s="18" t="s">
        <v>276</v>
      </c>
      <c r="BM675" s="232" t="s">
        <v>779</v>
      </c>
    </row>
    <row r="676" s="2" customFormat="1" ht="37.8" customHeight="1">
      <c r="A676" s="39"/>
      <c r="B676" s="40"/>
      <c r="C676" s="220" t="s">
        <v>780</v>
      </c>
      <c r="D676" s="220" t="s">
        <v>146</v>
      </c>
      <c r="E676" s="221" t="s">
        <v>781</v>
      </c>
      <c r="F676" s="222" t="s">
        <v>782</v>
      </c>
      <c r="G676" s="223" t="s">
        <v>223</v>
      </c>
      <c r="H676" s="224">
        <v>32.380000000000003</v>
      </c>
      <c r="I676" s="225"/>
      <c r="J676" s="226">
        <f>ROUND(I676*H676,2)</f>
        <v>0</v>
      </c>
      <c r="K676" s="227"/>
      <c r="L676" s="45"/>
      <c r="M676" s="228" t="s">
        <v>1</v>
      </c>
      <c r="N676" s="229" t="s">
        <v>40</v>
      </c>
      <c r="O676" s="92"/>
      <c r="P676" s="230">
        <f>O676*H676</f>
        <v>0</v>
      </c>
      <c r="Q676" s="230">
        <v>0.014630000000000001</v>
      </c>
      <c r="R676" s="230">
        <f>Q676*H676</f>
        <v>0.47371940000000007</v>
      </c>
      <c r="S676" s="230">
        <v>0</v>
      </c>
      <c r="T676" s="231">
        <f>S676*H676</f>
        <v>0</v>
      </c>
      <c r="U676" s="39"/>
      <c r="V676" s="39"/>
      <c r="W676" s="39"/>
      <c r="X676" s="39"/>
      <c r="Y676" s="39"/>
      <c r="Z676" s="39"/>
      <c r="AA676" s="39"/>
      <c r="AB676" s="39"/>
      <c r="AC676" s="39"/>
      <c r="AD676" s="39"/>
      <c r="AE676" s="39"/>
      <c r="AR676" s="232" t="s">
        <v>276</v>
      </c>
      <c r="AT676" s="232" t="s">
        <v>146</v>
      </c>
      <c r="AU676" s="232" t="s">
        <v>85</v>
      </c>
      <c r="AY676" s="18" t="s">
        <v>143</v>
      </c>
      <c r="BE676" s="233">
        <f>IF(N676="základní",J676,0)</f>
        <v>0</v>
      </c>
      <c r="BF676" s="233">
        <f>IF(N676="snížená",J676,0)</f>
        <v>0</v>
      </c>
      <c r="BG676" s="233">
        <f>IF(N676="zákl. přenesená",J676,0)</f>
        <v>0</v>
      </c>
      <c r="BH676" s="233">
        <f>IF(N676="sníž. přenesená",J676,0)</f>
        <v>0</v>
      </c>
      <c r="BI676" s="233">
        <f>IF(N676="nulová",J676,0)</f>
        <v>0</v>
      </c>
      <c r="BJ676" s="18" t="s">
        <v>83</v>
      </c>
      <c r="BK676" s="233">
        <f>ROUND(I676*H676,2)</f>
        <v>0</v>
      </c>
      <c r="BL676" s="18" t="s">
        <v>276</v>
      </c>
      <c r="BM676" s="232" t="s">
        <v>783</v>
      </c>
    </row>
    <row r="677" s="14" customFormat="1">
      <c r="A677" s="14"/>
      <c r="B677" s="245"/>
      <c r="C677" s="246"/>
      <c r="D677" s="236" t="s">
        <v>152</v>
      </c>
      <c r="E677" s="247" t="s">
        <v>1</v>
      </c>
      <c r="F677" s="248" t="s">
        <v>784</v>
      </c>
      <c r="G677" s="246"/>
      <c r="H677" s="249">
        <v>11.380000000000001</v>
      </c>
      <c r="I677" s="250"/>
      <c r="J677" s="246"/>
      <c r="K677" s="246"/>
      <c r="L677" s="251"/>
      <c r="M677" s="252"/>
      <c r="N677" s="253"/>
      <c r="O677" s="253"/>
      <c r="P677" s="253"/>
      <c r="Q677" s="253"/>
      <c r="R677" s="253"/>
      <c r="S677" s="253"/>
      <c r="T677" s="254"/>
      <c r="U677" s="14"/>
      <c r="V677" s="14"/>
      <c r="W677" s="14"/>
      <c r="X677" s="14"/>
      <c r="Y677" s="14"/>
      <c r="Z677" s="14"/>
      <c r="AA677" s="14"/>
      <c r="AB677" s="14"/>
      <c r="AC677" s="14"/>
      <c r="AD677" s="14"/>
      <c r="AE677" s="14"/>
      <c r="AT677" s="255" t="s">
        <v>152</v>
      </c>
      <c r="AU677" s="255" t="s">
        <v>85</v>
      </c>
      <c r="AV677" s="14" t="s">
        <v>85</v>
      </c>
      <c r="AW677" s="14" t="s">
        <v>32</v>
      </c>
      <c r="AX677" s="14" t="s">
        <v>75</v>
      </c>
      <c r="AY677" s="255" t="s">
        <v>143</v>
      </c>
    </row>
    <row r="678" s="14" customFormat="1">
      <c r="A678" s="14"/>
      <c r="B678" s="245"/>
      <c r="C678" s="246"/>
      <c r="D678" s="236" t="s">
        <v>152</v>
      </c>
      <c r="E678" s="247" t="s">
        <v>1</v>
      </c>
      <c r="F678" s="248" t="s">
        <v>719</v>
      </c>
      <c r="G678" s="246"/>
      <c r="H678" s="249">
        <v>21</v>
      </c>
      <c r="I678" s="250"/>
      <c r="J678" s="246"/>
      <c r="K678" s="246"/>
      <c r="L678" s="251"/>
      <c r="M678" s="252"/>
      <c r="N678" s="253"/>
      <c r="O678" s="253"/>
      <c r="P678" s="253"/>
      <c r="Q678" s="253"/>
      <c r="R678" s="253"/>
      <c r="S678" s="253"/>
      <c r="T678" s="254"/>
      <c r="U678" s="14"/>
      <c r="V678" s="14"/>
      <c r="W678" s="14"/>
      <c r="X678" s="14"/>
      <c r="Y678" s="14"/>
      <c r="Z678" s="14"/>
      <c r="AA678" s="14"/>
      <c r="AB678" s="14"/>
      <c r="AC678" s="14"/>
      <c r="AD678" s="14"/>
      <c r="AE678" s="14"/>
      <c r="AT678" s="255" t="s">
        <v>152</v>
      </c>
      <c r="AU678" s="255" t="s">
        <v>85</v>
      </c>
      <c r="AV678" s="14" t="s">
        <v>85</v>
      </c>
      <c r="AW678" s="14" t="s">
        <v>32</v>
      </c>
      <c r="AX678" s="14" t="s">
        <v>75</v>
      </c>
      <c r="AY678" s="255" t="s">
        <v>143</v>
      </c>
    </row>
    <row r="679" s="16" customFormat="1">
      <c r="A679" s="16"/>
      <c r="B679" s="267"/>
      <c r="C679" s="268"/>
      <c r="D679" s="236" t="s">
        <v>152</v>
      </c>
      <c r="E679" s="269" t="s">
        <v>1</v>
      </c>
      <c r="F679" s="270" t="s">
        <v>174</v>
      </c>
      <c r="G679" s="268"/>
      <c r="H679" s="271">
        <v>32.380000000000003</v>
      </c>
      <c r="I679" s="272"/>
      <c r="J679" s="268"/>
      <c r="K679" s="268"/>
      <c r="L679" s="273"/>
      <c r="M679" s="274"/>
      <c r="N679" s="275"/>
      <c r="O679" s="275"/>
      <c r="P679" s="275"/>
      <c r="Q679" s="275"/>
      <c r="R679" s="275"/>
      <c r="S679" s="275"/>
      <c r="T679" s="276"/>
      <c r="U679" s="16"/>
      <c r="V679" s="16"/>
      <c r="W679" s="16"/>
      <c r="X679" s="16"/>
      <c r="Y679" s="16"/>
      <c r="Z679" s="16"/>
      <c r="AA679" s="16"/>
      <c r="AB679" s="16"/>
      <c r="AC679" s="16"/>
      <c r="AD679" s="16"/>
      <c r="AE679" s="16"/>
      <c r="AT679" s="277" t="s">
        <v>152</v>
      </c>
      <c r="AU679" s="277" t="s">
        <v>85</v>
      </c>
      <c r="AV679" s="16" t="s">
        <v>150</v>
      </c>
      <c r="AW679" s="16" t="s">
        <v>32</v>
      </c>
      <c r="AX679" s="16" t="s">
        <v>83</v>
      </c>
      <c r="AY679" s="277" t="s">
        <v>143</v>
      </c>
    </row>
    <row r="680" s="2" customFormat="1" ht="24.15" customHeight="1">
      <c r="A680" s="39"/>
      <c r="B680" s="40"/>
      <c r="C680" s="220" t="s">
        <v>785</v>
      </c>
      <c r="D680" s="220" t="s">
        <v>146</v>
      </c>
      <c r="E680" s="221" t="s">
        <v>786</v>
      </c>
      <c r="F680" s="222" t="s">
        <v>787</v>
      </c>
      <c r="G680" s="223" t="s">
        <v>363</v>
      </c>
      <c r="H680" s="224">
        <v>4</v>
      </c>
      <c r="I680" s="225"/>
      <c r="J680" s="226">
        <f>ROUND(I680*H680,2)</f>
        <v>0</v>
      </c>
      <c r="K680" s="227"/>
      <c r="L680" s="45"/>
      <c r="M680" s="228" t="s">
        <v>1</v>
      </c>
      <c r="N680" s="229" t="s">
        <v>40</v>
      </c>
      <c r="O680" s="92"/>
      <c r="P680" s="230">
        <f>O680*H680</f>
        <v>0</v>
      </c>
      <c r="Q680" s="230">
        <v>0.0067499999999999999</v>
      </c>
      <c r="R680" s="230">
        <f>Q680*H680</f>
        <v>0.027</v>
      </c>
      <c r="S680" s="230">
        <v>0</v>
      </c>
      <c r="T680" s="231">
        <f>S680*H680</f>
        <v>0</v>
      </c>
      <c r="U680" s="39"/>
      <c r="V680" s="39"/>
      <c r="W680" s="39"/>
      <c r="X680" s="39"/>
      <c r="Y680" s="39"/>
      <c r="Z680" s="39"/>
      <c r="AA680" s="39"/>
      <c r="AB680" s="39"/>
      <c r="AC680" s="39"/>
      <c r="AD680" s="39"/>
      <c r="AE680" s="39"/>
      <c r="AR680" s="232" t="s">
        <v>276</v>
      </c>
      <c r="AT680" s="232" t="s">
        <v>146</v>
      </c>
      <c r="AU680" s="232" t="s">
        <v>85</v>
      </c>
      <c r="AY680" s="18" t="s">
        <v>143</v>
      </c>
      <c r="BE680" s="233">
        <f>IF(N680="základní",J680,0)</f>
        <v>0</v>
      </c>
      <c r="BF680" s="233">
        <f>IF(N680="snížená",J680,0)</f>
        <v>0</v>
      </c>
      <c r="BG680" s="233">
        <f>IF(N680="zákl. přenesená",J680,0)</f>
        <v>0</v>
      </c>
      <c r="BH680" s="233">
        <f>IF(N680="sníž. přenesená",J680,0)</f>
        <v>0</v>
      </c>
      <c r="BI680" s="233">
        <f>IF(N680="nulová",J680,0)</f>
        <v>0</v>
      </c>
      <c r="BJ680" s="18" t="s">
        <v>83</v>
      </c>
      <c r="BK680" s="233">
        <f>ROUND(I680*H680,2)</f>
        <v>0</v>
      </c>
      <c r="BL680" s="18" t="s">
        <v>276</v>
      </c>
      <c r="BM680" s="232" t="s">
        <v>788</v>
      </c>
    </row>
    <row r="681" s="2" customFormat="1" ht="24.15" customHeight="1">
      <c r="A681" s="39"/>
      <c r="B681" s="40"/>
      <c r="C681" s="220" t="s">
        <v>789</v>
      </c>
      <c r="D681" s="220" t="s">
        <v>146</v>
      </c>
      <c r="E681" s="221" t="s">
        <v>790</v>
      </c>
      <c r="F681" s="222" t="s">
        <v>791</v>
      </c>
      <c r="G681" s="223" t="s">
        <v>149</v>
      </c>
      <c r="H681" s="224">
        <v>302.54599999999999</v>
      </c>
      <c r="I681" s="225"/>
      <c r="J681" s="226">
        <f>ROUND(I681*H681,2)</f>
        <v>0</v>
      </c>
      <c r="K681" s="227"/>
      <c r="L681" s="45"/>
      <c r="M681" s="228" t="s">
        <v>1</v>
      </c>
      <c r="N681" s="229" t="s">
        <v>40</v>
      </c>
      <c r="O681" s="92"/>
      <c r="P681" s="230">
        <f>O681*H681</f>
        <v>0</v>
      </c>
      <c r="Q681" s="230">
        <v>5.0000000000000002E-05</v>
      </c>
      <c r="R681" s="230">
        <f>Q681*H681</f>
        <v>0.0151273</v>
      </c>
      <c r="S681" s="230">
        <v>0</v>
      </c>
      <c r="T681" s="231">
        <f>S681*H681</f>
        <v>0</v>
      </c>
      <c r="U681" s="39"/>
      <c r="V681" s="39"/>
      <c r="W681" s="39"/>
      <c r="X681" s="39"/>
      <c r="Y681" s="39"/>
      <c r="Z681" s="39"/>
      <c r="AA681" s="39"/>
      <c r="AB681" s="39"/>
      <c r="AC681" s="39"/>
      <c r="AD681" s="39"/>
      <c r="AE681" s="39"/>
      <c r="AR681" s="232" t="s">
        <v>276</v>
      </c>
      <c r="AT681" s="232" t="s">
        <v>146</v>
      </c>
      <c r="AU681" s="232" t="s">
        <v>85</v>
      </c>
      <c r="AY681" s="18" t="s">
        <v>143</v>
      </c>
      <c r="BE681" s="233">
        <f>IF(N681="základní",J681,0)</f>
        <v>0</v>
      </c>
      <c r="BF681" s="233">
        <f>IF(N681="snížená",J681,0)</f>
        <v>0</v>
      </c>
      <c r="BG681" s="233">
        <f>IF(N681="zákl. přenesená",J681,0)</f>
        <v>0</v>
      </c>
      <c r="BH681" s="233">
        <f>IF(N681="sníž. přenesená",J681,0)</f>
        <v>0</v>
      </c>
      <c r="BI681" s="233">
        <f>IF(N681="nulová",J681,0)</f>
        <v>0</v>
      </c>
      <c r="BJ681" s="18" t="s">
        <v>83</v>
      </c>
      <c r="BK681" s="233">
        <f>ROUND(I681*H681,2)</f>
        <v>0</v>
      </c>
      <c r="BL681" s="18" t="s">
        <v>276</v>
      </c>
      <c r="BM681" s="232" t="s">
        <v>792</v>
      </c>
    </row>
    <row r="682" s="13" customFormat="1">
      <c r="A682" s="13"/>
      <c r="B682" s="234"/>
      <c r="C682" s="235"/>
      <c r="D682" s="236" t="s">
        <v>152</v>
      </c>
      <c r="E682" s="237" t="s">
        <v>1</v>
      </c>
      <c r="F682" s="238" t="s">
        <v>546</v>
      </c>
      <c r="G682" s="235"/>
      <c r="H682" s="237" t="s">
        <v>1</v>
      </c>
      <c r="I682" s="239"/>
      <c r="J682" s="235"/>
      <c r="K682" s="235"/>
      <c r="L682" s="240"/>
      <c r="M682" s="241"/>
      <c r="N682" s="242"/>
      <c r="O682" s="242"/>
      <c r="P682" s="242"/>
      <c r="Q682" s="242"/>
      <c r="R682" s="242"/>
      <c r="S682" s="242"/>
      <c r="T682" s="243"/>
      <c r="U682" s="13"/>
      <c r="V682" s="13"/>
      <c r="W682" s="13"/>
      <c r="X682" s="13"/>
      <c r="Y682" s="13"/>
      <c r="Z682" s="13"/>
      <c r="AA682" s="13"/>
      <c r="AB682" s="13"/>
      <c r="AC682" s="13"/>
      <c r="AD682" s="13"/>
      <c r="AE682" s="13"/>
      <c r="AT682" s="244" t="s">
        <v>152</v>
      </c>
      <c r="AU682" s="244" t="s">
        <v>85</v>
      </c>
      <c r="AV682" s="13" t="s">
        <v>83</v>
      </c>
      <c r="AW682" s="13" t="s">
        <v>32</v>
      </c>
      <c r="AX682" s="13" t="s">
        <v>75</v>
      </c>
      <c r="AY682" s="244" t="s">
        <v>143</v>
      </c>
    </row>
    <row r="683" s="14" customFormat="1">
      <c r="A683" s="14"/>
      <c r="B683" s="245"/>
      <c r="C683" s="246"/>
      <c r="D683" s="236" t="s">
        <v>152</v>
      </c>
      <c r="E683" s="247" t="s">
        <v>1</v>
      </c>
      <c r="F683" s="248" t="s">
        <v>547</v>
      </c>
      <c r="G683" s="246"/>
      <c r="H683" s="249">
        <v>302.54599999999999</v>
      </c>
      <c r="I683" s="250"/>
      <c r="J683" s="246"/>
      <c r="K683" s="246"/>
      <c r="L683" s="251"/>
      <c r="M683" s="252"/>
      <c r="N683" s="253"/>
      <c r="O683" s="253"/>
      <c r="P683" s="253"/>
      <c r="Q683" s="253"/>
      <c r="R683" s="253"/>
      <c r="S683" s="253"/>
      <c r="T683" s="254"/>
      <c r="U683" s="14"/>
      <c r="V683" s="14"/>
      <c r="W683" s="14"/>
      <c r="X683" s="14"/>
      <c r="Y683" s="14"/>
      <c r="Z683" s="14"/>
      <c r="AA683" s="14"/>
      <c r="AB683" s="14"/>
      <c r="AC683" s="14"/>
      <c r="AD683" s="14"/>
      <c r="AE683" s="14"/>
      <c r="AT683" s="255" t="s">
        <v>152</v>
      </c>
      <c r="AU683" s="255" t="s">
        <v>85</v>
      </c>
      <c r="AV683" s="14" t="s">
        <v>85</v>
      </c>
      <c r="AW683" s="14" t="s">
        <v>32</v>
      </c>
      <c r="AX683" s="14" t="s">
        <v>83</v>
      </c>
      <c r="AY683" s="255" t="s">
        <v>143</v>
      </c>
    </row>
    <row r="684" s="2" customFormat="1" ht="37.8" customHeight="1">
      <c r="A684" s="39"/>
      <c r="B684" s="40"/>
      <c r="C684" s="220" t="s">
        <v>793</v>
      </c>
      <c r="D684" s="220" t="s">
        <v>146</v>
      </c>
      <c r="E684" s="221" t="s">
        <v>794</v>
      </c>
      <c r="F684" s="222" t="s">
        <v>795</v>
      </c>
      <c r="G684" s="223" t="s">
        <v>363</v>
      </c>
      <c r="H684" s="224">
        <v>3</v>
      </c>
      <c r="I684" s="225"/>
      <c r="J684" s="226">
        <f>ROUND(I684*H684,2)</f>
        <v>0</v>
      </c>
      <c r="K684" s="227"/>
      <c r="L684" s="45"/>
      <c r="M684" s="228" t="s">
        <v>1</v>
      </c>
      <c r="N684" s="229" t="s">
        <v>40</v>
      </c>
      <c r="O684" s="92"/>
      <c r="P684" s="230">
        <f>O684*H684</f>
        <v>0</v>
      </c>
      <c r="Q684" s="230">
        <v>0</v>
      </c>
      <c r="R684" s="230">
        <f>Q684*H684</f>
        <v>0</v>
      </c>
      <c r="S684" s="230">
        <v>0</v>
      </c>
      <c r="T684" s="231">
        <f>S684*H684</f>
        <v>0</v>
      </c>
      <c r="U684" s="39"/>
      <c r="V684" s="39"/>
      <c r="W684" s="39"/>
      <c r="X684" s="39"/>
      <c r="Y684" s="39"/>
      <c r="Z684" s="39"/>
      <c r="AA684" s="39"/>
      <c r="AB684" s="39"/>
      <c r="AC684" s="39"/>
      <c r="AD684" s="39"/>
      <c r="AE684" s="39"/>
      <c r="AR684" s="232" t="s">
        <v>276</v>
      </c>
      <c r="AT684" s="232" t="s">
        <v>146</v>
      </c>
      <c r="AU684" s="232" t="s">
        <v>85</v>
      </c>
      <c r="AY684" s="18" t="s">
        <v>143</v>
      </c>
      <c r="BE684" s="233">
        <f>IF(N684="základní",J684,0)</f>
        <v>0</v>
      </c>
      <c r="BF684" s="233">
        <f>IF(N684="snížená",J684,0)</f>
        <v>0</v>
      </c>
      <c r="BG684" s="233">
        <f>IF(N684="zákl. přenesená",J684,0)</f>
        <v>0</v>
      </c>
      <c r="BH684" s="233">
        <f>IF(N684="sníž. přenesená",J684,0)</f>
        <v>0</v>
      </c>
      <c r="BI684" s="233">
        <f>IF(N684="nulová",J684,0)</f>
        <v>0</v>
      </c>
      <c r="BJ684" s="18" t="s">
        <v>83</v>
      </c>
      <c r="BK684" s="233">
        <f>ROUND(I684*H684,2)</f>
        <v>0</v>
      </c>
      <c r="BL684" s="18" t="s">
        <v>276</v>
      </c>
      <c r="BM684" s="232" t="s">
        <v>796</v>
      </c>
    </row>
    <row r="685" s="2" customFormat="1" ht="16.5" customHeight="1">
      <c r="A685" s="39"/>
      <c r="B685" s="40"/>
      <c r="C685" s="278" t="s">
        <v>797</v>
      </c>
      <c r="D685" s="278" t="s">
        <v>197</v>
      </c>
      <c r="E685" s="279" t="s">
        <v>798</v>
      </c>
      <c r="F685" s="280" t="s">
        <v>799</v>
      </c>
      <c r="G685" s="281" t="s">
        <v>363</v>
      </c>
      <c r="H685" s="282">
        <v>3.0899999999999999</v>
      </c>
      <c r="I685" s="283"/>
      <c r="J685" s="284">
        <f>ROUND(I685*H685,2)</f>
        <v>0</v>
      </c>
      <c r="K685" s="285"/>
      <c r="L685" s="286"/>
      <c r="M685" s="287" t="s">
        <v>1</v>
      </c>
      <c r="N685" s="288" t="s">
        <v>40</v>
      </c>
      <c r="O685" s="92"/>
      <c r="P685" s="230">
        <f>O685*H685</f>
        <v>0</v>
      </c>
      <c r="Q685" s="230">
        <v>0.0022000000000000001</v>
      </c>
      <c r="R685" s="230">
        <f>Q685*H685</f>
        <v>0.0067980000000000002</v>
      </c>
      <c r="S685" s="230">
        <v>0</v>
      </c>
      <c r="T685" s="231">
        <f>S685*H685</f>
        <v>0</v>
      </c>
      <c r="U685" s="39"/>
      <c r="V685" s="39"/>
      <c r="W685" s="39"/>
      <c r="X685" s="39"/>
      <c r="Y685" s="39"/>
      <c r="Z685" s="39"/>
      <c r="AA685" s="39"/>
      <c r="AB685" s="39"/>
      <c r="AC685" s="39"/>
      <c r="AD685" s="39"/>
      <c r="AE685" s="39"/>
      <c r="AR685" s="232" t="s">
        <v>373</v>
      </c>
      <c r="AT685" s="232" t="s">
        <v>197</v>
      </c>
      <c r="AU685" s="232" t="s">
        <v>85</v>
      </c>
      <c r="AY685" s="18" t="s">
        <v>143</v>
      </c>
      <c r="BE685" s="233">
        <f>IF(N685="základní",J685,0)</f>
        <v>0</v>
      </c>
      <c r="BF685" s="233">
        <f>IF(N685="snížená",J685,0)</f>
        <v>0</v>
      </c>
      <c r="BG685" s="233">
        <f>IF(N685="zákl. přenesená",J685,0)</f>
        <v>0</v>
      </c>
      <c r="BH685" s="233">
        <f>IF(N685="sníž. přenesená",J685,0)</f>
        <v>0</v>
      </c>
      <c r="BI685" s="233">
        <f>IF(N685="nulová",J685,0)</f>
        <v>0</v>
      </c>
      <c r="BJ685" s="18" t="s">
        <v>83</v>
      </c>
      <c r="BK685" s="233">
        <f>ROUND(I685*H685,2)</f>
        <v>0</v>
      </c>
      <c r="BL685" s="18" t="s">
        <v>276</v>
      </c>
      <c r="BM685" s="232" t="s">
        <v>800</v>
      </c>
    </row>
    <row r="686" s="14" customFormat="1">
      <c r="A686" s="14"/>
      <c r="B686" s="245"/>
      <c r="C686" s="246"/>
      <c r="D686" s="236" t="s">
        <v>152</v>
      </c>
      <c r="E686" s="246"/>
      <c r="F686" s="248" t="s">
        <v>801</v>
      </c>
      <c r="G686" s="246"/>
      <c r="H686" s="249">
        <v>3.0899999999999999</v>
      </c>
      <c r="I686" s="250"/>
      <c r="J686" s="246"/>
      <c r="K686" s="246"/>
      <c r="L686" s="251"/>
      <c r="M686" s="252"/>
      <c r="N686" s="253"/>
      <c r="O686" s="253"/>
      <c r="P686" s="253"/>
      <c r="Q686" s="253"/>
      <c r="R686" s="253"/>
      <c r="S686" s="253"/>
      <c r="T686" s="254"/>
      <c r="U686" s="14"/>
      <c r="V686" s="14"/>
      <c r="W686" s="14"/>
      <c r="X686" s="14"/>
      <c r="Y686" s="14"/>
      <c r="Z686" s="14"/>
      <c r="AA686" s="14"/>
      <c r="AB686" s="14"/>
      <c r="AC686" s="14"/>
      <c r="AD686" s="14"/>
      <c r="AE686" s="14"/>
      <c r="AT686" s="255" t="s">
        <v>152</v>
      </c>
      <c r="AU686" s="255" t="s">
        <v>85</v>
      </c>
      <c r="AV686" s="14" t="s">
        <v>85</v>
      </c>
      <c r="AW686" s="14" t="s">
        <v>4</v>
      </c>
      <c r="AX686" s="14" t="s">
        <v>83</v>
      </c>
      <c r="AY686" s="255" t="s">
        <v>143</v>
      </c>
    </row>
    <row r="687" s="2" customFormat="1" ht="24.15" customHeight="1">
      <c r="A687" s="39"/>
      <c r="B687" s="40"/>
      <c r="C687" s="220" t="s">
        <v>802</v>
      </c>
      <c r="D687" s="220" t="s">
        <v>146</v>
      </c>
      <c r="E687" s="221" t="s">
        <v>803</v>
      </c>
      <c r="F687" s="222" t="s">
        <v>804</v>
      </c>
      <c r="G687" s="223" t="s">
        <v>363</v>
      </c>
      <c r="H687" s="224">
        <v>2</v>
      </c>
      <c r="I687" s="225"/>
      <c r="J687" s="226">
        <f>ROUND(I687*H687,2)</f>
        <v>0</v>
      </c>
      <c r="K687" s="227"/>
      <c r="L687" s="45"/>
      <c r="M687" s="228" t="s">
        <v>1</v>
      </c>
      <c r="N687" s="229" t="s">
        <v>40</v>
      </c>
      <c r="O687" s="92"/>
      <c r="P687" s="230">
        <f>O687*H687</f>
        <v>0</v>
      </c>
      <c r="Q687" s="230">
        <v>0</v>
      </c>
      <c r="R687" s="230">
        <f>Q687*H687</f>
        <v>0</v>
      </c>
      <c r="S687" s="230">
        <v>0</v>
      </c>
      <c r="T687" s="231">
        <f>S687*H687</f>
        <v>0</v>
      </c>
      <c r="U687" s="39"/>
      <c r="V687" s="39"/>
      <c r="W687" s="39"/>
      <c r="X687" s="39"/>
      <c r="Y687" s="39"/>
      <c r="Z687" s="39"/>
      <c r="AA687" s="39"/>
      <c r="AB687" s="39"/>
      <c r="AC687" s="39"/>
      <c r="AD687" s="39"/>
      <c r="AE687" s="39"/>
      <c r="AR687" s="232" t="s">
        <v>276</v>
      </c>
      <c r="AT687" s="232" t="s">
        <v>146</v>
      </c>
      <c r="AU687" s="232" t="s">
        <v>85</v>
      </c>
      <c r="AY687" s="18" t="s">
        <v>143</v>
      </c>
      <c r="BE687" s="233">
        <f>IF(N687="základní",J687,0)</f>
        <v>0</v>
      </c>
      <c r="BF687" s="233">
        <f>IF(N687="snížená",J687,0)</f>
        <v>0</v>
      </c>
      <c r="BG687" s="233">
        <f>IF(N687="zákl. přenesená",J687,0)</f>
        <v>0</v>
      </c>
      <c r="BH687" s="233">
        <f>IF(N687="sníž. přenesená",J687,0)</f>
        <v>0</v>
      </c>
      <c r="BI687" s="233">
        <f>IF(N687="nulová",J687,0)</f>
        <v>0</v>
      </c>
      <c r="BJ687" s="18" t="s">
        <v>83</v>
      </c>
      <c r="BK687" s="233">
        <f>ROUND(I687*H687,2)</f>
        <v>0</v>
      </c>
      <c r="BL687" s="18" t="s">
        <v>276</v>
      </c>
      <c r="BM687" s="232" t="s">
        <v>805</v>
      </c>
    </row>
    <row r="688" s="2" customFormat="1" ht="16.5" customHeight="1">
      <c r="A688" s="39"/>
      <c r="B688" s="40"/>
      <c r="C688" s="278" t="s">
        <v>806</v>
      </c>
      <c r="D688" s="278" t="s">
        <v>197</v>
      </c>
      <c r="E688" s="279" t="s">
        <v>807</v>
      </c>
      <c r="F688" s="280" t="s">
        <v>808</v>
      </c>
      <c r="G688" s="281" t="s">
        <v>1</v>
      </c>
      <c r="H688" s="282">
        <v>2</v>
      </c>
      <c r="I688" s="283"/>
      <c r="J688" s="284">
        <f>ROUND(I688*H688,2)</f>
        <v>0</v>
      </c>
      <c r="K688" s="285"/>
      <c r="L688" s="286"/>
      <c r="M688" s="287" t="s">
        <v>1</v>
      </c>
      <c r="N688" s="288" t="s">
        <v>40</v>
      </c>
      <c r="O688" s="92"/>
      <c r="P688" s="230">
        <f>O688*H688</f>
        <v>0</v>
      </c>
      <c r="Q688" s="230">
        <v>0</v>
      </c>
      <c r="R688" s="230">
        <f>Q688*H688</f>
        <v>0</v>
      </c>
      <c r="S688" s="230">
        <v>0</v>
      </c>
      <c r="T688" s="231">
        <f>S688*H688</f>
        <v>0</v>
      </c>
      <c r="U688" s="39"/>
      <c r="V688" s="39"/>
      <c r="W688" s="39"/>
      <c r="X688" s="39"/>
      <c r="Y688" s="39"/>
      <c r="Z688" s="39"/>
      <c r="AA688" s="39"/>
      <c r="AB688" s="39"/>
      <c r="AC688" s="39"/>
      <c r="AD688" s="39"/>
      <c r="AE688" s="39"/>
      <c r="AR688" s="232" t="s">
        <v>373</v>
      </c>
      <c r="AT688" s="232" t="s">
        <v>197</v>
      </c>
      <c r="AU688" s="232" t="s">
        <v>85</v>
      </c>
      <c r="AY688" s="18" t="s">
        <v>143</v>
      </c>
      <c r="BE688" s="233">
        <f>IF(N688="základní",J688,0)</f>
        <v>0</v>
      </c>
      <c r="BF688" s="233">
        <f>IF(N688="snížená",J688,0)</f>
        <v>0</v>
      </c>
      <c r="BG688" s="233">
        <f>IF(N688="zákl. přenesená",J688,0)</f>
        <v>0</v>
      </c>
      <c r="BH688" s="233">
        <f>IF(N688="sníž. přenesená",J688,0)</f>
        <v>0</v>
      </c>
      <c r="BI688" s="233">
        <f>IF(N688="nulová",J688,0)</f>
        <v>0</v>
      </c>
      <c r="BJ688" s="18" t="s">
        <v>83</v>
      </c>
      <c r="BK688" s="233">
        <f>ROUND(I688*H688,2)</f>
        <v>0</v>
      </c>
      <c r="BL688" s="18" t="s">
        <v>276</v>
      </c>
      <c r="BM688" s="232" t="s">
        <v>809</v>
      </c>
    </row>
    <row r="689" s="2" customFormat="1" ht="24.15" customHeight="1">
      <c r="A689" s="39"/>
      <c r="B689" s="40"/>
      <c r="C689" s="220" t="s">
        <v>810</v>
      </c>
      <c r="D689" s="220" t="s">
        <v>146</v>
      </c>
      <c r="E689" s="221" t="s">
        <v>811</v>
      </c>
      <c r="F689" s="222" t="s">
        <v>812</v>
      </c>
      <c r="G689" s="223" t="s">
        <v>149</v>
      </c>
      <c r="H689" s="224">
        <v>354.738</v>
      </c>
      <c r="I689" s="225"/>
      <c r="J689" s="226">
        <f>ROUND(I689*H689,2)</f>
        <v>0</v>
      </c>
      <c r="K689" s="227"/>
      <c r="L689" s="45"/>
      <c r="M689" s="228" t="s">
        <v>1</v>
      </c>
      <c r="N689" s="229" t="s">
        <v>40</v>
      </c>
      <c r="O689" s="92"/>
      <c r="P689" s="230">
        <f>O689*H689</f>
        <v>0</v>
      </c>
      <c r="Q689" s="230">
        <v>0</v>
      </c>
      <c r="R689" s="230">
        <f>Q689*H689</f>
        <v>0</v>
      </c>
      <c r="S689" s="230">
        <v>0</v>
      </c>
      <c r="T689" s="231">
        <f>S689*H689</f>
        <v>0</v>
      </c>
      <c r="U689" s="39"/>
      <c r="V689" s="39"/>
      <c r="W689" s="39"/>
      <c r="X689" s="39"/>
      <c r="Y689" s="39"/>
      <c r="Z689" s="39"/>
      <c r="AA689" s="39"/>
      <c r="AB689" s="39"/>
      <c r="AC689" s="39"/>
      <c r="AD689" s="39"/>
      <c r="AE689" s="39"/>
      <c r="AR689" s="232" t="s">
        <v>276</v>
      </c>
      <c r="AT689" s="232" t="s">
        <v>146</v>
      </c>
      <c r="AU689" s="232" t="s">
        <v>85</v>
      </c>
      <c r="AY689" s="18" t="s">
        <v>143</v>
      </c>
      <c r="BE689" s="233">
        <f>IF(N689="základní",J689,0)</f>
        <v>0</v>
      </c>
      <c r="BF689" s="233">
        <f>IF(N689="snížená",J689,0)</f>
        <v>0</v>
      </c>
      <c r="BG689" s="233">
        <f>IF(N689="zákl. přenesená",J689,0)</f>
        <v>0</v>
      </c>
      <c r="BH689" s="233">
        <f>IF(N689="sníž. přenesená",J689,0)</f>
        <v>0</v>
      </c>
      <c r="BI689" s="233">
        <f>IF(N689="nulová",J689,0)</f>
        <v>0</v>
      </c>
      <c r="BJ689" s="18" t="s">
        <v>83</v>
      </c>
      <c r="BK689" s="233">
        <f>ROUND(I689*H689,2)</f>
        <v>0</v>
      </c>
      <c r="BL689" s="18" t="s">
        <v>276</v>
      </c>
      <c r="BM689" s="232" t="s">
        <v>813</v>
      </c>
    </row>
    <row r="690" s="13" customFormat="1">
      <c r="A690" s="13"/>
      <c r="B690" s="234"/>
      <c r="C690" s="235"/>
      <c r="D690" s="236" t="s">
        <v>152</v>
      </c>
      <c r="E690" s="237" t="s">
        <v>1</v>
      </c>
      <c r="F690" s="238" t="s">
        <v>546</v>
      </c>
      <c r="G690" s="235"/>
      <c r="H690" s="237" t="s">
        <v>1</v>
      </c>
      <c r="I690" s="239"/>
      <c r="J690" s="235"/>
      <c r="K690" s="235"/>
      <c r="L690" s="240"/>
      <c r="M690" s="241"/>
      <c r="N690" s="242"/>
      <c r="O690" s="242"/>
      <c r="P690" s="242"/>
      <c r="Q690" s="242"/>
      <c r="R690" s="242"/>
      <c r="S690" s="242"/>
      <c r="T690" s="243"/>
      <c r="U690" s="13"/>
      <c r="V690" s="13"/>
      <c r="W690" s="13"/>
      <c r="X690" s="13"/>
      <c r="Y690" s="13"/>
      <c r="Z690" s="13"/>
      <c r="AA690" s="13"/>
      <c r="AB690" s="13"/>
      <c r="AC690" s="13"/>
      <c r="AD690" s="13"/>
      <c r="AE690" s="13"/>
      <c r="AT690" s="244" t="s">
        <v>152</v>
      </c>
      <c r="AU690" s="244" t="s">
        <v>85</v>
      </c>
      <c r="AV690" s="13" t="s">
        <v>83</v>
      </c>
      <c r="AW690" s="13" t="s">
        <v>32</v>
      </c>
      <c r="AX690" s="13" t="s">
        <v>75</v>
      </c>
      <c r="AY690" s="244" t="s">
        <v>143</v>
      </c>
    </row>
    <row r="691" s="14" customFormat="1">
      <c r="A691" s="14"/>
      <c r="B691" s="245"/>
      <c r="C691" s="246"/>
      <c r="D691" s="236" t="s">
        <v>152</v>
      </c>
      <c r="E691" s="247" t="s">
        <v>1</v>
      </c>
      <c r="F691" s="248" t="s">
        <v>547</v>
      </c>
      <c r="G691" s="246"/>
      <c r="H691" s="249">
        <v>302.54599999999999</v>
      </c>
      <c r="I691" s="250"/>
      <c r="J691" s="246"/>
      <c r="K691" s="246"/>
      <c r="L691" s="251"/>
      <c r="M691" s="252"/>
      <c r="N691" s="253"/>
      <c r="O691" s="253"/>
      <c r="P691" s="253"/>
      <c r="Q691" s="253"/>
      <c r="R691" s="253"/>
      <c r="S691" s="253"/>
      <c r="T691" s="254"/>
      <c r="U691" s="14"/>
      <c r="V691" s="14"/>
      <c r="W691" s="14"/>
      <c r="X691" s="14"/>
      <c r="Y691" s="14"/>
      <c r="Z691" s="14"/>
      <c r="AA691" s="14"/>
      <c r="AB691" s="14"/>
      <c r="AC691" s="14"/>
      <c r="AD691" s="14"/>
      <c r="AE691" s="14"/>
      <c r="AT691" s="255" t="s">
        <v>152</v>
      </c>
      <c r="AU691" s="255" t="s">
        <v>85</v>
      </c>
      <c r="AV691" s="14" t="s">
        <v>85</v>
      </c>
      <c r="AW691" s="14" t="s">
        <v>32</v>
      </c>
      <c r="AX691" s="14" t="s">
        <v>75</v>
      </c>
      <c r="AY691" s="255" t="s">
        <v>143</v>
      </c>
    </row>
    <row r="692" s="13" customFormat="1">
      <c r="A692" s="13"/>
      <c r="B692" s="234"/>
      <c r="C692" s="235"/>
      <c r="D692" s="236" t="s">
        <v>152</v>
      </c>
      <c r="E692" s="237" t="s">
        <v>1</v>
      </c>
      <c r="F692" s="238" t="s">
        <v>548</v>
      </c>
      <c r="G692" s="235"/>
      <c r="H692" s="237" t="s">
        <v>1</v>
      </c>
      <c r="I692" s="239"/>
      <c r="J692" s="235"/>
      <c r="K692" s="235"/>
      <c r="L692" s="240"/>
      <c r="M692" s="241"/>
      <c r="N692" s="242"/>
      <c r="O692" s="242"/>
      <c r="P692" s="242"/>
      <c r="Q692" s="242"/>
      <c r="R692" s="242"/>
      <c r="S692" s="242"/>
      <c r="T692" s="243"/>
      <c r="U692" s="13"/>
      <c r="V692" s="13"/>
      <c r="W692" s="13"/>
      <c r="X692" s="13"/>
      <c r="Y692" s="13"/>
      <c r="Z692" s="13"/>
      <c r="AA692" s="13"/>
      <c r="AB692" s="13"/>
      <c r="AC692" s="13"/>
      <c r="AD692" s="13"/>
      <c r="AE692" s="13"/>
      <c r="AT692" s="244" t="s">
        <v>152</v>
      </c>
      <c r="AU692" s="244" t="s">
        <v>85</v>
      </c>
      <c r="AV692" s="13" t="s">
        <v>83</v>
      </c>
      <c r="AW692" s="13" t="s">
        <v>32</v>
      </c>
      <c r="AX692" s="13" t="s">
        <v>75</v>
      </c>
      <c r="AY692" s="244" t="s">
        <v>143</v>
      </c>
    </row>
    <row r="693" s="14" customFormat="1">
      <c r="A693" s="14"/>
      <c r="B693" s="245"/>
      <c r="C693" s="246"/>
      <c r="D693" s="236" t="s">
        <v>152</v>
      </c>
      <c r="E693" s="247" t="s">
        <v>1</v>
      </c>
      <c r="F693" s="248" t="s">
        <v>549</v>
      </c>
      <c r="G693" s="246"/>
      <c r="H693" s="249">
        <v>47.573</v>
      </c>
      <c r="I693" s="250"/>
      <c r="J693" s="246"/>
      <c r="K693" s="246"/>
      <c r="L693" s="251"/>
      <c r="M693" s="252"/>
      <c r="N693" s="253"/>
      <c r="O693" s="253"/>
      <c r="P693" s="253"/>
      <c r="Q693" s="253"/>
      <c r="R693" s="253"/>
      <c r="S693" s="253"/>
      <c r="T693" s="254"/>
      <c r="U693" s="14"/>
      <c r="V693" s="14"/>
      <c r="W693" s="14"/>
      <c r="X693" s="14"/>
      <c r="Y693" s="14"/>
      <c r="Z693" s="14"/>
      <c r="AA693" s="14"/>
      <c r="AB693" s="14"/>
      <c r="AC693" s="14"/>
      <c r="AD693" s="14"/>
      <c r="AE693" s="14"/>
      <c r="AT693" s="255" t="s">
        <v>152</v>
      </c>
      <c r="AU693" s="255" t="s">
        <v>85</v>
      </c>
      <c r="AV693" s="14" t="s">
        <v>85</v>
      </c>
      <c r="AW693" s="14" t="s">
        <v>32</v>
      </c>
      <c r="AX693" s="14" t="s">
        <v>75</v>
      </c>
      <c r="AY693" s="255" t="s">
        <v>143</v>
      </c>
    </row>
    <row r="694" s="13" customFormat="1">
      <c r="A694" s="13"/>
      <c r="B694" s="234"/>
      <c r="C694" s="235"/>
      <c r="D694" s="236" t="s">
        <v>152</v>
      </c>
      <c r="E694" s="237" t="s">
        <v>1</v>
      </c>
      <c r="F694" s="238" t="s">
        <v>550</v>
      </c>
      <c r="G694" s="235"/>
      <c r="H694" s="237" t="s">
        <v>1</v>
      </c>
      <c r="I694" s="239"/>
      <c r="J694" s="235"/>
      <c r="K694" s="235"/>
      <c r="L694" s="240"/>
      <c r="M694" s="241"/>
      <c r="N694" s="242"/>
      <c r="O694" s="242"/>
      <c r="P694" s="242"/>
      <c r="Q694" s="242"/>
      <c r="R694" s="242"/>
      <c r="S694" s="242"/>
      <c r="T694" s="243"/>
      <c r="U694" s="13"/>
      <c r="V694" s="13"/>
      <c r="W694" s="13"/>
      <c r="X694" s="13"/>
      <c r="Y694" s="13"/>
      <c r="Z694" s="13"/>
      <c r="AA694" s="13"/>
      <c r="AB694" s="13"/>
      <c r="AC694" s="13"/>
      <c r="AD694" s="13"/>
      <c r="AE694" s="13"/>
      <c r="AT694" s="244" t="s">
        <v>152</v>
      </c>
      <c r="AU694" s="244" t="s">
        <v>85</v>
      </c>
      <c r="AV694" s="13" t="s">
        <v>83</v>
      </c>
      <c r="AW694" s="13" t="s">
        <v>32</v>
      </c>
      <c r="AX694" s="13" t="s">
        <v>75</v>
      </c>
      <c r="AY694" s="244" t="s">
        <v>143</v>
      </c>
    </row>
    <row r="695" s="14" customFormat="1">
      <c r="A695" s="14"/>
      <c r="B695" s="245"/>
      <c r="C695" s="246"/>
      <c r="D695" s="236" t="s">
        <v>152</v>
      </c>
      <c r="E695" s="247" t="s">
        <v>1</v>
      </c>
      <c r="F695" s="248" t="s">
        <v>551</v>
      </c>
      <c r="G695" s="246"/>
      <c r="H695" s="249">
        <v>4.6189999999999998</v>
      </c>
      <c r="I695" s="250"/>
      <c r="J695" s="246"/>
      <c r="K695" s="246"/>
      <c r="L695" s="251"/>
      <c r="M695" s="252"/>
      <c r="N695" s="253"/>
      <c r="O695" s="253"/>
      <c r="P695" s="253"/>
      <c r="Q695" s="253"/>
      <c r="R695" s="253"/>
      <c r="S695" s="253"/>
      <c r="T695" s="254"/>
      <c r="U695" s="14"/>
      <c r="V695" s="14"/>
      <c r="W695" s="14"/>
      <c r="X695" s="14"/>
      <c r="Y695" s="14"/>
      <c r="Z695" s="14"/>
      <c r="AA695" s="14"/>
      <c r="AB695" s="14"/>
      <c r="AC695" s="14"/>
      <c r="AD695" s="14"/>
      <c r="AE695" s="14"/>
      <c r="AT695" s="255" t="s">
        <v>152</v>
      </c>
      <c r="AU695" s="255" t="s">
        <v>85</v>
      </c>
      <c r="AV695" s="14" t="s">
        <v>85</v>
      </c>
      <c r="AW695" s="14" t="s">
        <v>32</v>
      </c>
      <c r="AX695" s="14" t="s">
        <v>75</v>
      </c>
      <c r="AY695" s="255" t="s">
        <v>143</v>
      </c>
    </row>
    <row r="696" s="16" customFormat="1">
      <c r="A696" s="16"/>
      <c r="B696" s="267"/>
      <c r="C696" s="268"/>
      <c r="D696" s="236" t="s">
        <v>152</v>
      </c>
      <c r="E696" s="269" t="s">
        <v>1</v>
      </c>
      <c r="F696" s="270" t="s">
        <v>174</v>
      </c>
      <c r="G696" s="268"/>
      <c r="H696" s="271">
        <v>354.738</v>
      </c>
      <c r="I696" s="272"/>
      <c r="J696" s="268"/>
      <c r="K696" s="268"/>
      <c r="L696" s="273"/>
      <c r="M696" s="274"/>
      <c r="N696" s="275"/>
      <c r="O696" s="275"/>
      <c r="P696" s="275"/>
      <c r="Q696" s="275"/>
      <c r="R696" s="275"/>
      <c r="S696" s="275"/>
      <c r="T696" s="276"/>
      <c r="U696" s="16"/>
      <c r="V696" s="16"/>
      <c r="W696" s="16"/>
      <c r="X696" s="16"/>
      <c r="Y696" s="16"/>
      <c r="Z696" s="16"/>
      <c r="AA696" s="16"/>
      <c r="AB696" s="16"/>
      <c r="AC696" s="16"/>
      <c r="AD696" s="16"/>
      <c r="AE696" s="16"/>
      <c r="AT696" s="277" t="s">
        <v>152</v>
      </c>
      <c r="AU696" s="277" t="s">
        <v>85</v>
      </c>
      <c r="AV696" s="16" t="s">
        <v>150</v>
      </c>
      <c r="AW696" s="16" t="s">
        <v>32</v>
      </c>
      <c r="AX696" s="16" t="s">
        <v>83</v>
      </c>
      <c r="AY696" s="277" t="s">
        <v>143</v>
      </c>
    </row>
    <row r="697" s="2" customFormat="1" ht="44.25" customHeight="1">
      <c r="A697" s="39"/>
      <c r="B697" s="40"/>
      <c r="C697" s="278" t="s">
        <v>814</v>
      </c>
      <c r="D697" s="278" t="s">
        <v>197</v>
      </c>
      <c r="E697" s="279" t="s">
        <v>815</v>
      </c>
      <c r="F697" s="280" t="s">
        <v>816</v>
      </c>
      <c r="G697" s="281" t="s">
        <v>149</v>
      </c>
      <c r="H697" s="282">
        <v>390.21199999999999</v>
      </c>
      <c r="I697" s="283"/>
      <c r="J697" s="284">
        <f>ROUND(I697*H697,2)</f>
        <v>0</v>
      </c>
      <c r="K697" s="285"/>
      <c r="L697" s="286"/>
      <c r="M697" s="287" t="s">
        <v>1</v>
      </c>
      <c r="N697" s="288" t="s">
        <v>40</v>
      </c>
      <c r="O697" s="92"/>
      <c r="P697" s="230">
        <f>O697*H697</f>
        <v>0</v>
      </c>
      <c r="Q697" s="230">
        <v>0.00011</v>
      </c>
      <c r="R697" s="230">
        <f>Q697*H697</f>
        <v>0.042923320000000001</v>
      </c>
      <c r="S697" s="230">
        <v>0</v>
      </c>
      <c r="T697" s="231">
        <f>S697*H697</f>
        <v>0</v>
      </c>
      <c r="U697" s="39"/>
      <c r="V697" s="39"/>
      <c r="W697" s="39"/>
      <c r="X697" s="39"/>
      <c r="Y697" s="39"/>
      <c r="Z697" s="39"/>
      <c r="AA697" s="39"/>
      <c r="AB697" s="39"/>
      <c r="AC697" s="39"/>
      <c r="AD697" s="39"/>
      <c r="AE697" s="39"/>
      <c r="AR697" s="232" t="s">
        <v>373</v>
      </c>
      <c r="AT697" s="232" t="s">
        <v>197</v>
      </c>
      <c r="AU697" s="232" t="s">
        <v>85</v>
      </c>
      <c r="AY697" s="18" t="s">
        <v>143</v>
      </c>
      <c r="BE697" s="233">
        <f>IF(N697="základní",J697,0)</f>
        <v>0</v>
      </c>
      <c r="BF697" s="233">
        <f>IF(N697="snížená",J697,0)</f>
        <v>0</v>
      </c>
      <c r="BG697" s="233">
        <f>IF(N697="zákl. přenesená",J697,0)</f>
        <v>0</v>
      </c>
      <c r="BH697" s="233">
        <f>IF(N697="sníž. přenesená",J697,0)</f>
        <v>0</v>
      </c>
      <c r="BI697" s="233">
        <f>IF(N697="nulová",J697,0)</f>
        <v>0</v>
      </c>
      <c r="BJ697" s="18" t="s">
        <v>83</v>
      </c>
      <c r="BK697" s="233">
        <f>ROUND(I697*H697,2)</f>
        <v>0</v>
      </c>
      <c r="BL697" s="18" t="s">
        <v>276</v>
      </c>
      <c r="BM697" s="232" t="s">
        <v>817</v>
      </c>
    </row>
    <row r="698" s="14" customFormat="1">
      <c r="A698" s="14"/>
      <c r="B698" s="245"/>
      <c r="C698" s="246"/>
      <c r="D698" s="236" t="s">
        <v>152</v>
      </c>
      <c r="E698" s="246"/>
      <c r="F698" s="248" t="s">
        <v>818</v>
      </c>
      <c r="G698" s="246"/>
      <c r="H698" s="249">
        <v>390.21199999999999</v>
      </c>
      <c r="I698" s="250"/>
      <c r="J698" s="246"/>
      <c r="K698" s="246"/>
      <c r="L698" s="251"/>
      <c r="M698" s="252"/>
      <c r="N698" s="253"/>
      <c r="O698" s="253"/>
      <c r="P698" s="253"/>
      <c r="Q698" s="253"/>
      <c r="R698" s="253"/>
      <c r="S698" s="253"/>
      <c r="T698" s="254"/>
      <c r="U698" s="14"/>
      <c r="V698" s="14"/>
      <c r="W698" s="14"/>
      <c r="X698" s="14"/>
      <c r="Y698" s="14"/>
      <c r="Z698" s="14"/>
      <c r="AA698" s="14"/>
      <c r="AB698" s="14"/>
      <c r="AC698" s="14"/>
      <c r="AD698" s="14"/>
      <c r="AE698" s="14"/>
      <c r="AT698" s="255" t="s">
        <v>152</v>
      </c>
      <c r="AU698" s="255" t="s">
        <v>85</v>
      </c>
      <c r="AV698" s="14" t="s">
        <v>85</v>
      </c>
      <c r="AW698" s="14" t="s">
        <v>4</v>
      </c>
      <c r="AX698" s="14" t="s">
        <v>83</v>
      </c>
      <c r="AY698" s="255" t="s">
        <v>143</v>
      </c>
    </row>
    <row r="699" s="2" customFormat="1" ht="24.15" customHeight="1">
      <c r="A699" s="39"/>
      <c r="B699" s="40"/>
      <c r="C699" s="220" t="s">
        <v>819</v>
      </c>
      <c r="D699" s="220" t="s">
        <v>146</v>
      </c>
      <c r="E699" s="221" t="s">
        <v>820</v>
      </c>
      <c r="F699" s="222" t="s">
        <v>821</v>
      </c>
      <c r="G699" s="223" t="s">
        <v>149</v>
      </c>
      <c r="H699" s="224">
        <v>52.192</v>
      </c>
      <c r="I699" s="225"/>
      <c r="J699" s="226">
        <f>ROUND(I699*H699,2)</f>
        <v>0</v>
      </c>
      <c r="K699" s="227"/>
      <c r="L699" s="45"/>
      <c r="M699" s="228" t="s">
        <v>1</v>
      </c>
      <c r="N699" s="229" t="s">
        <v>40</v>
      </c>
      <c r="O699" s="92"/>
      <c r="P699" s="230">
        <f>O699*H699</f>
        <v>0</v>
      </c>
      <c r="Q699" s="230">
        <v>0</v>
      </c>
      <c r="R699" s="230">
        <f>Q699*H699</f>
        <v>0</v>
      </c>
      <c r="S699" s="230">
        <v>0.00012999999999999999</v>
      </c>
      <c r="T699" s="231">
        <f>S699*H699</f>
        <v>0.0067849599999999996</v>
      </c>
      <c r="U699" s="39"/>
      <c r="V699" s="39"/>
      <c r="W699" s="39"/>
      <c r="X699" s="39"/>
      <c r="Y699" s="39"/>
      <c r="Z699" s="39"/>
      <c r="AA699" s="39"/>
      <c r="AB699" s="39"/>
      <c r="AC699" s="39"/>
      <c r="AD699" s="39"/>
      <c r="AE699" s="39"/>
      <c r="AR699" s="232" t="s">
        <v>276</v>
      </c>
      <c r="AT699" s="232" t="s">
        <v>146</v>
      </c>
      <c r="AU699" s="232" t="s">
        <v>85</v>
      </c>
      <c r="AY699" s="18" t="s">
        <v>143</v>
      </c>
      <c r="BE699" s="233">
        <f>IF(N699="základní",J699,0)</f>
        <v>0</v>
      </c>
      <c r="BF699" s="233">
        <f>IF(N699="snížená",J699,0)</f>
        <v>0</v>
      </c>
      <c r="BG699" s="233">
        <f>IF(N699="zákl. přenesená",J699,0)</f>
        <v>0</v>
      </c>
      <c r="BH699" s="233">
        <f>IF(N699="sníž. přenesená",J699,0)</f>
        <v>0</v>
      </c>
      <c r="BI699" s="233">
        <f>IF(N699="nulová",J699,0)</f>
        <v>0</v>
      </c>
      <c r="BJ699" s="18" t="s">
        <v>83</v>
      </c>
      <c r="BK699" s="233">
        <f>ROUND(I699*H699,2)</f>
        <v>0</v>
      </c>
      <c r="BL699" s="18" t="s">
        <v>276</v>
      </c>
      <c r="BM699" s="232" t="s">
        <v>822</v>
      </c>
    </row>
    <row r="700" s="13" customFormat="1">
      <c r="A700" s="13"/>
      <c r="B700" s="234"/>
      <c r="C700" s="235"/>
      <c r="D700" s="236" t="s">
        <v>152</v>
      </c>
      <c r="E700" s="237" t="s">
        <v>1</v>
      </c>
      <c r="F700" s="238" t="s">
        <v>548</v>
      </c>
      <c r="G700" s="235"/>
      <c r="H700" s="237" t="s">
        <v>1</v>
      </c>
      <c r="I700" s="239"/>
      <c r="J700" s="235"/>
      <c r="K700" s="235"/>
      <c r="L700" s="240"/>
      <c r="M700" s="241"/>
      <c r="N700" s="242"/>
      <c r="O700" s="242"/>
      <c r="P700" s="242"/>
      <c r="Q700" s="242"/>
      <c r="R700" s="242"/>
      <c r="S700" s="242"/>
      <c r="T700" s="243"/>
      <c r="U700" s="13"/>
      <c r="V700" s="13"/>
      <c r="W700" s="13"/>
      <c r="X700" s="13"/>
      <c r="Y700" s="13"/>
      <c r="Z700" s="13"/>
      <c r="AA700" s="13"/>
      <c r="AB700" s="13"/>
      <c r="AC700" s="13"/>
      <c r="AD700" s="13"/>
      <c r="AE700" s="13"/>
      <c r="AT700" s="244" t="s">
        <v>152</v>
      </c>
      <c r="AU700" s="244" t="s">
        <v>85</v>
      </c>
      <c r="AV700" s="13" t="s">
        <v>83</v>
      </c>
      <c r="AW700" s="13" t="s">
        <v>32</v>
      </c>
      <c r="AX700" s="13" t="s">
        <v>75</v>
      </c>
      <c r="AY700" s="244" t="s">
        <v>143</v>
      </c>
    </row>
    <row r="701" s="14" customFormat="1">
      <c r="A701" s="14"/>
      <c r="B701" s="245"/>
      <c r="C701" s="246"/>
      <c r="D701" s="236" t="s">
        <v>152</v>
      </c>
      <c r="E701" s="247" t="s">
        <v>1</v>
      </c>
      <c r="F701" s="248" t="s">
        <v>549</v>
      </c>
      <c r="G701" s="246"/>
      <c r="H701" s="249">
        <v>47.573</v>
      </c>
      <c r="I701" s="250"/>
      <c r="J701" s="246"/>
      <c r="K701" s="246"/>
      <c r="L701" s="251"/>
      <c r="M701" s="252"/>
      <c r="N701" s="253"/>
      <c r="O701" s="253"/>
      <c r="P701" s="253"/>
      <c r="Q701" s="253"/>
      <c r="R701" s="253"/>
      <c r="S701" s="253"/>
      <c r="T701" s="254"/>
      <c r="U701" s="14"/>
      <c r="V701" s="14"/>
      <c r="W701" s="14"/>
      <c r="X701" s="14"/>
      <c r="Y701" s="14"/>
      <c r="Z701" s="14"/>
      <c r="AA701" s="14"/>
      <c r="AB701" s="14"/>
      <c r="AC701" s="14"/>
      <c r="AD701" s="14"/>
      <c r="AE701" s="14"/>
      <c r="AT701" s="255" t="s">
        <v>152</v>
      </c>
      <c r="AU701" s="255" t="s">
        <v>85</v>
      </c>
      <c r="AV701" s="14" t="s">
        <v>85</v>
      </c>
      <c r="AW701" s="14" t="s">
        <v>32</v>
      </c>
      <c r="AX701" s="14" t="s">
        <v>75</v>
      </c>
      <c r="AY701" s="255" t="s">
        <v>143</v>
      </c>
    </row>
    <row r="702" s="13" customFormat="1">
      <c r="A702" s="13"/>
      <c r="B702" s="234"/>
      <c r="C702" s="235"/>
      <c r="D702" s="236" t="s">
        <v>152</v>
      </c>
      <c r="E702" s="237" t="s">
        <v>1</v>
      </c>
      <c r="F702" s="238" t="s">
        <v>550</v>
      </c>
      <c r="G702" s="235"/>
      <c r="H702" s="237" t="s">
        <v>1</v>
      </c>
      <c r="I702" s="239"/>
      <c r="J702" s="235"/>
      <c r="K702" s="235"/>
      <c r="L702" s="240"/>
      <c r="M702" s="241"/>
      <c r="N702" s="242"/>
      <c r="O702" s="242"/>
      <c r="P702" s="242"/>
      <c r="Q702" s="242"/>
      <c r="R702" s="242"/>
      <c r="S702" s="242"/>
      <c r="T702" s="243"/>
      <c r="U702" s="13"/>
      <c r="V702" s="13"/>
      <c r="W702" s="13"/>
      <c r="X702" s="13"/>
      <c r="Y702" s="13"/>
      <c r="Z702" s="13"/>
      <c r="AA702" s="13"/>
      <c r="AB702" s="13"/>
      <c r="AC702" s="13"/>
      <c r="AD702" s="13"/>
      <c r="AE702" s="13"/>
      <c r="AT702" s="244" t="s">
        <v>152</v>
      </c>
      <c r="AU702" s="244" t="s">
        <v>85</v>
      </c>
      <c r="AV702" s="13" t="s">
        <v>83</v>
      </c>
      <c r="AW702" s="13" t="s">
        <v>32</v>
      </c>
      <c r="AX702" s="13" t="s">
        <v>75</v>
      </c>
      <c r="AY702" s="244" t="s">
        <v>143</v>
      </c>
    </row>
    <row r="703" s="14" customFormat="1">
      <c r="A703" s="14"/>
      <c r="B703" s="245"/>
      <c r="C703" s="246"/>
      <c r="D703" s="236" t="s">
        <v>152</v>
      </c>
      <c r="E703" s="247" t="s">
        <v>1</v>
      </c>
      <c r="F703" s="248" t="s">
        <v>551</v>
      </c>
      <c r="G703" s="246"/>
      <c r="H703" s="249">
        <v>4.6189999999999998</v>
      </c>
      <c r="I703" s="250"/>
      <c r="J703" s="246"/>
      <c r="K703" s="246"/>
      <c r="L703" s="251"/>
      <c r="M703" s="252"/>
      <c r="N703" s="253"/>
      <c r="O703" s="253"/>
      <c r="P703" s="253"/>
      <c r="Q703" s="253"/>
      <c r="R703" s="253"/>
      <c r="S703" s="253"/>
      <c r="T703" s="254"/>
      <c r="U703" s="14"/>
      <c r="V703" s="14"/>
      <c r="W703" s="14"/>
      <c r="X703" s="14"/>
      <c r="Y703" s="14"/>
      <c r="Z703" s="14"/>
      <c r="AA703" s="14"/>
      <c r="AB703" s="14"/>
      <c r="AC703" s="14"/>
      <c r="AD703" s="14"/>
      <c r="AE703" s="14"/>
      <c r="AT703" s="255" t="s">
        <v>152</v>
      </c>
      <c r="AU703" s="255" t="s">
        <v>85</v>
      </c>
      <c r="AV703" s="14" t="s">
        <v>85</v>
      </c>
      <c r="AW703" s="14" t="s">
        <v>32</v>
      </c>
      <c r="AX703" s="14" t="s">
        <v>75</v>
      </c>
      <c r="AY703" s="255" t="s">
        <v>143</v>
      </c>
    </row>
    <row r="704" s="16" customFormat="1">
      <c r="A704" s="16"/>
      <c r="B704" s="267"/>
      <c r="C704" s="268"/>
      <c r="D704" s="236" t="s">
        <v>152</v>
      </c>
      <c r="E704" s="269" t="s">
        <v>1</v>
      </c>
      <c r="F704" s="270" t="s">
        <v>174</v>
      </c>
      <c r="G704" s="268"/>
      <c r="H704" s="271">
        <v>52.192</v>
      </c>
      <c r="I704" s="272"/>
      <c r="J704" s="268"/>
      <c r="K704" s="268"/>
      <c r="L704" s="273"/>
      <c r="M704" s="274"/>
      <c r="N704" s="275"/>
      <c r="O704" s="275"/>
      <c r="P704" s="275"/>
      <c r="Q704" s="275"/>
      <c r="R704" s="275"/>
      <c r="S704" s="275"/>
      <c r="T704" s="276"/>
      <c r="U704" s="16"/>
      <c r="V704" s="16"/>
      <c r="W704" s="16"/>
      <c r="X704" s="16"/>
      <c r="Y704" s="16"/>
      <c r="Z704" s="16"/>
      <c r="AA704" s="16"/>
      <c r="AB704" s="16"/>
      <c r="AC704" s="16"/>
      <c r="AD704" s="16"/>
      <c r="AE704" s="16"/>
      <c r="AT704" s="277" t="s">
        <v>152</v>
      </c>
      <c r="AU704" s="277" t="s">
        <v>85</v>
      </c>
      <c r="AV704" s="16" t="s">
        <v>150</v>
      </c>
      <c r="AW704" s="16" t="s">
        <v>32</v>
      </c>
      <c r="AX704" s="16" t="s">
        <v>83</v>
      </c>
      <c r="AY704" s="277" t="s">
        <v>143</v>
      </c>
    </row>
    <row r="705" s="2" customFormat="1" ht="24.15" customHeight="1">
      <c r="A705" s="39"/>
      <c r="B705" s="40"/>
      <c r="C705" s="220" t="s">
        <v>823</v>
      </c>
      <c r="D705" s="220" t="s">
        <v>146</v>
      </c>
      <c r="E705" s="221" t="s">
        <v>824</v>
      </c>
      <c r="F705" s="222" t="s">
        <v>825</v>
      </c>
      <c r="G705" s="223" t="s">
        <v>149</v>
      </c>
      <c r="H705" s="224">
        <v>302.54599999999999</v>
      </c>
      <c r="I705" s="225"/>
      <c r="J705" s="226">
        <f>ROUND(I705*H705,2)</f>
        <v>0</v>
      </c>
      <c r="K705" s="227"/>
      <c r="L705" s="45"/>
      <c r="M705" s="228" t="s">
        <v>1</v>
      </c>
      <c r="N705" s="229" t="s">
        <v>40</v>
      </c>
      <c r="O705" s="92"/>
      <c r="P705" s="230">
        <f>O705*H705</f>
        <v>0</v>
      </c>
      <c r="Q705" s="230">
        <v>0</v>
      </c>
      <c r="R705" s="230">
        <f>Q705*H705</f>
        <v>0</v>
      </c>
      <c r="S705" s="230">
        <v>0.00012999999999999999</v>
      </c>
      <c r="T705" s="231">
        <f>S705*H705</f>
        <v>0.039330979999999995</v>
      </c>
      <c r="U705" s="39"/>
      <c r="V705" s="39"/>
      <c r="W705" s="39"/>
      <c r="X705" s="39"/>
      <c r="Y705" s="39"/>
      <c r="Z705" s="39"/>
      <c r="AA705" s="39"/>
      <c r="AB705" s="39"/>
      <c r="AC705" s="39"/>
      <c r="AD705" s="39"/>
      <c r="AE705" s="39"/>
      <c r="AR705" s="232" t="s">
        <v>276</v>
      </c>
      <c r="AT705" s="232" t="s">
        <v>146</v>
      </c>
      <c r="AU705" s="232" t="s">
        <v>85</v>
      </c>
      <c r="AY705" s="18" t="s">
        <v>143</v>
      </c>
      <c r="BE705" s="233">
        <f>IF(N705="základní",J705,0)</f>
        <v>0</v>
      </c>
      <c r="BF705" s="233">
        <f>IF(N705="snížená",J705,0)</f>
        <v>0</v>
      </c>
      <c r="BG705" s="233">
        <f>IF(N705="zákl. přenesená",J705,0)</f>
        <v>0</v>
      </c>
      <c r="BH705" s="233">
        <f>IF(N705="sníž. přenesená",J705,0)</f>
        <v>0</v>
      </c>
      <c r="BI705" s="233">
        <f>IF(N705="nulová",J705,0)</f>
        <v>0</v>
      </c>
      <c r="BJ705" s="18" t="s">
        <v>83</v>
      </c>
      <c r="BK705" s="233">
        <f>ROUND(I705*H705,2)</f>
        <v>0</v>
      </c>
      <c r="BL705" s="18" t="s">
        <v>276</v>
      </c>
      <c r="BM705" s="232" t="s">
        <v>826</v>
      </c>
    </row>
    <row r="706" s="13" customFormat="1">
      <c r="A706" s="13"/>
      <c r="B706" s="234"/>
      <c r="C706" s="235"/>
      <c r="D706" s="236" t="s">
        <v>152</v>
      </c>
      <c r="E706" s="237" t="s">
        <v>1</v>
      </c>
      <c r="F706" s="238" t="s">
        <v>546</v>
      </c>
      <c r="G706" s="235"/>
      <c r="H706" s="237" t="s">
        <v>1</v>
      </c>
      <c r="I706" s="239"/>
      <c r="J706" s="235"/>
      <c r="K706" s="235"/>
      <c r="L706" s="240"/>
      <c r="M706" s="241"/>
      <c r="N706" s="242"/>
      <c r="O706" s="242"/>
      <c r="P706" s="242"/>
      <c r="Q706" s="242"/>
      <c r="R706" s="242"/>
      <c r="S706" s="242"/>
      <c r="T706" s="243"/>
      <c r="U706" s="13"/>
      <c r="V706" s="13"/>
      <c r="W706" s="13"/>
      <c r="X706" s="13"/>
      <c r="Y706" s="13"/>
      <c r="Z706" s="13"/>
      <c r="AA706" s="13"/>
      <c r="AB706" s="13"/>
      <c r="AC706" s="13"/>
      <c r="AD706" s="13"/>
      <c r="AE706" s="13"/>
      <c r="AT706" s="244" t="s">
        <v>152</v>
      </c>
      <c r="AU706" s="244" t="s">
        <v>85</v>
      </c>
      <c r="AV706" s="13" t="s">
        <v>83</v>
      </c>
      <c r="AW706" s="13" t="s">
        <v>32</v>
      </c>
      <c r="AX706" s="13" t="s">
        <v>75</v>
      </c>
      <c r="AY706" s="244" t="s">
        <v>143</v>
      </c>
    </row>
    <row r="707" s="14" customFormat="1">
      <c r="A707" s="14"/>
      <c r="B707" s="245"/>
      <c r="C707" s="246"/>
      <c r="D707" s="236" t="s">
        <v>152</v>
      </c>
      <c r="E707" s="247" t="s">
        <v>1</v>
      </c>
      <c r="F707" s="248" t="s">
        <v>547</v>
      </c>
      <c r="G707" s="246"/>
      <c r="H707" s="249">
        <v>302.54599999999999</v>
      </c>
      <c r="I707" s="250"/>
      <c r="J707" s="246"/>
      <c r="K707" s="246"/>
      <c r="L707" s="251"/>
      <c r="M707" s="252"/>
      <c r="N707" s="253"/>
      <c r="O707" s="253"/>
      <c r="P707" s="253"/>
      <c r="Q707" s="253"/>
      <c r="R707" s="253"/>
      <c r="S707" s="253"/>
      <c r="T707" s="254"/>
      <c r="U707" s="14"/>
      <c r="V707" s="14"/>
      <c r="W707" s="14"/>
      <c r="X707" s="14"/>
      <c r="Y707" s="14"/>
      <c r="Z707" s="14"/>
      <c r="AA707" s="14"/>
      <c r="AB707" s="14"/>
      <c r="AC707" s="14"/>
      <c r="AD707" s="14"/>
      <c r="AE707" s="14"/>
      <c r="AT707" s="255" t="s">
        <v>152</v>
      </c>
      <c r="AU707" s="255" t="s">
        <v>85</v>
      </c>
      <c r="AV707" s="14" t="s">
        <v>85</v>
      </c>
      <c r="AW707" s="14" t="s">
        <v>32</v>
      </c>
      <c r="AX707" s="14" t="s">
        <v>75</v>
      </c>
      <c r="AY707" s="255" t="s">
        <v>143</v>
      </c>
    </row>
    <row r="708" s="16" customFormat="1">
      <c r="A708" s="16"/>
      <c r="B708" s="267"/>
      <c r="C708" s="268"/>
      <c r="D708" s="236" t="s">
        <v>152</v>
      </c>
      <c r="E708" s="269" t="s">
        <v>1</v>
      </c>
      <c r="F708" s="270" t="s">
        <v>174</v>
      </c>
      <c r="G708" s="268"/>
      <c r="H708" s="271">
        <v>302.54599999999999</v>
      </c>
      <c r="I708" s="272"/>
      <c r="J708" s="268"/>
      <c r="K708" s="268"/>
      <c r="L708" s="273"/>
      <c r="M708" s="274"/>
      <c r="N708" s="275"/>
      <c r="O708" s="275"/>
      <c r="P708" s="275"/>
      <c r="Q708" s="275"/>
      <c r="R708" s="275"/>
      <c r="S708" s="275"/>
      <c r="T708" s="276"/>
      <c r="U708" s="16"/>
      <c r="V708" s="16"/>
      <c r="W708" s="16"/>
      <c r="X708" s="16"/>
      <c r="Y708" s="16"/>
      <c r="Z708" s="16"/>
      <c r="AA708" s="16"/>
      <c r="AB708" s="16"/>
      <c r="AC708" s="16"/>
      <c r="AD708" s="16"/>
      <c r="AE708" s="16"/>
      <c r="AT708" s="277" t="s">
        <v>152</v>
      </c>
      <c r="AU708" s="277" t="s">
        <v>85</v>
      </c>
      <c r="AV708" s="16" t="s">
        <v>150</v>
      </c>
      <c r="AW708" s="16" t="s">
        <v>32</v>
      </c>
      <c r="AX708" s="16" t="s">
        <v>83</v>
      </c>
      <c r="AY708" s="277" t="s">
        <v>143</v>
      </c>
    </row>
    <row r="709" s="2" customFormat="1" ht="16.5" customHeight="1">
      <c r="A709" s="39"/>
      <c r="B709" s="40"/>
      <c r="C709" s="220" t="s">
        <v>827</v>
      </c>
      <c r="D709" s="220" t="s">
        <v>146</v>
      </c>
      <c r="E709" s="221" t="s">
        <v>828</v>
      </c>
      <c r="F709" s="222" t="s">
        <v>829</v>
      </c>
      <c r="G709" s="223" t="s">
        <v>149</v>
      </c>
      <c r="H709" s="224">
        <v>354.738</v>
      </c>
      <c r="I709" s="225"/>
      <c r="J709" s="226">
        <f>ROUND(I709*H709,2)</f>
        <v>0</v>
      </c>
      <c r="K709" s="227"/>
      <c r="L709" s="45"/>
      <c r="M709" s="228" t="s">
        <v>1</v>
      </c>
      <c r="N709" s="229" t="s">
        <v>40</v>
      </c>
      <c r="O709" s="92"/>
      <c r="P709" s="230">
        <f>O709*H709</f>
        <v>0</v>
      </c>
      <c r="Q709" s="230">
        <v>0.00025999999999999998</v>
      </c>
      <c r="R709" s="230">
        <f>Q709*H709</f>
        <v>0.092231879999999988</v>
      </c>
      <c r="S709" s="230">
        <v>0.00025999999999999998</v>
      </c>
      <c r="T709" s="231">
        <f>S709*H709</f>
        <v>0.092231879999999988</v>
      </c>
      <c r="U709" s="39"/>
      <c r="V709" s="39"/>
      <c r="W709" s="39"/>
      <c r="X709" s="39"/>
      <c r="Y709" s="39"/>
      <c r="Z709" s="39"/>
      <c r="AA709" s="39"/>
      <c r="AB709" s="39"/>
      <c r="AC709" s="39"/>
      <c r="AD709" s="39"/>
      <c r="AE709" s="39"/>
      <c r="AR709" s="232" t="s">
        <v>276</v>
      </c>
      <c r="AT709" s="232" t="s">
        <v>146</v>
      </c>
      <c r="AU709" s="232" t="s">
        <v>85</v>
      </c>
      <c r="AY709" s="18" t="s">
        <v>143</v>
      </c>
      <c r="BE709" s="233">
        <f>IF(N709="základní",J709,0)</f>
        <v>0</v>
      </c>
      <c r="BF709" s="233">
        <f>IF(N709="snížená",J709,0)</f>
        <v>0</v>
      </c>
      <c r="BG709" s="233">
        <f>IF(N709="zákl. přenesená",J709,0)</f>
        <v>0</v>
      </c>
      <c r="BH709" s="233">
        <f>IF(N709="sníž. přenesená",J709,0)</f>
        <v>0</v>
      </c>
      <c r="BI709" s="233">
        <f>IF(N709="nulová",J709,0)</f>
        <v>0</v>
      </c>
      <c r="BJ709" s="18" t="s">
        <v>83</v>
      </c>
      <c r="BK709" s="233">
        <f>ROUND(I709*H709,2)</f>
        <v>0</v>
      </c>
      <c r="BL709" s="18" t="s">
        <v>276</v>
      </c>
      <c r="BM709" s="232" t="s">
        <v>830</v>
      </c>
    </row>
    <row r="710" s="13" customFormat="1">
      <c r="A710" s="13"/>
      <c r="B710" s="234"/>
      <c r="C710" s="235"/>
      <c r="D710" s="236" t="s">
        <v>152</v>
      </c>
      <c r="E710" s="237" t="s">
        <v>1</v>
      </c>
      <c r="F710" s="238" t="s">
        <v>546</v>
      </c>
      <c r="G710" s="235"/>
      <c r="H710" s="237" t="s">
        <v>1</v>
      </c>
      <c r="I710" s="239"/>
      <c r="J710" s="235"/>
      <c r="K710" s="235"/>
      <c r="L710" s="240"/>
      <c r="M710" s="241"/>
      <c r="N710" s="242"/>
      <c r="O710" s="242"/>
      <c r="P710" s="242"/>
      <c r="Q710" s="242"/>
      <c r="R710" s="242"/>
      <c r="S710" s="242"/>
      <c r="T710" s="243"/>
      <c r="U710" s="13"/>
      <c r="V710" s="13"/>
      <c r="W710" s="13"/>
      <c r="X710" s="13"/>
      <c r="Y710" s="13"/>
      <c r="Z710" s="13"/>
      <c r="AA710" s="13"/>
      <c r="AB710" s="13"/>
      <c r="AC710" s="13"/>
      <c r="AD710" s="13"/>
      <c r="AE710" s="13"/>
      <c r="AT710" s="244" t="s">
        <v>152</v>
      </c>
      <c r="AU710" s="244" t="s">
        <v>85</v>
      </c>
      <c r="AV710" s="13" t="s">
        <v>83</v>
      </c>
      <c r="AW710" s="13" t="s">
        <v>32</v>
      </c>
      <c r="AX710" s="13" t="s">
        <v>75</v>
      </c>
      <c r="AY710" s="244" t="s">
        <v>143</v>
      </c>
    </row>
    <row r="711" s="14" customFormat="1">
      <c r="A711" s="14"/>
      <c r="B711" s="245"/>
      <c r="C711" s="246"/>
      <c r="D711" s="236" t="s">
        <v>152</v>
      </c>
      <c r="E711" s="247" t="s">
        <v>1</v>
      </c>
      <c r="F711" s="248" t="s">
        <v>547</v>
      </c>
      <c r="G711" s="246"/>
      <c r="H711" s="249">
        <v>302.54599999999999</v>
      </c>
      <c r="I711" s="250"/>
      <c r="J711" s="246"/>
      <c r="K711" s="246"/>
      <c r="L711" s="251"/>
      <c r="M711" s="252"/>
      <c r="N711" s="253"/>
      <c r="O711" s="253"/>
      <c r="P711" s="253"/>
      <c r="Q711" s="253"/>
      <c r="R711" s="253"/>
      <c r="S711" s="253"/>
      <c r="T711" s="254"/>
      <c r="U711" s="14"/>
      <c r="V711" s="14"/>
      <c r="W711" s="14"/>
      <c r="X711" s="14"/>
      <c r="Y711" s="14"/>
      <c r="Z711" s="14"/>
      <c r="AA711" s="14"/>
      <c r="AB711" s="14"/>
      <c r="AC711" s="14"/>
      <c r="AD711" s="14"/>
      <c r="AE711" s="14"/>
      <c r="AT711" s="255" t="s">
        <v>152</v>
      </c>
      <c r="AU711" s="255" t="s">
        <v>85</v>
      </c>
      <c r="AV711" s="14" t="s">
        <v>85</v>
      </c>
      <c r="AW711" s="14" t="s">
        <v>32</v>
      </c>
      <c r="AX711" s="14" t="s">
        <v>75</v>
      </c>
      <c r="AY711" s="255" t="s">
        <v>143</v>
      </c>
    </row>
    <row r="712" s="13" customFormat="1">
      <c r="A712" s="13"/>
      <c r="B712" s="234"/>
      <c r="C712" s="235"/>
      <c r="D712" s="236" t="s">
        <v>152</v>
      </c>
      <c r="E712" s="237" t="s">
        <v>1</v>
      </c>
      <c r="F712" s="238" t="s">
        <v>548</v>
      </c>
      <c r="G712" s="235"/>
      <c r="H712" s="237" t="s">
        <v>1</v>
      </c>
      <c r="I712" s="239"/>
      <c r="J712" s="235"/>
      <c r="K712" s="235"/>
      <c r="L712" s="240"/>
      <c r="M712" s="241"/>
      <c r="N712" s="242"/>
      <c r="O712" s="242"/>
      <c r="P712" s="242"/>
      <c r="Q712" s="242"/>
      <c r="R712" s="242"/>
      <c r="S712" s="242"/>
      <c r="T712" s="243"/>
      <c r="U712" s="13"/>
      <c r="V712" s="13"/>
      <c r="W712" s="13"/>
      <c r="X712" s="13"/>
      <c r="Y712" s="13"/>
      <c r="Z712" s="13"/>
      <c r="AA712" s="13"/>
      <c r="AB712" s="13"/>
      <c r="AC712" s="13"/>
      <c r="AD712" s="13"/>
      <c r="AE712" s="13"/>
      <c r="AT712" s="244" t="s">
        <v>152</v>
      </c>
      <c r="AU712" s="244" t="s">
        <v>85</v>
      </c>
      <c r="AV712" s="13" t="s">
        <v>83</v>
      </c>
      <c r="AW712" s="13" t="s">
        <v>32</v>
      </c>
      <c r="AX712" s="13" t="s">
        <v>75</v>
      </c>
      <c r="AY712" s="244" t="s">
        <v>143</v>
      </c>
    </row>
    <row r="713" s="14" customFormat="1">
      <c r="A713" s="14"/>
      <c r="B713" s="245"/>
      <c r="C713" s="246"/>
      <c r="D713" s="236" t="s">
        <v>152</v>
      </c>
      <c r="E713" s="247" t="s">
        <v>1</v>
      </c>
      <c r="F713" s="248" t="s">
        <v>549</v>
      </c>
      <c r="G713" s="246"/>
      <c r="H713" s="249">
        <v>47.573</v>
      </c>
      <c r="I713" s="250"/>
      <c r="J713" s="246"/>
      <c r="K713" s="246"/>
      <c r="L713" s="251"/>
      <c r="M713" s="252"/>
      <c r="N713" s="253"/>
      <c r="O713" s="253"/>
      <c r="P713" s="253"/>
      <c r="Q713" s="253"/>
      <c r="R713" s="253"/>
      <c r="S713" s="253"/>
      <c r="T713" s="254"/>
      <c r="U713" s="14"/>
      <c r="V713" s="14"/>
      <c r="W713" s="14"/>
      <c r="X713" s="14"/>
      <c r="Y713" s="14"/>
      <c r="Z713" s="14"/>
      <c r="AA713" s="14"/>
      <c r="AB713" s="14"/>
      <c r="AC713" s="14"/>
      <c r="AD713" s="14"/>
      <c r="AE713" s="14"/>
      <c r="AT713" s="255" t="s">
        <v>152</v>
      </c>
      <c r="AU713" s="255" t="s">
        <v>85</v>
      </c>
      <c r="AV713" s="14" t="s">
        <v>85</v>
      </c>
      <c r="AW713" s="14" t="s">
        <v>32</v>
      </c>
      <c r="AX713" s="14" t="s">
        <v>75</v>
      </c>
      <c r="AY713" s="255" t="s">
        <v>143</v>
      </c>
    </row>
    <row r="714" s="13" customFormat="1">
      <c r="A714" s="13"/>
      <c r="B714" s="234"/>
      <c r="C714" s="235"/>
      <c r="D714" s="236" t="s">
        <v>152</v>
      </c>
      <c r="E714" s="237" t="s">
        <v>1</v>
      </c>
      <c r="F714" s="238" t="s">
        <v>550</v>
      </c>
      <c r="G714" s="235"/>
      <c r="H714" s="237" t="s">
        <v>1</v>
      </c>
      <c r="I714" s="239"/>
      <c r="J714" s="235"/>
      <c r="K714" s="235"/>
      <c r="L714" s="240"/>
      <c r="M714" s="241"/>
      <c r="N714" s="242"/>
      <c r="O714" s="242"/>
      <c r="P714" s="242"/>
      <c r="Q714" s="242"/>
      <c r="R714" s="242"/>
      <c r="S714" s="242"/>
      <c r="T714" s="243"/>
      <c r="U714" s="13"/>
      <c r="V714" s="13"/>
      <c r="W714" s="13"/>
      <c r="X714" s="13"/>
      <c r="Y714" s="13"/>
      <c r="Z714" s="13"/>
      <c r="AA714" s="13"/>
      <c r="AB714" s="13"/>
      <c r="AC714" s="13"/>
      <c r="AD714" s="13"/>
      <c r="AE714" s="13"/>
      <c r="AT714" s="244" t="s">
        <v>152</v>
      </c>
      <c r="AU714" s="244" t="s">
        <v>85</v>
      </c>
      <c r="AV714" s="13" t="s">
        <v>83</v>
      </c>
      <c r="AW714" s="13" t="s">
        <v>32</v>
      </c>
      <c r="AX714" s="13" t="s">
        <v>75</v>
      </c>
      <c r="AY714" s="244" t="s">
        <v>143</v>
      </c>
    </row>
    <row r="715" s="14" customFormat="1">
      <c r="A715" s="14"/>
      <c r="B715" s="245"/>
      <c r="C715" s="246"/>
      <c r="D715" s="236" t="s">
        <v>152</v>
      </c>
      <c r="E715" s="247" t="s">
        <v>1</v>
      </c>
      <c r="F715" s="248" t="s">
        <v>551</v>
      </c>
      <c r="G715" s="246"/>
      <c r="H715" s="249">
        <v>4.6189999999999998</v>
      </c>
      <c r="I715" s="250"/>
      <c r="J715" s="246"/>
      <c r="K715" s="246"/>
      <c r="L715" s="251"/>
      <c r="M715" s="252"/>
      <c r="N715" s="253"/>
      <c r="O715" s="253"/>
      <c r="P715" s="253"/>
      <c r="Q715" s="253"/>
      <c r="R715" s="253"/>
      <c r="S715" s="253"/>
      <c r="T715" s="254"/>
      <c r="U715" s="14"/>
      <c r="V715" s="14"/>
      <c r="W715" s="14"/>
      <c r="X715" s="14"/>
      <c r="Y715" s="14"/>
      <c r="Z715" s="14"/>
      <c r="AA715" s="14"/>
      <c r="AB715" s="14"/>
      <c r="AC715" s="14"/>
      <c r="AD715" s="14"/>
      <c r="AE715" s="14"/>
      <c r="AT715" s="255" t="s">
        <v>152</v>
      </c>
      <c r="AU715" s="255" t="s">
        <v>85</v>
      </c>
      <c r="AV715" s="14" t="s">
        <v>85</v>
      </c>
      <c r="AW715" s="14" t="s">
        <v>32</v>
      </c>
      <c r="AX715" s="14" t="s">
        <v>75</v>
      </c>
      <c r="AY715" s="255" t="s">
        <v>143</v>
      </c>
    </row>
    <row r="716" s="16" customFormat="1">
      <c r="A716" s="16"/>
      <c r="B716" s="267"/>
      <c r="C716" s="268"/>
      <c r="D716" s="236" t="s">
        <v>152</v>
      </c>
      <c r="E716" s="269" t="s">
        <v>1</v>
      </c>
      <c r="F716" s="270" t="s">
        <v>174</v>
      </c>
      <c r="G716" s="268"/>
      <c r="H716" s="271">
        <v>354.738</v>
      </c>
      <c r="I716" s="272"/>
      <c r="J716" s="268"/>
      <c r="K716" s="268"/>
      <c r="L716" s="273"/>
      <c r="M716" s="274"/>
      <c r="N716" s="275"/>
      <c r="O716" s="275"/>
      <c r="P716" s="275"/>
      <c r="Q716" s="275"/>
      <c r="R716" s="275"/>
      <c r="S716" s="275"/>
      <c r="T716" s="276"/>
      <c r="U716" s="16"/>
      <c r="V716" s="16"/>
      <c r="W716" s="16"/>
      <c r="X716" s="16"/>
      <c r="Y716" s="16"/>
      <c r="Z716" s="16"/>
      <c r="AA716" s="16"/>
      <c r="AB716" s="16"/>
      <c r="AC716" s="16"/>
      <c r="AD716" s="16"/>
      <c r="AE716" s="16"/>
      <c r="AT716" s="277" t="s">
        <v>152</v>
      </c>
      <c r="AU716" s="277" t="s">
        <v>85</v>
      </c>
      <c r="AV716" s="16" t="s">
        <v>150</v>
      </c>
      <c r="AW716" s="16" t="s">
        <v>32</v>
      </c>
      <c r="AX716" s="16" t="s">
        <v>83</v>
      </c>
      <c r="AY716" s="277" t="s">
        <v>143</v>
      </c>
    </row>
    <row r="717" s="2" customFormat="1" ht="16.5" customHeight="1">
      <c r="A717" s="39"/>
      <c r="B717" s="40"/>
      <c r="C717" s="220" t="s">
        <v>831</v>
      </c>
      <c r="D717" s="220" t="s">
        <v>146</v>
      </c>
      <c r="E717" s="221" t="s">
        <v>832</v>
      </c>
      <c r="F717" s="222" t="s">
        <v>833</v>
      </c>
      <c r="G717" s="223" t="s">
        <v>363</v>
      </c>
      <c r="H717" s="224">
        <v>2</v>
      </c>
      <c r="I717" s="225"/>
      <c r="J717" s="226">
        <f>ROUND(I717*H717,2)</f>
        <v>0</v>
      </c>
      <c r="K717" s="227"/>
      <c r="L717" s="45"/>
      <c r="M717" s="228" t="s">
        <v>1</v>
      </c>
      <c r="N717" s="229" t="s">
        <v>40</v>
      </c>
      <c r="O717" s="92"/>
      <c r="P717" s="230">
        <f>O717*H717</f>
        <v>0</v>
      </c>
      <c r="Q717" s="230">
        <v>0</v>
      </c>
      <c r="R717" s="230">
        <f>Q717*H717</f>
        <v>0</v>
      </c>
      <c r="S717" s="230">
        <v>0.016500000000000001</v>
      </c>
      <c r="T717" s="231">
        <f>S717*H717</f>
        <v>0.033000000000000002</v>
      </c>
      <c r="U717" s="39"/>
      <c r="V717" s="39"/>
      <c r="W717" s="39"/>
      <c r="X717" s="39"/>
      <c r="Y717" s="39"/>
      <c r="Z717" s="39"/>
      <c r="AA717" s="39"/>
      <c r="AB717" s="39"/>
      <c r="AC717" s="39"/>
      <c r="AD717" s="39"/>
      <c r="AE717" s="39"/>
      <c r="AR717" s="232" t="s">
        <v>276</v>
      </c>
      <c r="AT717" s="232" t="s">
        <v>146</v>
      </c>
      <c r="AU717" s="232" t="s">
        <v>85</v>
      </c>
      <c r="AY717" s="18" t="s">
        <v>143</v>
      </c>
      <c r="BE717" s="233">
        <f>IF(N717="základní",J717,0)</f>
        <v>0</v>
      </c>
      <c r="BF717" s="233">
        <f>IF(N717="snížená",J717,0)</f>
        <v>0</v>
      </c>
      <c r="BG717" s="233">
        <f>IF(N717="zákl. přenesená",J717,0)</f>
        <v>0</v>
      </c>
      <c r="BH717" s="233">
        <f>IF(N717="sníž. přenesená",J717,0)</f>
        <v>0</v>
      </c>
      <c r="BI717" s="233">
        <f>IF(N717="nulová",J717,0)</f>
        <v>0</v>
      </c>
      <c r="BJ717" s="18" t="s">
        <v>83</v>
      </c>
      <c r="BK717" s="233">
        <f>ROUND(I717*H717,2)</f>
        <v>0</v>
      </c>
      <c r="BL717" s="18" t="s">
        <v>276</v>
      </c>
      <c r="BM717" s="232" t="s">
        <v>834</v>
      </c>
    </row>
    <row r="718" s="2" customFormat="1" ht="24.15" customHeight="1">
      <c r="A718" s="39"/>
      <c r="B718" s="40"/>
      <c r="C718" s="220" t="s">
        <v>835</v>
      </c>
      <c r="D718" s="220" t="s">
        <v>146</v>
      </c>
      <c r="E718" s="221" t="s">
        <v>836</v>
      </c>
      <c r="F718" s="222" t="s">
        <v>837</v>
      </c>
      <c r="G718" s="223" t="s">
        <v>838</v>
      </c>
      <c r="H718" s="293"/>
      <c r="I718" s="225"/>
      <c r="J718" s="226">
        <f>ROUND(I718*H718,2)</f>
        <v>0</v>
      </c>
      <c r="K718" s="227"/>
      <c r="L718" s="45"/>
      <c r="M718" s="228" t="s">
        <v>1</v>
      </c>
      <c r="N718" s="229" t="s">
        <v>40</v>
      </c>
      <c r="O718" s="92"/>
      <c r="P718" s="230">
        <f>O718*H718</f>
        <v>0</v>
      </c>
      <c r="Q718" s="230">
        <v>0</v>
      </c>
      <c r="R718" s="230">
        <f>Q718*H718</f>
        <v>0</v>
      </c>
      <c r="S718" s="230">
        <v>0</v>
      </c>
      <c r="T718" s="231">
        <f>S718*H718</f>
        <v>0</v>
      </c>
      <c r="U718" s="39"/>
      <c r="V718" s="39"/>
      <c r="W718" s="39"/>
      <c r="X718" s="39"/>
      <c r="Y718" s="39"/>
      <c r="Z718" s="39"/>
      <c r="AA718" s="39"/>
      <c r="AB718" s="39"/>
      <c r="AC718" s="39"/>
      <c r="AD718" s="39"/>
      <c r="AE718" s="39"/>
      <c r="AR718" s="232" t="s">
        <v>276</v>
      </c>
      <c r="AT718" s="232" t="s">
        <v>146</v>
      </c>
      <c r="AU718" s="232" t="s">
        <v>85</v>
      </c>
      <c r="AY718" s="18" t="s">
        <v>143</v>
      </c>
      <c r="BE718" s="233">
        <f>IF(N718="základní",J718,0)</f>
        <v>0</v>
      </c>
      <c r="BF718" s="233">
        <f>IF(N718="snížená",J718,0)</f>
        <v>0</v>
      </c>
      <c r="BG718" s="233">
        <f>IF(N718="zákl. přenesená",J718,0)</f>
        <v>0</v>
      </c>
      <c r="BH718" s="233">
        <f>IF(N718="sníž. přenesená",J718,0)</f>
        <v>0</v>
      </c>
      <c r="BI718" s="233">
        <f>IF(N718="nulová",J718,0)</f>
        <v>0</v>
      </c>
      <c r="BJ718" s="18" t="s">
        <v>83</v>
      </c>
      <c r="BK718" s="233">
        <f>ROUND(I718*H718,2)</f>
        <v>0</v>
      </c>
      <c r="BL718" s="18" t="s">
        <v>276</v>
      </c>
      <c r="BM718" s="232" t="s">
        <v>839</v>
      </c>
    </row>
    <row r="719" s="12" customFormat="1" ht="22.8" customHeight="1">
      <c r="A719" s="12"/>
      <c r="B719" s="204"/>
      <c r="C719" s="205"/>
      <c r="D719" s="206" t="s">
        <v>74</v>
      </c>
      <c r="E719" s="218" t="s">
        <v>840</v>
      </c>
      <c r="F719" s="218" t="s">
        <v>841</v>
      </c>
      <c r="G719" s="205"/>
      <c r="H719" s="205"/>
      <c r="I719" s="208"/>
      <c r="J719" s="219">
        <f>BK719</f>
        <v>0</v>
      </c>
      <c r="K719" s="205"/>
      <c r="L719" s="210"/>
      <c r="M719" s="211"/>
      <c r="N719" s="212"/>
      <c r="O719" s="212"/>
      <c r="P719" s="213">
        <f>SUM(P720:P768)</f>
        <v>0</v>
      </c>
      <c r="Q719" s="212"/>
      <c r="R719" s="213">
        <f>SUM(R720:R768)</f>
        <v>0.093280000000000002</v>
      </c>
      <c r="S719" s="212"/>
      <c r="T719" s="214">
        <f>SUM(T720:T768)</f>
        <v>0.69790000000000008</v>
      </c>
      <c r="U719" s="12"/>
      <c r="V719" s="12"/>
      <c r="W719" s="12"/>
      <c r="X719" s="12"/>
      <c r="Y719" s="12"/>
      <c r="Z719" s="12"/>
      <c r="AA719" s="12"/>
      <c r="AB719" s="12"/>
      <c r="AC719" s="12"/>
      <c r="AD719" s="12"/>
      <c r="AE719" s="12"/>
      <c r="AR719" s="215" t="s">
        <v>85</v>
      </c>
      <c r="AT719" s="216" t="s">
        <v>74</v>
      </c>
      <c r="AU719" s="216" t="s">
        <v>83</v>
      </c>
      <c r="AY719" s="215" t="s">
        <v>143</v>
      </c>
      <c r="BK719" s="217">
        <f>SUM(BK720:BK768)</f>
        <v>0</v>
      </c>
    </row>
    <row r="720" s="2" customFormat="1" ht="24.15" customHeight="1">
      <c r="A720" s="39"/>
      <c r="B720" s="40"/>
      <c r="C720" s="220" t="s">
        <v>842</v>
      </c>
      <c r="D720" s="220" t="s">
        <v>146</v>
      </c>
      <c r="E720" s="221" t="s">
        <v>843</v>
      </c>
      <c r="F720" s="222" t="s">
        <v>844</v>
      </c>
      <c r="G720" s="223" t="s">
        <v>363</v>
      </c>
      <c r="H720" s="224">
        <v>15</v>
      </c>
      <c r="I720" s="225"/>
      <c r="J720" s="226">
        <f>ROUND(I720*H720,2)</f>
        <v>0</v>
      </c>
      <c r="K720" s="227"/>
      <c r="L720" s="45"/>
      <c r="M720" s="228" t="s">
        <v>1</v>
      </c>
      <c r="N720" s="229" t="s">
        <v>40</v>
      </c>
      <c r="O720" s="92"/>
      <c r="P720" s="230">
        <f>O720*H720</f>
        <v>0</v>
      </c>
      <c r="Q720" s="230">
        <v>0</v>
      </c>
      <c r="R720" s="230">
        <f>Q720*H720</f>
        <v>0</v>
      </c>
      <c r="S720" s="230">
        <v>0.041700000000000001</v>
      </c>
      <c r="T720" s="231">
        <f>S720*H720</f>
        <v>0.62550000000000006</v>
      </c>
      <c r="U720" s="39"/>
      <c r="V720" s="39"/>
      <c r="W720" s="39"/>
      <c r="X720" s="39"/>
      <c r="Y720" s="39"/>
      <c r="Z720" s="39"/>
      <c r="AA720" s="39"/>
      <c r="AB720" s="39"/>
      <c r="AC720" s="39"/>
      <c r="AD720" s="39"/>
      <c r="AE720" s="39"/>
      <c r="AR720" s="232" t="s">
        <v>276</v>
      </c>
      <c r="AT720" s="232" t="s">
        <v>146</v>
      </c>
      <c r="AU720" s="232" t="s">
        <v>85</v>
      </c>
      <c r="AY720" s="18" t="s">
        <v>143</v>
      </c>
      <c r="BE720" s="233">
        <f>IF(N720="základní",J720,0)</f>
        <v>0</v>
      </c>
      <c r="BF720" s="233">
        <f>IF(N720="snížená",J720,0)</f>
        <v>0</v>
      </c>
      <c r="BG720" s="233">
        <f>IF(N720="zákl. přenesená",J720,0)</f>
        <v>0</v>
      </c>
      <c r="BH720" s="233">
        <f>IF(N720="sníž. přenesená",J720,0)</f>
        <v>0</v>
      </c>
      <c r="BI720" s="233">
        <f>IF(N720="nulová",J720,0)</f>
        <v>0</v>
      </c>
      <c r="BJ720" s="18" t="s">
        <v>83</v>
      </c>
      <c r="BK720" s="233">
        <f>ROUND(I720*H720,2)</f>
        <v>0</v>
      </c>
      <c r="BL720" s="18" t="s">
        <v>276</v>
      </c>
      <c r="BM720" s="232" t="s">
        <v>845</v>
      </c>
    </row>
    <row r="721" s="2" customFormat="1">
      <c r="A721" s="39"/>
      <c r="B721" s="40"/>
      <c r="C721" s="41"/>
      <c r="D721" s="236" t="s">
        <v>357</v>
      </c>
      <c r="E721" s="41"/>
      <c r="F721" s="289" t="s">
        <v>846</v>
      </c>
      <c r="G721" s="41"/>
      <c r="H721" s="41"/>
      <c r="I721" s="290"/>
      <c r="J721" s="41"/>
      <c r="K721" s="41"/>
      <c r="L721" s="45"/>
      <c r="M721" s="291"/>
      <c r="N721" s="292"/>
      <c r="O721" s="92"/>
      <c r="P721" s="92"/>
      <c r="Q721" s="92"/>
      <c r="R721" s="92"/>
      <c r="S721" s="92"/>
      <c r="T721" s="93"/>
      <c r="U721" s="39"/>
      <c r="V721" s="39"/>
      <c r="W721" s="39"/>
      <c r="X721" s="39"/>
      <c r="Y721" s="39"/>
      <c r="Z721" s="39"/>
      <c r="AA721" s="39"/>
      <c r="AB721" s="39"/>
      <c r="AC721" s="39"/>
      <c r="AD721" s="39"/>
      <c r="AE721" s="39"/>
      <c r="AT721" s="18" t="s">
        <v>357</v>
      </c>
      <c r="AU721" s="18" t="s">
        <v>85</v>
      </c>
    </row>
    <row r="722" s="14" customFormat="1">
      <c r="A722" s="14"/>
      <c r="B722" s="245"/>
      <c r="C722" s="246"/>
      <c r="D722" s="236" t="s">
        <v>152</v>
      </c>
      <c r="E722" s="247" t="s">
        <v>1</v>
      </c>
      <c r="F722" s="248" t="s">
        <v>85</v>
      </c>
      <c r="G722" s="246"/>
      <c r="H722" s="249">
        <v>2</v>
      </c>
      <c r="I722" s="250"/>
      <c r="J722" s="246"/>
      <c r="K722" s="246"/>
      <c r="L722" s="251"/>
      <c r="M722" s="252"/>
      <c r="N722" s="253"/>
      <c r="O722" s="253"/>
      <c r="P722" s="253"/>
      <c r="Q722" s="253"/>
      <c r="R722" s="253"/>
      <c r="S722" s="253"/>
      <c r="T722" s="254"/>
      <c r="U722" s="14"/>
      <c r="V722" s="14"/>
      <c r="W722" s="14"/>
      <c r="X722" s="14"/>
      <c r="Y722" s="14"/>
      <c r="Z722" s="14"/>
      <c r="AA722" s="14"/>
      <c r="AB722" s="14"/>
      <c r="AC722" s="14"/>
      <c r="AD722" s="14"/>
      <c r="AE722" s="14"/>
      <c r="AT722" s="255" t="s">
        <v>152</v>
      </c>
      <c r="AU722" s="255" t="s">
        <v>85</v>
      </c>
      <c r="AV722" s="14" t="s">
        <v>85</v>
      </c>
      <c r="AW722" s="14" t="s">
        <v>32</v>
      </c>
      <c r="AX722" s="14" t="s">
        <v>75</v>
      </c>
      <c r="AY722" s="255" t="s">
        <v>143</v>
      </c>
    </row>
    <row r="723" s="14" customFormat="1">
      <c r="A723" s="14"/>
      <c r="B723" s="245"/>
      <c r="C723" s="246"/>
      <c r="D723" s="236" t="s">
        <v>152</v>
      </c>
      <c r="E723" s="247" t="s">
        <v>1</v>
      </c>
      <c r="F723" s="248" t="s">
        <v>265</v>
      </c>
      <c r="G723" s="246"/>
      <c r="H723" s="249">
        <v>13</v>
      </c>
      <c r="I723" s="250"/>
      <c r="J723" s="246"/>
      <c r="K723" s="246"/>
      <c r="L723" s="251"/>
      <c r="M723" s="252"/>
      <c r="N723" s="253"/>
      <c r="O723" s="253"/>
      <c r="P723" s="253"/>
      <c r="Q723" s="253"/>
      <c r="R723" s="253"/>
      <c r="S723" s="253"/>
      <c r="T723" s="254"/>
      <c r="U723" s="14"/>
      <c r="V723" s="14"/>
      <c r="W723" s="14"/>
      <c r="X723" s="14"/>
      <c r="Y723" s="14"/>
      <c r="Z723" s="14"/>
      <c r="AA723" s="14"/>
      <c r="AB723" s="14"/>
      <c r="AC723" s="14"/>
      <c r="AD723" s="14"/>
      <c r="AE723" s="14"/>
      <c r="AT723" s="255" t="s">
        <v>152</v>
      </c>
      <c r="AU723" s="255" t="s">
        <v>85</v>
      </c>
      <c r="AV723" s="14" t="s">
        <v>85</v>
      </c>
      <c r="AW723" s="14" t="s">
        <v>32</v>
      </c>
      <c r="AX723" s="14" t="s">
        <v>75</v>
      </c>
      <c r="AY723" s="255" t="s">
        <v>143</v>
      </c>
    </row>
    <row r="724" s="16" customFormat="1">
      <c r="A724" s="16"/>
      <c r="B724" s="267"/>
      <c r="C724" s="268"/>
      <c r="D724" s="236" t="s">
        <v>152</v>
      </c>
      <c r="E724" s="269" t="s">
        <v>1</v>
      </c>
      <c r="F724" s="270" t="s">
        <v>174</v>
      </c>
      <c r="G724" s="268"/>
      <c r="H724" s="271">
        <v>15</v>
      </c>
      <c r="I724" s="272"/>
      <c r="J724" s="268"/>
      <c r="K724" s="268"/>
      <c r="L724" s="273"/>
      <c r="M724" s="274"/>
      <c r="N724" s="275"/>
      <c r="O724" s="275"/>
      <c r="P724" s="275"/>
      <c r="Q724" s="275"/>
      <c r="R724" s="275"/>
      <c r="S724" s="275"/>
      <c r="T724" s="276"/>
      <c r="U724" s="16"/>
      <c r="V724" s="16"/>
      <c r="W724" s="16"/>
      <c r="X724" s="16"/>
      <c r="Y724" s="16"/>
      <c r="Z724" s="16"/>
      <c r="AA724" s="16"/>
      <c r="AB724" s="16"/>
      <c r="AC724" s="16"/>
      <c r="AD724" s="16"/>
      <c r="AE724" s="16"/>
      <c r="AT724" s="277" t="s">
        <v>152</v>
      </c>
      <c r="AU724" s="277" t="s">
        <v>85</v>
      </c>
      <c r="AV724" s="16" t="s">
        <v>150</v>
      </c>
      <c r="AW724" s="16" t="s">
        <v>32</v>
      </c>
      <c r="AX724" s="16" t="s">
        <v>83</v>
      </c>
      <c r="AY724" s="277" t="s">
        <v>143</v>
      </c>
    </row>
    <row r="725" s="2" customFormat="1" ht="24.15" customHeight="1">
      <c r="A725" s="39"/>
      <c r="B725" s="40"/>
      <c r="C725" s="220" t="s">
        <v>847</v>
      </c>
      <c r="D725" s="220" t="s">
        <v>146</v>
      </c>
      <c r="E725" s="221" t="s">
        <v>848</v>
      </c>
      <c r="F725" s="222" t="s">
        <v>849</v>
      </c>
      <c r="G725" s="223" t="s">
        <v>223</v>
      </c>
      <c r="H725" s="224">
        <v>36.200000000000003</v>
      </c>
      <c r="I725" s="225"/>
      <c r="J725" s="226">
        <f>ROUND(I725*H725,2)</f>
        <v>0</v>
      </c>
      <c r="K725" s="227"/>
      <c r="L725" s="45"/>
      <c r="M725" s="228" t="s">
        <v>1</v>
      </c>
      <c r="N725" s="229" t="s">
        <v>40</v>
      </c>
      <c r="O725" s="92"/>
      <c r="P725" s="230">
        <f>O725*H725</f>
        <v>0</v>
      </c>
      <c r="Q725" s="230">
        <v>0</v>
      </c>
      <c r="R725" s="230">
        <f>Q725*H725</f>
        <v>0</v>
      </c>
      <c r="S725" s="230">
        <v>0.002</v>
      </c>
      <c r="T725" s="231">
        <f>S725*H725</f>
        <v>0.072400000000000006</v>
      </c>
      <c r="U725" s="39"/>
      <c r="V725" s="39"/>
      <c r="W725" s="39"/>
      <c r="X725" s="39"/>
      <c r="Y725" s="39"/>
      <c r="Z725" s="39"/>
      <c r="AA725" s="39"/>
      <c r="AB725" s="39"/>
      <c r="AC725" s="39"/>
      <c r="AD725" s="39"/>
      <c r="AE725" s="39"/>
      <c r="AR725" s="232" t="s">
        <v>276</v>
      </c>
      <c r="AT725" s="232" t="s">
        <v>146</v>
      </c>
      <c r="AU725" s="232" t="s">
        <v>85</v>
      </c>
      <c r="AY725" s="18" t="s">
        <v>143</v>
      </c>
      <c r="BE725" s="233">
        <f>IF(N725="základní",J725,0)</f>
        <v>0</v>
      </c>
      <c r="BF725" s="233">
        <f>IF(N725="snížená",J725,0)</f>
        <v>0</v>
      </c>
      <c r="BG725" s="233">
        <f>IF(N725="zákl. přenesená",J725,0)</f>
        <v>0</v>
      </c>
      <c r="BH725" s="233">
        <f>IF(N725="sníž. přenesená",J725,0)</f>
        <v>0</v>
      </c>
      <c r="BI725" s="233">
        <f>IF(N725="nulová",J725,0)</f>
        <v>0</v>
      </c>
      <c r="BJ725" s="18" t="s">
        <v>83</v>
      </c>
      <c r="BK725" s="233">
        <f>ROUND(I725*H725,2)</f>
        <v>0</v>
      </c>
      <c r="BL725" s="18" t="s">
        <v>276</v>
      </c>
      <c r="BM725" s="232" t="s">
        <v>850</v>
      </c>
    </row>
    <row r="726" s="14" customFormat="1">
      <c r="A726" s="14"/>
      <c r="B726" s="245"/>
      <c r="C726" s="246"/>
      <c r="D726" s="236" t="s">
        <v>152</v>
      </c>
      <c r="E726" s="247" t="s">
        <v>1</v>
      </c>
      <c r="F726" s="248" t="s">
        <v>330</v>
      </c>
      <c r="G726" s="246"/>
      <c r="H726" s="249">
        <v>11.5</v>
      </c>
      <c r="I726" s="250"/>
      <c r="J726" s="246"/>
      <c r="K726" s="246"/>
      <c r="L726" s="251"/>
      <c r="M726" s="252"/>
      <c r="N726" s="253"/>
      <c r="O726" s="253"/>
      <c r="P726" s="253"/>
      <c r="Q726" s="253"/>
      <c r="R726" s="253"/>
      <c r="S726" s="253"/>
      <c r="T726" s="254"/>
      <c r="U726" s="14"/>
      <c r="V726" s="14"/>
      <c r="W726" s="14"/>
      <c r="X726" s="14"/>
      <c r="Y726" s="14"/>
      <c r="Z726" s="14"/>
      <c r="AA726" s="14"/>
      <c r="AB726" s="14"/>
      <c r="AC726" s="14"/>
      <c r="AD726" s="14"/>
      <c r="AE726" s="14"/>
      <c r="AT726" s="255" t="s">
        <v>152</v>
      </c>
      <c r="AU726" s="255" t="s">
        <v>85</v>
      </c>
      <c r="AV726" s="14" t="s">
        <v>85</v>
      </c>
      <c r="AW726" s="14" t="s">
        <v>32</v>
      </c>
      <c r="AX726" s="14" t="s">
        <v>75</v>
      </c>
      <c r="AY726" s="255" t="s">
        <v>143</v>
      </c>
    </row>
    <row r="727" s="14" customFormat="1">
      <c r="A727" s="14"/>
      <c r="B727" s="245"/>
      <c r="C727" s="246"/>
      <c r="D727" s="236" t="s">
        <v>152</v>
      </c>
      <c r="E727" s="247" t="s">
        <v>1</v>
      </c>
      <c r="F727" s="248" t="s">
        <v>331</v>
      </c>
      <c r="G727" s="246"/>
      <c r="H727" s="249">
        <v>1.2</v>
      </c>
      <c r="I727" s="250"/>
      <c r="J727" s="246"/>
      <c r="K727" s="246"/>
      <c r="L727" s="251"/>
      <c r="M727" s="252"/>
      <c r="N727" s="253"/>
      <c r="O727" s="253"/>
      <c r="P727" s="253"/>
      <c r="Q727" s="253"/>
      <c r="R727" s="253"/>
      <c r="S727" s="253"/>
      <c r="T727" s="254"/>
      <c r="U727" s="14"/>
      <c r="V727" s="14"/>
      <c r="W727" s="14"/>
      <c r="X727" s="14"/>
      <c r="Y727" s="14"/>
      <c r="Z727" s="14"/>
      <c r="AA727" s="14"/>
      <c r="AB727" s="14"/>
      <c r="AC727" s="14"/>
      <c r="AD727" s="14"/>
      <c r="AE727" s="14"/>
      <c r="AT727" s="255" t="s">
        <v>152</v>
      </c>
      <c r="AU727" s="255" t="s">
        <v>85</v>
      </c>
      <c r="AV727" s="14" t="s">
        <v>85</v>
      </c>
      <c r="AW727" s="14" t="s">
        <v>32</v>
      </c>
      <c r="AX727" s="14" t="s">
        <v>75</v>
      </c>
      <c r="AY727" s="255" t="s">
        <v>143</v>
      </c>
    </row>
    <row r="728" s="14" customFormat="1">
      <c r="A728" s="14"/>
      <c r="B728" s="245"/>
      <c r="C728" s="246"/>
      <c r="D728" s="236" t="s">
        <v>152</v>
      </c>
      <c r="E728" s="247" t="s">
        <v>1</v>
      </c>
      <c r="F728" s="248" t="s">
        <v>332</v>
      </c>
      <c r="G728" s="246"/>
      <c r="H728" s="249">
        <v>9.5999999999999996</v>
      </c>
      <c r="I728" s="250"/>
      <c r="J728" s="246"/>
      <c r="K728" s="246"/>
      <c r="L728" s="251"/>
      <c r="M728" s="252"/>
      <c r="N728" s="253"/>
      <c r="O728" s="253"/>
      <c r="P728" s="253"/>
      <c r="Q728" s="253"/>
      <c r="R728" s="253"/>
      <c r="S728" s="253"/>
      <c r="T728" s="254"/>
      <c r="U728" s="14"/>
      <c r="V728" s="14"/>
      <c r="W728" s="14"/>
      <c r="X728" s="14"/>
      <c r="Y728" s="14"/>
      <c r="Z728" s="14"/>
      <c r="AA728" s="14"/>
      <c r="AB728" s="14"/>
      <c r="AC728" s="14"/>
      <c r="AD728" s="14"/>
      <c r="AE728" s="14"/>
      <c r="AT728" s="255" t="s">
        <v>152</v>
      </c>
      <c r="AU728" s="255" t="s">
        <v>85</v>
      </c>
      <c r="AV728" s="14" t="s">
        <v>85</v>
      </c>
      <c r="AW728" s="14" t="s">
        <v>32</v>
      </c>
      <c r="AX728" s="14" t="s">
        <v>75</v>
      </c>
      <c r="AY728" s="255" t="s">
        <v>143</v>
      </c>
    </row>
    <row r="729" s="14" customFormat="1">
      <c r="A729" s="14"/>
      <c r="B729" s="245"/>
      <c r="C729" s="246"/>
      <c r="D729" s="236" t="s">
        <v>152</v>
      </c>
      <c r="E729" s="247" t="s">
        <v>1</v>
      </c>
      <c r="F729" s="248" t="s">
        <v>333</v>
      </c>
      <c r="G729" s="246"/>
      <c r="H729" s="249">
        <v>9</v>
      </c>
      <c r="I729" s="250"/>
      <c r="J729" s="246"/>
      <c r="K729" s="246"/>
      <c r="L729" s="251"/>
      <c r="M729" s="252"/>
      <c r="N729" s="253"/>
      <c r="O729" s="253"/>
      <c r="P729" s="253"/>
      <c r="Q729" s="253"/>
      <c r="R729" s="253"/>
      <c r="S729" s="253"/>
      <c r="T729" s="254"/>
      <c r="U729" s="14"/>
      <c r="V729" s="14"/>
      <c r="W729" s="14"/>
      <c r="X729" s="14"/>
      <c r="Y729" s="14"/>
      <c r="Z729" s="14"/>
      <c r="AA729" s="14"/>
      <c r="AB729" s="14"/>
      <c r="AC729" s="14"/>
      <c r="AD729" s="14"/>
      <c r="AE729" s="14"/>
      <c r="AT729" s="255" t="s">
        <v>152</v>
      </c>
      <c r="AU729" s="255" t="s">
        <v>85</v>
      </c>
      <c r="AV729" s="14" t="s">
        <v>85</v>
      </c>
      <c r="AW729" s="14" t="s">
        <v>32</v>
      </c>
      <c r="AX729" s="14" t="s">
        <v>75</v>
      </c>
      <c r="AY729" s="255" t="s">
        <v>143</v>
      </c>
    </row>
    <row r="730" s="14" customFormat="1">
      <c r="A730" s="14"/>
      <c r="B730" s="245"/>
      <c r="C730" s="246"/>
      <c r="D730" s="236" t="s">
        <v>152</v>
      </c>
      <c r="E730" s="247" t="s">
        <v>1</v>
      </c>
      <c r="F730" s="248" t="s">
        <v>334</v>
      </c>
      <c r="G730" s="246"/>
      <c r="H730" s="249">
        <v>1.6000000000000001</v>
      </c>
      <c r="I730" s="250"/>
      <c r="J730" s="246"/>
      <c r="K730" s="246"/>
      <c r="L730" s="251"/>
      <c r="M730" s="252"/>
      <c r="N730" s="253"/>
      <c r="O730" s="253"/>
      <c r="P730" s="253"/>
      <c r="Q730" s="253"/>
      <c r="R730" s="253"/>
      <c r="S730" s="253"/>
      <c r="T730" s="254"/>
      <c r="U730" s="14"/>
      <c r="V730" s="14"/>
      <c r="W730" s="14"/>
      <c r="X730" s="14"/>
      <c r="Y730" s="14"/>
      <c r="Z730" s="14"/>
      <c r="AA730" s="14"/>
      <c r="AB730" s="14"/>
      <c r="AC730" s="14"/>
      <c r="AD730" s="14"/>
      <c r="AE730" s="14"/>
      <c r="AT730" s="255" t="s">
        <v>152</v>
      </c>
      <c r="AU730" s="255" t="s">
        <v>85</v>
      </c>
      <c r="AV730" s="14" t="s">
        <v>85</v>
      </c>
      <c r="AW730" s="14" t="s">
        <v>32</v>
      </c>
      <c r="AX730" s="14" t="s">
        <v>75</v>
      </c>
      <c r="AY730" s="255" t="s">
        <v>143</v>
      </c>
    </row>
    <row r="731" s="14" customFormat="1">
      <c r="A731" s="14"/>
      <c r="B731" s="245"/>
      <c r="C731" s="246"/>
      <c r="D731" s="236" t="s">
        <v>152</v>
      </c>
      <c r="E731" s="247" t="s">
        <v>1</v>
      </c>
      <c r="F731" s="248" t="s">
        <v>335</v>
      </c>
      <c r="G731" s="246"/>
      <c r="H731" s="249">
        <v>2.3999999999999999</v>
      </c>
      <c r="I731" s="250"/>
      <c r="J731" s="246"/>
      <c r="K731" s="246"/>
      <c r="L731" s="251"/>
      <c r="M731" s="252"/>
      <c r="N731" s="253"/>
      <c r="O731" s="253"/>
      <c r="P731" s="253"/>
      <c r="Q731" s="253"/>
      <c r="R731" s="253"/>
      <c r="S731" s="253"/>
      <c r="T731" s="254"/>
      <c r="U731" s="14"/>
      <c r="V731" s="14"/>
      <c r="W731" s="14"/>
      <c r="X731" s="14"/>
      <c r="Y731" s="14"/>
      <c r="Z731" s="14"/>
      <c r="AA731" s="14"/>
      <c r="AB731" s="14"/>
      <c r="AC731" s="14"/>
      <c r="AD731" s="14"/>
      <c r="AE731" s="14"/>
      <c r="AT731" s="255" t="s">
        <v>152</v>
      </c>
      <c r="AU731" s="255" t="s">
        <v>85</v>
      </c>
      <c r="AV731" s="14" t="s">
        <v>85</v>
      </c>
      <c r="AW731" s="14" t="s">
        <v>32</v>
      </c>
      <c r="AX731" s="14" t="s">
        <v>75</v>
      </c>
      <c r="AY731" s="255" t="s">
        <v>143</v>
      </c>
    </row>
    <row r="732" s="14" customFormat="1">
      <c r="A732" s="14"/>
      <c r="B732" s="245"/>
      <c r="C732" s="246"/>
      <c r="D732" s="236" t="s">
        <v>152</v>
      </c>
      <c r="E732" s="247" t="s">
        <v>1</v>
      </c>
      <c r="F732" s="248" t="s">
        <v>336</v>
      </c>
      <c r="G732" s="246"/>
      <c r="H732" s="249">
        <v>0.90000000000000002</v>
      </c>
      <c r="I732" s="250"/>
      <c r="J732" s="246"/>
      <c r="K732" s="246"/>
      <c r="L732" s="251"/>
      <c r="M732" s="252"/>
      <c r="N732" s="253"/>
      <c r="O732" s="253"/>
      <c r="P732" s="253"/>
      <c r="Q732" s="253"/>
      <c r="R732" s="253"/>
      <c r="S732" s="253"/>
      <c r="T732" s="254"/>
      <c r="U732" s="14"/>
      <c r="V732" s="14"/>
      <c r="W732" s="14"/>
      <c r="X732" s="14"/>
      <c r="Y732" s="14"/>
      <c r="Z732" s="14"/>
      <c r="AA732" s="14"/>
      <c r="AB732" s="14"/>
      <c r="AC732" s="14"/>
      <c r="AD732" s="14"/>
      <c r="AE732" s="14"/>
      <c r="AT732" s="255" t="s">
        <v>152</v>
      </c>
      <c r="AU732" s="255" t="s">
        <v>85</v>
      </c>
      <c r="AV732" s="14" t="s">
        <v>85</v>
      </c>
      <c r="AW732" s="14" t="s">
        <v>32</v>
      </c>
      <c r="AX732" s="14" t="s">
        <v>75</v>
      </c>
      <c r="AY732" s="255" t="s">
        <v>143</v>
      </c>
    </row>
    <row r="733" s="16" customFormat="1">
      <c r="A733" s="16"/>
      <c r="B733" s="267"/>
      <c r="C733" s="268"/>
      <c r="D733" s="236" t="s">
        <v>152</v>
      </c>
      <c r="E733" s="269" t="s">
        <v>1</v>
      </c>
      <c r="F733" s="270" t="s">
        <v>174</v>
      </c>
      <c r="G733" s="268"/>
      <c r="H733" s="271">
        <v>36.199999999999996</v>
      </c>
      <c r="I733" s="272"/>
      <c r="J733" s="268"/>
      <c r="K733" s="268"/>
      <c r="L733" s="273"/>
      <c r="M733" s="274"/>
      <c r="N733" s="275"/>
      <c r="O733" s="275"/>
      <c r="P733" s="275"/>
      <c r="Q733" s="275"/>
      <c r="R733" s="275"/>
      <c r="S733" s="275"/>
      <c r="T733" s="276"/>
      <c r="U733" s="16"/>
      <c r="V733" s="16"/>
      <c r="W733" s="16"/>
      <c r="X733" s="16"/>
      <c r="Y733" s="16"/>
      <c r="Z733" s="16"/>
      <c r="AA733" s="16"/>
      <c r="AB733" s="16"/>
      <c r="AC733" s="16"/>
      <c r="AD733" s="16"/>
      <c r="AE733" s="16"/>
      <c r="AT733" s="277" t="s">
        <v>152</v>
      </c>
      <c r="AU733" s="277" t="s">
        <v>85</v>
      </c>
      <c r="AV733" s="16" t="s">
        <v>150</v>
      </c>
      <c r="AW733" s="16" t="s">
        <v>32</v>
      </c>
      <c r="AX733" s="16" t="s">
        <v>83</v>
      </c>
      <c r="AY733" s="277" t="s">
        <v>143</v>
      </c>
    </row>
    <row r="734" s="2" customFormat="1" ht="24.15" customHeight="1">
      <c r="A734" s="39"/>
      <c r="B734" s="40"/>
      <c r="C734" s="220" t="s">
        <v>851</v>
      </c>
      <c r="D734" s="220" t="s">
        <v>146</v>
      </c>
      <c r="E734" s="221" t="s">
        <v>852</v>
      </c>
      <c r="F734" s="222" t="s">
        <v>853</v>
      </c>
      <c r="G734" s="223" t="s">
        <v>223</v>
      </c>
      <c r="H734" s="224">
        <v>36.200000000000003</v>
      </c>
      <c r="I734" s="225"/>
      <c r="J734" s="226">
        <f>ROUND(I734*H734,2)</f>
        <v>0</v>
      </c>
      <c r="K734" s="227"/>
      <c r="L734" s="45"/>
      <c r="M734" s="228" t="s">
        <v>1</v>
      </c>
      <c r="N734" s="229" t="s">
        <v>40</v>
      </c>
      <c r="O734" s="92"/>
      <c r="P734" s="230">
        <f>O734*H734</f>
        <v>0</v>
      </c>
      <c r="Q734" s="230">
        <v>0</v>
      </c>
      <c r="R734" s="230">
        <f>Q734*H734</f>
        <v>0</v>
      </c>
      <c r="S734" s="230">
        <v>0</v>
      </c>
      <c r="T734" s="231">
        <f>S734*H734</f>
        <v>0</v>
      </c>
      <c r="U734" s="39"/>
      <c r="V734" s="39"/>
      <c r="W734" s="39"/>
      <c r="X734" s="39"/>
      <c r="Y734" s="39"/>
      <c r="Z734" s="39"/>
      <c r="AA734" s="39"/>
      <c r="AB734" s="39"/>
      <c r="AC734" s="39"/>
      <c r="AD734" s="39"/>
      <c r="AE734" s="39"/>
      <c r="AR734" s="232" t="s">
        <v>276</v>
      </c>
      <c r="AT734" s="232" t="s">
        <v>146</v>
      </c>
      <c r="AU734" s="232" t="s">
        <v>85</v>
      </c>
      <c r="AY734" s="18" t="s">
        <v>143</v>
      </c>
      <c r="BE734" s="233">
        <f>IF(N734="základní",J734,0)</f>
        <v>0</v>
      </c>
      <c r="BF734" s="233">
        <f>IF(N734="snížená",J734,0)</f>
        <v>0</v>
      </c>
      <c r="BG734" s="233">
        <f>IF(N734="zákl. přenesená",J734,0)</f>
        <v>0</v>
      </c>
      <c r="BH734" s="233">
        <f>IF(N734="sníž. přenesená",J734,0)</f>
        <v>0</v>
      </c>
      <c r="BI734" s="233">
        <f>IF(N734="nulová",J734,0)</f>
        <v>0</v>
      </c>
      <c r="BJ734" s="18" t="s">
        <v>83</v>
      </c>
      <c r="BK734" s="233">
        <f>ROUND(I734*H734,2)</f>
        <v>0</v>
      </c>
      <c r="BL734" s="18" t="s">
        <v>276</v>
      </c>
      <c r="BM734" s="232" t="s">
        <v>854</v>
      </c>
    </row>
    <row r="735" s="14" customFormat="1">
      <c r="A735" s="14"/>
      <c r="B735" s="245"/>
      <c r="C735" s="246"/>
      <c r="D735" s="236" t="s">
        <v>152</v>
      </c>
      <c r="E735" s="247" t="s">
        <v>1</v>
      </c>
      <c r="F735" s="248" t="s">
        <v>330</v>
      </c>
      <c r="G735" s="246"/>
      <c r="H735" s="249">
        <v>11.5</v>
      </c>
      <c r="I735" s="250"/>
      <c r="J735" s="246"/>
      <c r="K735" s="246"/>
      <c r="L735" s="251"/>
      <c r="M735" s="252"/>
      <c r="N735" s="253"/>
      <c r="O735" s="253"/>
      <c r="P735" s="253"/>
      <c r="Q735" s="253"/>
      <c r="R735" s="253"/>
      <c r="S735" s="253"/>
      <c r="T735" s="254"/>
      <c r="U735" s="14"/>
      <c r="V735" s="14"/>
      <c r="W735" s="14"/>
      <c r="X735" s="14"/>
      <c r="Y735" s="14"/>
      <c r="Z735" s="14"/>
      <c r="AA735" s="14"/>
      <c r="AB735" s="14"/>
      <c r="AC735" s="14"/>
      <c r="AD735" s="14"/>
      <c r="AE735" s="14"/>
      <c r="AT735" s="255" t="s">
        <v>152</v>
      </c>
      <c r="AU735" s="255" t="s">
        <v>85</v>
      </c>
      <c r="AV735" s="14" t="s">
        <v>85</v>
      </c>
      <c r="AW735" s="14" t="s">
        <v>32</v>
      </c>
      <c r="AX735" s="14" t="s">
        <v>75</v>
      </c>
      <c r="AY735" s="255" t="s">
        <v>143</v>
      </c>
    </row>
    <row r="736" s="14" customFormat="1">
      <c r="A736" s="14"/>
      <c r="B736" s="245"/>
      <c r="C736" s="246"/>
      <c r="D736" s="236" t="s">
        <v>152</v>
      </c>
      <c r="E736" s="247" t="s">
        <v>1</v>
      </c>
      <c r="F736" s="248" t="s">
        <v>331</v>
      </c>
      <c r="G736" s="246"/>
      <c r="H736" s="249">
        <v>1.2</v>
      </c>
      <c r="I736" s="250"/>
      <c r="J736" s="246"/>
      <c r="K736" s="246"/>
      <c r="L736" s="251"/>
      <c r="M736" s="252"/>
      <c r="N736" s="253"/>
      <c r="O736" s="253"/>
      <c r="P736" s="253"/>
      <c r="Q736" s="253"/>
      <c r="R736" s="253"/>
      <c r="S736" s="253"/>
      <c r="T736" s="254"/>
      <c r="U736" s="14"/>
      <c r="V736" s="14"/>
      <c r="W736" s="14"/>
      <c r="X736" s="14"/>
      <c r="Y736" s="14"/>
      <c r="Z736" s="14"/>
      <c r="AA736" s="14"/>
      <c r="AB736" s="14"/>
      <c r="AC736" s="14"/>
      <c r="AD736" s="14"/>
      <c r="AE736" s="14"/>
      <c r="AT736" s="255" t="s">
        <v>152</v>
      </c>
      <c r="AU736" s="255" t="s">
        <v>85</v>
      </c>
      <c r="AV736" s="14" t="s">
        <v>85</v>
      </c>
      <c r="AW736" s="14" t="s">
        <v>32</v>
      </c>
      <c r="AX736" s="14" t="s">
        <v>75</v>
      </c>
      <c r="AY736" s="255" t="s">
        <v>143</v>
      </c>
    </row>
    <row r="737" s="14" customFormat="1">
      <c r="A737" s="14"/>
      <c r="B737" s="245"/>
      <c r="C737" s="246"/>
      <c r="D737" s="236" t="s">
        <v>152</v>
      </c>
      <c r="E737" s="247" t="s">
        <v>1</v>
      </c>
      <c r="F737" s="248" t="s">
        <v>332</v>
      </c>
      <c r="G737" s="246"/>
      <c r="H737" s="249">
        <v>9.5999999999999996</v>
      </c>
      <c r="I737" s="250"/>
      <c r="J737" s="246"/>
      <c r="K737" s="246"/>
      <c r="L737" s="251"/>
      <c r="M737" s="252"/>
      <c r="N737" s="253"/>
      <c r="O737" s="253"/>
      <c r="P737" s="253"/>
      <c r="Q737" s="253"/>
      <c r="R737" s="253"/>
      <c r="S737" s="253"/>
      <c r="T737" s="254"/>
      <c r="U737" s="14"/>
      <c r="V737" s="14"/>
      <c r="W737" s="14"/>
      <c r="X737" s="14"/>
      <c r="Y737" s="14"/>
      <c r="Z737" s="14"/>
      <c r="AA737" s="14"/>
      <c r="AB737" s="14"/>
      <c r="AC737" s="14"/>
      <c r="AD737" s="14"/>
      <c r="AE737" s="14"/>
      <c r="AT737" s="255" t="s">
        <v>152</v>
      </c>
      <c r="AU737" s="255" t="s">
        <v>85</v>
      </c>
      <c r="AV737" s="14" t="s">
        <v>85</v>
      </c>
      <c r="AW737" s="14" t="s">
        <v>32</v>
      </c>
      <c r="AX737" s="14" t="s">
        <v>75</v>
      </c>
      <c r="AY737" s="255" t="s">
        <v>143</v>
      </c>
    </row>
    <row r="738" s="14" customFormat="1">
      <c r="A738" s="14"/>
      <c r="B738" s="245"/>
      <c r="C738" s="246"/>
      <c r="D738" s="236" t="s">
        <v>152</v>
      </c>
      <c r="E738" s="247" t="s">
        <v>1</v>
      </c>
      <c r="F738" s="248" t="s">
        <v>333</v>
      </c>
      <c r="G738" s="246"/>
      <c r="H738" s="249">
        <v>9</v>
      </c>
      <c r="I738" s="250"/>
      <c r="J738" s="246"/>
      <c r="K738" s="246"/>
      <c r="L738" s="251"/>
      <c r="M738" s="252"/>
      <c r="N738" s="253"/>
      <c r="O738" s="253"/>
      <c r="P738" s="253"/>
      <c r="Q738" s="253"/>
      <c r="R738" s="253"/>
      <c r="S738" s="253"/>
      <c r="T738" s="254"/>
      <c r="U738" s="14"/>
      <c r="V738" s="14"/>
      <c r="W738" s="14"/>
      <c r="X738" s="14"/>
      <c r="Y738" s="14"/>
      <c r="Z738" s="14"/>
      <c r="AA738" s="14"/>
      <c r="AB738" s="14"/>
      <c r="AC738" s="14"/>
      <c r="AD738" s="14"/>
      <c r="AE738" s="14"/>
      <c r="AT738" s="255" t="s">
        <v>152</v>
      </c>
      <c r="AU738" s="255" t="s">
        <v>85</v>
      </c>
      <c r="AV738" s="14" t="s">
        <v>85</v>
      </c>
      <c r="AW738" s="14" t="s">
        <v>32</v>
      </c>
      <c r="AX738" s="14" t="s">
        <v>75</v>
      </c>
      <c r="AY738" s="255" t="s">
        <v>143</v>
      </c>
    </row>
    <row r="739" s="14" customFormat="1">
      <c r="A739" s="14"/>
      <c r="B739" s="245"/>
      <c r="C739" s="246"/>
      <c r="D739" s="236" t="s">
        <v>152</v>
      </c>
      <c r="E739" s="247" t="s">
        <v>1</v>
      </c>
      <c r="F739" s="248" t="s">
        <v>334</v>
      </c>
      <c r="G739" s="246"/>
      <c r="H739" s="249">
        <v>1.6000000000000001</v>
      </c>
      <c r="I739" s="250"/>
      <c r="J739" s="246"/>
      <c r="K739" s="246"/>
      <c r="L739" s="251"/>
      <c r="M739" s="252"/>
      <c r="N739" s="253"/>
      <c r="O739" s="253"/>
      <c r="P739" s="253"/>
      <c r="Q739" s="253"/>
      <c r="R739" s="253"/>
      <c r="S739" s="253"/>
      <c r="T739" s="254"/>
      <c r="U739" s="14"/>
      <c r="V739" s="14"/>
      <c r="W739" s="14"/>
      <c r="X739" s="14"/>
      <c r="Y739" s="14"/>
      <c r="Z739" s="14"/>
      <c r="AA739" s="14"/>
      <c r="AB739" s="14"/>
      <c r="AC739" s="14"/>
      <c r="AD739" s="14"/>
      <c r="AE739" s="14"/>
      <c r="AT739" s="255" t="s">
        <v>152</v>
      </c>
      <c r="AU739" s="255" t="s">
        <v>85</v>
      </c>
      <c r="AV739" s="14" t="s">
        <v>85</v>
      </c>
      <c r="AW739" s="14" t="s">
        <v>32</v>
      </c>
      <c r="AX739" s="14" t="s">
        <v>75</v>
      </c>
      <c r="AY739" s="255" t="s">
        <v>143</v>
      </c>
    </row>
    <row r="740" s="14" customFormat="1">
      <c r="A740" s="14"/>
      <c r="B740" s="245"/>
      <c r="C740" s="246"/>
      <c r="D740" s="236" t="s">
        <v>152</v>
      </c>
      <c r="E740" s="247" t="s">
        <v>1</v>
      </c>
      <c r="F740" s="248" t="s">
        <v>335</v>
      </c>
      <c r="G740" s="246"/>
      <c r="H740" s="249">
        <v>2.3999999999999999</v>
      </c>
      <c r="I740" s="250"/>
      <c r="J740" s="246"/>
      <c r="K740" s="246"/>
      <c r="L740" s="251"/>
      <c r="M740" s="252"/>
      <c r="N740" s="253"/>
      <c r="O740" s="253"/>
      <c r="P740" s="253"/>
      <c r="Q740" s="253"/>
      <c r="R740" s="253"/>
      <c r="S740" s="253"/>
      <c r="T740" s="254"/>
      <c r="U740" s="14"/>
      <c r="V740" s="14"/>
      <c r="W740" s="14"/>
      <c r="X740" s="14"/>
      <c r="Y740" s="14"/>
      <c r="Z740" s="14"/>
      <c r="AA740" s="14"/>
      <c r="AB740" s="14"/>
      <c r="AC740" s="14"/>
      <c r="AD740" s="14"/>
      <c r="AE740" s="14"/>
      <c r="AT740" s="255" t="s">
        <v>152</v>
      </c>
      <c r="AU740" s="255" t="s">
        <v>85</v>
      </c>
      <c r="AV740" s="14" t="s">
        <v>85</v>
      </c>
      <c r="AW740" s="14" t="s">
        <v>32</v>
      </c>
      <c r="AX740" s="14" t="s">
        <v>75</v>
      </c>
      <c r="AY740" s="255" t="s">
        <v>143</v>
      </c>
    </row>
    <row r="741" s="14" customFormat="1">
      <c r="A741" s="14"/>
      <c r="B741" s="245"/>
      <c r="C741" s="246"/>
      <c r="D741" s="236" t="s">
        <v>152</v>
      </c>
      <c r="E741" s="247" t="s">
        <v>1</v>
      </c>
      <c r="F741" s="248" t="s">
        <v>336</v>
      </c>
      <c r="G741" s="246"/>
      <c r="H741" s="249">
        <v>0.90000000000000002</v>
      </c>
      <c r="I741" s="250"/>
      <c r="J741" s="246"/>
      <c r="K741" s="246"/>
      <c r="L741" s="251"/>
      <c r="M741" s="252"/>
      <c r="N741" s="253"/>
      <c r="O741" s="253"/>
      <c r="P741" s="253"/>
      <c r="Q741" s="253"/>
      <c r="R741" s="253"/>
      <c r="S741" s="253"/>
      <c r="T741" s="254"/>
      <c r="U741" s="14"/>
      <c r="V741" s="14"/>
      <c r="W741" s="14"/>
      <c r="X741" s="14"/>
      <c r="Y741" s="14"/>
      <c r="Z741" s="14"/>
      <c r="AA741" s="14"/>
      <c r="AB741" s="14"/>
      <c r="AC741" s="14"/>
      <c r="AD741" s="14"/>
      <c r="AE741" s="14"/>
      <c r="AT741" s="255" t="s">
        <v>152</v>
      </c>
      <c r="AU741" s="255" t="s">
        <v>85</v>
      </c>
      <c r="AV741" s="14" t="s">
        <v>85</v>
      </c>
      <c r="AW741" s="14" t="s">
        <v>32</v>
      </c>
      <c r="AX741" s="14" t="s">
        <v>75</v>
      </c>
      <c r="AY741" s="255" t="s">
        <v>143</v>
      </c>
    </row>
    <row r="742" s="16" customFormat="1">
      <c r="A742" s="16"/>
      <c r="B742" s="267"/>
      <c r="C742" s="268"/>
      <c r="D742" s="236" t="s">
        <v>152</v>
      </c>
      <c r="E742" s="269" t="s">
        <v>1</v>
      </c>
      <c r="F742" s="270" t="s">
        <v>174</v>
      </c>
      <c r="G742" s="268"/>
      <c r="H742" s="271">
        <v>36.199999999999996</v>
      </c>
      <c r="I742" s="272"/>
      <c r="J742" s="268"/>
      <c r="K742" s="268"/>
      <c r="L742" s="273"/>
      <c r="M742" s="274"/>
      <c r="N742" s="275"/>
      <c r="O742" s="275"/>
      <c r="P742" s="275"/>
      <c r="Q742" s="275"/>
      <c r="R742" s="275"/>
      <c r="S742" s="275"/>
      <c r="T742" s="276"/>
      <c r="U742" s="16"/>
      <c r="V742" s="16"/>
      <c r="W742" s="16"/>
      <c r="X742" s="16"/>
      <c r="Y742" s="16"/>
      <c r="Z742" s="16"/>
      <c r="AA742" s="16"/>
      <c r="AB742" s="16"/>
      <c r="AC742" s="16"/>
      <c r="AD742" s="16"/>
      <c r="AE742" s="16"/>
      <c r="AT742" s="277" t="s">
        <v>152</v>
      </c>
      <c r="AU742" s="277" t="s">
        <v>85</v>
      </c>
      <c r="AV742" s="16" t="s">
        <v>150</v>
      </c>
      <c r="AW742" s="16" t="s">
        <v>32</v>
      </c>
      <c r="AX742" s="16" t="s">
        <v>83</v>
      </c>
      <c r="AY742" s="277" t="s">
        <v>143</v>
      </c>
    </row>
    <row r="743" s="2" customFormat="1" ht="21.75" customHeight="1">
      <c r="A743" s="39"/>
      <c r="B743" s="40"/>
      <c r="C743" s="278" t="s">
        <v>855</v>
      </c>
      <c r="D743" s="278" t="s">
        <v>197</v>
      </c>
      <c r="E743" s="279" t="s">
        <v>856</v>
      </c>
      <c r="F743" s="280" t="s">
        <v>857</v>
      </c>
      <c r="G743" s="281" t="s">
        <v>223</v>
      </c>
      <c r="H743" s="282">
        <v>36.200000000000003</v>
      </c>
      <c r="I743" s="283"/>
      <c r="J743" s="284">
        <f>ROUND(I743*H743,2)</f>
        <v>0</v>
      </c>
      <c r="K743" s="285"/>
      <c r="L743" s="286"/>
      <c r="M743" s="287" t="s">
        <v>1</v>
      </c>
      <c r="N743" s="288" t="s">
        <v>40</v>
      </c>
      <c r="O743" s="92"/>
      <c r="P743" s="230">
        <f>O743*H743</f>
        <v>0</v>
      </c>
      <c r="Q743" s="230">
        <v>0.0023999999999999998</v>
      </c>
      <c r="R743" s="230">
        <f>Q743*H743</f>
        <v>0.086879999999999999</v>
      </c>
      <c r="S743" s="230">
        <v>0</v>
      </c>
      <c r="T743" s="231">
        <f>S743*H743</f>
        <v>0</v>
      </c>
      <c r="U743" s="39"/>
      <c r="V743" s="39"/>
      <c r="W743" s="39"/>
      <c r="X743" s="39"/>
      <c r="Y743" s="39"/>
      <c r="Z743" s="39"/>
      <c r="AA743" s="39"/>
      <c r="AB743" s="39"/>
      <c r="AC743" s="39"/>
      <c r="AD743" s="39"/>
      <c r="AE743" s="39"/>
      <c r="AR743" s="232" t="s">
        <v>373</v>
      </c>
      <c r="AT743" s="232" t="s">
        <v>197</v>
      </c>
      <c r="AU743" s="232" t="s">
        <v>85</v>
      </c>
      <c r="AY743" s="18" t="s">
        <v>143</v>
      </c>
      <c r="BE743" s="233">
        <f>IF(N743="základní",J743,0)</f>
        <v>0</v>
      </c>
      <c r="BF743" s="233">
        <f>IF(N743="snížená",J743,0)</f>
        <v>0</v>
      </c>
      <c r="BG743" s="233">
        <f>IF(N743="zákl. přenesená",J743,0)</f>
        <v>0</v>
      </c>
      <c r="BH743" s="233">
        <f>IF(N743="sníž. přenesená",J743,0)</f>
        <v>0</v>
      </c>
      <c r="BI743" s="233">
        <f>IF(N743="nulová",J743,0)</f>
        <v>0</v>
      </c>
      <c r="BJ743" s="18" t="s">
        <v>83</v>
      </c>
      <c r="BK743" s="233">
        <f>ROUND(I743*H743,2)</f>
        <v>0</v>
      </c>
      <c r="BL743" s="18" t="s">
        <v>276</v>
      </c>
      <c r="BM743" s="232" t="s">
        <v>858</v>
      </c>
    </row>
    <row r="744" s="2" customFormat="1" ht="16.5" customHeight="1">
      <c r="A744" s="39"/>
      <c r="B744" s="40"/>
      <c r="C744" s="278" t="s">
        <v>859</v>
      </c>
      <c r="D744" s="278" t="s">
        <v>197</v>
      </c>
      <c r="E744" s="279" t="s">
        <v>860</v>
      </c>
      <c r="F744" s="280" t="s">
        <v>861</v>
      </c>
      <c r="G744" s="281" t="s">
        <v>862</v>
      </c>
      <c r="H744" s="282">
        <v>32</v>
      </c>
      <c r="I744" s="283"/>
      <c r="J744" s="284">
        <f>ROUND(I744*H744,2)</f>
        <v>0</v>
      </c>
      <c r="K744" s="285"/>
      <c r="L744" s="286"/>
      <c r="M744" s="287" t="s">
        <v>1</v>
      </c>
      <c r="N744" s="288" t="s">
        <v>40</v>
      </c>
      <c r="O744" s="92"/>
      <c r="P744" s="230">
        <f>O744*H744</f>
        <v>0</v>
      </c>
      <c r="Q744" s="230">
        <v>0.00020000000000000001</v>
      </c>
      <c r="R744" s="230">
        <f>Q744*H744</f>
        <v>0.0064000000000000003</v>
      </c>
      <c r="S744" s="230">
        <v>0</v>
      </c>
      <c r="T744" s="231">
        <f>S744*H744</f>
        <v>0</v>
      </c>
      <c r="U744" s="39"/>
      <c r="V744" s="39"/>
      <c r="W744" s="39"/>
      <c r="X744" s="39"/>
      <c r="Y744" s="39"/>
      <c r="Z744" s="39"/>
      <c r="AA744" s="39"/>
      <c r="AB744" s="39"/>
      <c r="AC744" s="39"/>
      <c r="AD744" s="39"/>
      <c r="AE744" s="39"/>
      <c r="AR744" s="232" t="s">
        <v>373</v>
      </c>
      <c r="AT744" s="232" t="s">
        <v>197</v>
      </c>
      <c r="AU744" s="232" t="s">
        <v>85</v>
      </c>
      <c r="AY744" s="18" t="s">
        <v>143</v>
      </c>
      <c r="BE744" s="233">
        <f>IF(N744="základní",J744,0)</f>
        <v>0</v>
      </c>
      <c r="BF744" s="233">
        <f>IF(N744="snížená",J744,0)</f>
        <v>0</v>
      </c>
      <c r="BG744" s="233">
        <f>IF(N744="zákl. přenesená",J744,0)</f>
        <v>0</v>
      </c>
      <c r="BH744" s="233">
        <f>IF(N744="sníž. přenesená",J744,0)</f>
        <v>0</v>
      </c>
      <c r="BI744" s="233">
        <f>IF(N744="nulová",J744,0)</f>
        <v>0</v>
      </c>
      <c r="BJ744" s="18" t="s">
        <v>83</v>
      </c>
      <c r="BK744" s="233">
        <f>ROUND(I744*H744,2)</f>
        <v>0</v>
      </c>
      <c r="BL744" s="18" t="s">
        <v>276</v>
      </c>
      <c r="BM744" s="232" t="s">
        <v>863</v>
      </c>
    </row>
    <row r="745" s="14" customFormat="1">
      <c r="A745" s="14"/>
      <c r="B745" s="245"/>
      <c r="C745" s="246"/>
      <c r="D745" s="236" t="s">
        <v>152</v>
      </c>
      <c r="E745" s="247" t="s">
        <v>1</v>
      </c>
      <c r="F745" s="248" t="s">
        <v>205</v>
      </c>
      <c r="G745" s="246"/>
      <c r="H745" s="249">
        <v>5</v>
      </c>
      <c r="I745" s="250"/>
      <c r="J745" s="246"/>
      <c r="K745" s="246"/>
      <c r="L745" s="251"/>
      <c r="M745" s="252"/>
      <c r="N745" s="253"/>
      <c r="O745" s="253"/>
      <c r="P745" s="253"/>
      <c r="Q745" s="253"/>
      <c r="R745" s="253"/>
      <c r="S745" s="253"/>
      <c r="T745" s="254"/>
      <c r="U745" s="14"/>
      <c r="V745" s="14"/>
      <c r="W745" s="14"/>
      <c r="X745" s="14"/>
      <c r="Y745" s="14"/>
      <c r="Z745" s="14"/>
      <c r="AA745" s="14"/>
      <c r="AB745" s="14"/>
      <c r="AC745" s="14"/>
      <c r="AD745" s="14"/>
      <c r="AE745" s="14"/>
      <c r="AT745" s="255" t="s">
        <v>152</v>
      </c>
      <c r="AU745" s="255" t="s">
        <v>85</v>
      </c>
      <c r="AV745" s="14" t="s">
        <v>85</v>
      </c>
      <c r="AW745" s="14" t="s">
        <v>32</v>
      </c>
      <c r="AX745" s="14" t="s">
        <v>75</v>
      </c>
      <c r="AY745" s="255" t="s">
        <v>143</v>
      </c>
    </row>
    <row r="746" s="14" customFormat="1">
      <c r="A746" s="14"/>
      <c r="B746" s="245"/>
      <c r="C746" s="246"/>
      <c r="D746" s="236" t="s">
        <v>152</v>
      </c>
      <c r="E746" s="247" t="s">
        <v>1</v>
      </c>
      <c r="F746" s="248" t="s">
        <v>200</v>
      </c>
      <c r="G746" s="246"/>
      <c r="H746" s="249">
        <v>8</v>
      </c>
      <c r="I746" s="250"/>
      <c r="J746" s="246"/>
      <c r="K746" s="246"/>
      <c r="L746" s="251"/>
      <c r="M746" s="252"/>
      <c r="N746" s="253"/>
      <c r="O746" s="253"/>
      <c r="P746" s="253"/>
      <c r="Q746" s="253"/>
      <c r="R746" s="253"/>
      <c r="S746" s="253"/>
      <c r="T746" s="254"/>
      <c r="U746" s="14"/>
      <c r="V746" s="14"/>
      <c r="W746" s="14"/>
      <c r="X746" s="14"/>
      <c r="Y746" s="14"/>
      <c r="Z746" s="14"/>
      <c r="AA746" s="14"/>
      <c r="AB746" s="14"/>
      <c r="AC746" s="14"/>
      <c r="AD746" s="14"/>
      <c r="AE746" s="14"/>
      <c r="AT746" s="255" t="s">
        <v>152</v>
      </c>
      <c r="AU746" s="255" t="s">
        <v>85</v>
      </c>
      <c r="AV746" s="14" t="s">
        <v>85</v>
      </c>
      <c r="AW746" s="14" t="s">
        <v>32</v>
      </c>
      <c r="AX746" s="14" t="s">
        <v>75</v>
      </c>
      <c r="AY746" s="255" t="s">
        <v>143</v>
      </c>
    </row>
    <row r="747" s="14" customFormat="1">
      <c r="A747" s="14"/>
      <c r="B747" s="245"/>
      <c r="C747" s="246"/>
      <c r="D747" s="236" t="s">
        <v>152</v>
      </c>
      <c r="E747" s="247" t="s">
        <v>1</v>
      </c>
      <c r="F747" s="248" t="s">
        <v>254</v>
      </c>
      <c r="G747" s="246"/>
      <c r="H747" s="249">
        <v>12</v>
      </c>
      <c r="I747" s="250"/>
      <c r="J747" s="246"/>
      <c r="K747" s="246"/>
      <c r="L747" s="251"/>
      <c r="M747" s="252"/>
      <c r="N747" s="253"/>
      <c r="O747" s="253"/>
      <c r="P747" s="253"/>
      <c r="Q747" s="253"/>
      <c r="R747" s="253"/>
      <c r="S747" s="253"/>
      <c r="T747" s="254"/>
      <c r="U747" s="14"/>
      <c r="V747" s="14"/>
      <c r="W747" s="14"/>
      <c r="X747" s="14"/>
      <c r="Y747" s="14"/>
      <c r="Z747" s="14"/>
      <c r="AA747" s="14"/>
      <c r="AB747" s="14"/>
      <c r="AC747" s="14"/>
      <c r="AD747" s="14"/>
      <c r="AE747" s="14"/>
      <c r="AT747" s="255" t="s">
        <v>152</v>
      </c>
      <c r="AU747" s="255" t="s">
        <v>85</v>
      </c>
      <c r="AV747" s="14" t="s">
        <v>85</v>
      </c>
      <c r="AW747" s="14" t="s">
        <v>32</v>
      </c>
      <c r="AX747" s="14" t="s">
        <v>75</v>
      </c>
      <c r="AY747" s="255" t="s">
        <v>143</v>
      </c>
    </row>
    <row r="748" s="14" customFormat="1">
      <c r="A748" s="14"/>
      <c r="B748" s="245"/>
      <c r="C748" s="246"/>
      <c r="D748" s="236" t="s">
        <v>152</v>
      </c>
      <c r="E748" s="247" t="s">
        <v>1</v>
      </c>
      <c r="F748" s="248" t="s">
        <v>85</v>
      </c>
      <c r="G748" s="246"/>
      <c r="H748" s="249">
        <v>2</v>
      </c>
      <c r="I748" s="250"/>
      <c r="J748" s="246"/>
      <c r="K748" s="246"/>
      <c r="L748" s="251"/>
      <c r="M748" s="252"/>
      <c r="N748" s="253"/>
      <c r="O748" s="253"/>
      <c r="P748" s="253"/>
      <c r="Q748" s="253"/>
      <c r="R748" s="253"/>
      <c r="S748" s="253"/>
      <c r="T748" s="254"/>
      <c r="U748" s="14"/>
      <c r="V748" s="14"/>
      <c r="W748" s="14"/>
      <c r="X748" s="14"/>
      <c r="Y748" s="14"/>
      <c r="Z748" s="14"/>
      <c r="AA748" s="14"/>
      <c r="AB748" s="14"/>
      <c r="AC748" s="14"/>
      <c r="AD748" s="14"/>
      <c r="AE748" s="14"/>
      <c r="AT748" s="255" t="s">
        <v>152</v>
      </c>
      <c r="AU748" s="255" t="s">
        <v>85</v>
      </c>
      <c r="AV748" s="14" t="s">
        <v>85</v>
      </c>
      <c r="AW748" s="14" t="s">
        <v>32</v>
      </c>
      <c r="AX748" s="14" t="s">
        <v>75</v>
      </c>
      <c r="AY748" s="255" t="s">
        <v>143</v>
      </c>
    </row>
    <row r="749" s="14" customFormat="1">
      <c r="A749" s="14"/>
      <c r="B749" s="245"/>
      <c r="C749" s="246"/>
      <c r="D749" s="236" t="s">
        <v>152</v>
      </c>
      <c r="E749" s="247" t="s">
        <v>1</v>
      </c>
      <c r="F749" s="248" t="s">
        <v>150</v>
      </c>
      <c r="G749" s="246"/>
      <c r="H749" s="249">
        <v>4</v>
      </c>
      <c r="I749" s="250"/>
      <c r="J749" s="246"/>
      <c r="K749" s="246"/>
      <c r="L749" s="251"/>
      <c r="M749" s="252"/>
      <c r="N749" s="253"/>
      <c r="O749" s="253"/>
      <c r="P749" s="253"/>
      <c r="Q749" s="253"/>
      <c r="R749" s="253"/>
      <c r="S749" s="253"/>
      <c r="T749" s="254"/>
      <c r="U749" s="14"/>
      <c r="V749" s="14"/>
      <c r="W749" s="14"/>
      <c r="X749" s="14"/>
      <c r="Y749" s="14"/>
      <c r="Z749" s="14"/>
      <c r="AA749" s="14"/>
      <c r="AB749" s="14"/>
      <c r="AC749" s="14"/>
      <c r="AD749" s="14"/>
      <c r="AE749" s="14"/>
      <c r="AT749" s="255" t="s">
        <v>152</v>
      </c>
      <c r="AU749" s="255" t="s">
        <v>85</v>
      </c>
      <c r="AV749" s="14" t="s">
        <v>85</v>
      </c>
      <c r="AW749" s="14" t="s">
        <v>32</v>
      </c>
      <c r="AX749" s="14" t="s">
        <v>75</v>
      </c>
      <c r="AY749" s="255" t="s">
        <v>143</v>
      </c>
    </row>
    <row r="750" s="14" customFormat="1">
      <c r="A750" s="14"/>
      <c r="B750" s="245"/>
      <c r="C750" s="246"/>
      <c r="D750" s="236" t="s">
        <v>152</v>
      </c>
      <c r="E750" s="247" t="s">
        <v>1</v>
      </c>
      <c r="F750" s="248" t="s">
        <v>83</v>
      </c>
      <c r="G750" s="246"/>
      <c r="H750" s="249">
        <v>1</v>
      </c>
      <c r="I750" s="250"/>
      <c r="J750" s="246"/>
      <c r="K750" s="246"/>
      <c r="L750" s="251"/>
      <c r="M750" s="252"/>
      <c r="N750" s="253"/>
      <c r="O750" s="253"/>
      <c r="P750" s="253"/>
      <c r="Q750" s="253"/>
      <c r="R750" s="253"/>
      <c r="S750" s="253"/>
      <c r="T750" s="254"/>
      <c r="U750" s="14"/>
      <c r="V750" s="14"/>
      <c r="W750" s="14"/>
      <c r="X750" s="14"/>
      <c r="Y750" s="14"/>
      <c r="Z750" s="14"/>
      <c r="AA750" s="14"/>
      <c r="AB750" s="14"/>
      <c r="AC750" s="14"/>
      <c r="AD750" s="14"/>
      <c r="AE750" s="14"/>
      <c r="AT750" s="255" t="s">
        <v>152</v>
      </c>
      <c r="AU750" s="255" t="s">
        <v>85</v>
      </c>
      <c r="AV750" s="14" t="s">
        <v>85</v>
      </c>
      <c r="AW750" s="14" t="s">
        <v>32</v>
      </c>
      <c r="AX750" s="14" t="s">
        <v>75</v>
      </c>
      <c r="AY750" s="255" t="s">
        <v>143</v>
      </c>
    </row>
    <row r="751" s="16" customFormat="1">
      <c r="A751" s="16"/>
      <c r="B751" s="267"/>
      <c r="C751" s="268"/>
      <c r="D751" s="236" t="s">
        <v>152</v>
      </c>
      <c r="E751" s="269" t="s">
        <v>1</v>
      </c>
      <c r="F751" s="270" t="s">
        <v>174</v>
      </c>
      <c r="G751" s="268"/>
      <c r="H751" s="271">
        <v>32</v>
      </c>
      <c r="I751" s="272"/>
      <c r="J751" s="268"/>
      <c r="K751" s="268"/>
      <c r="L751" s="273"/>
      <c r="M751" s="274"/>
      <c r="N751" s="275"/>
      <c r="O751" s="275"/>
      <c r="P751" s="275"/>
      <c r="Q751" s="275"/>
      <c r="R751" s="275"/>
      <c r="S751" s="275"/>
      <c r="T751" s="276"/>
      <c r="U751" s="16"/>
      <c r="V751" s="16"/>
      <c r="W751" s="16"/>
      <c r="X751" s="16"/>
      <c r="Y751" s="16"/>
      <c r="Z751" s="16"/>
      <c r="AA751" s="16"/>
      <c r="AB751" s="16"/>
      <c r="AC751" s="16"/>
      <c r="AD751" s="16"/>
      <c r="AE751" s="16"/>
      <c r="AT751" s="277" t="s">
        <v>152</v>
      </c>
      <c r="AU751" s="277" t="s">
        <v>85</v>
      </c>
      <c r="AV751" s="16" t="s">
        <v>150</v>
      </c>
      <c r="AW751" s="16" t="s">
        <v>32</v>
      </c>
      <c r="AX751" s="16" t="s">
        <v>83</v>
      </c>
      <c r="AY751" s="277" t="s">
        <v>143</v>
      </c>
    </row>
    <row r="752" s="2" customFormat="1" ht="37.8" customHeight="1">
      <c r="A752" s="39"/>
      <c r="B752" s="40"/>
      <c r="C752" s="220" t="s">
        <v>864</v>
      </c>
      <c r="D752" s="220" t="s">
        <v>146</v>
      </c>
      <c r="E752" s="221" t="s">
        <v>865</v>
      </c>
      <c r="F752" s="222" t="s">
        <v>866</v>
      </c>
      <c r="G752" s="223" t="s">
        <v>867</v>
      </c>
      <c r="H752" s="224">
        <v>3</v>
      </c>
      <c r="I752" s="225"/>
      <c r="J752" s="226">
        <f>ROUND(I752*H752,2)</f>
        <v>0</v>
      </c>
      <c r="K752" s="227"/>
      <c r="L752" s="45"/>
      <c r="M752" s="228" t="s">
        <v>1</v>
      </c>
      <c r="N752" s="229" t="s">
        <v>40</v>
      </c>
      <c r="O752" s="92"/>
      <c r="P752" s="230">
        <f>O752*H752</f>
        <v>0</v>
      </c>
      <c r="Q752" s="230">
        <v>0</v>
      </c>
      <c r="R752" s="230">
        <f>Q752*H752</f>
        <v>0</v>
      </c>
      <c r="S752" s="230">
        <v>0</v>
      </c>
      <c r="T752" s="231">
        <f>S752*H752</f>
        <v>0</v>
      </c>
      <c r="U752" s="39"/>
      <c r="V752" s="39"/>
      <c r="W752" s="39"/>
      <c r="X752" s="39"/>
      <c r="Y752" s="39"/>
      <c r="Z752" s="39"/>
      <c r="AA752" s="39"/>
      <c r="AB752" s="39"/>
      <c r="AC752" s="39"/>
      <c r="AD752" s="39"/>
      <c r="AE752" s="39"/>
      <c r="AR752" s="232" t="s">
        <v>276</v>
      </c>
      <c r="AT752" s="232" t="s">
        <v>146</v>
      </c>
      <c r="AU752" s="232" t="s">
        <v>85</v>
      </c>
      <c r="AY752" s="18" t="s">
        <v>143</v>
      </c>
      <c r="BE752" s="233">
        <f>IF(N752="základní",J752,0)</f>
        <v>0</v>
      </c>
      <c r="BF752" s="233">
        <f>IF(N752="snížená",J752,0)</f>
        <v>0</v>
      </c>
      <c r="BG752" s="233">
        <f>IF(N752="zákl. přenesená",J752,0)</f>
        <v>0</v>
      </c>
      <c r="BH752" s="233">
        <f>IF(N752="sníž. přenesená",J752,0)</f>
        <v>0</v>
      </c>
      <c r="BI752" s="233">
        <f>IF(N752="nulová",J752,0)</f>
        <v>0</v>
      </c>
      <c r="BJ752" s="18" t="s">
        <v>83</v>
      </c>
      <c r="BK752" s="233">
        <f>ROUND(I752*H752,2)</f>
        <v>0</v>
      </c>
      <c r="BL752" s="18" t="s">
        <v>276</v>
      </c>
      <c r="BM752" s="232" t="s">
        <v>868</v>
      </c>
    </row>
    <row r="753" s="2" customFormat="1" ht="37.8" customHeight="1">
      <c r="A753" s="39"/>
      <c r="B753" s="40"/>
      <c r="C753" s="220" t="s">
        <v>869</v>
      </c>
      <c r="D753" s="220" t="s">
        <v>146</v>
      </c>
      <c r="E753" s="221" t="s">
        <v>870</v>
      </c>
      <c r="F753" s="222" t="s">
        <v>871</v>
      </c>
      <c r="G753" s="223" t="s">
        <v>867</v>
      </c>
      <c r="H753" s="224">
        <v>2</v>
      </c>
      <c r="I753" s="225"/>
      <c r="J753" s="226">
        <f>ROUND(I753*H753,2)</f>
        <v>0</v>
      </c>
      <c r="K753" s="227"/>
      <c r="L753" s="45"/>
      <c r="M753" s="228" t="s">
        <v>1</v>
      </c>
      <c r="N753" s="229" t="s">
        <v>40</v>
      </c>
      <c r="O753" s="92"/>
      <c r="P753" s="230">
        <f>O753*H753</f>
        <v>0</v>
      </c>
      <c r="Q753" s="230">
        <v>0</v>
      </c>
      <c r="R753" s="230">
        <f>Q753*H753</f>
        <v>0</v>
      </c>
      <c r="S753" s="230">
        <v>0</v>
      </c>
      <c r="T753" s="231">
        <f>S753*H753</f>
        <v>0</v>
      </c>
      <c r="U753" s="39"/>
      <c r="V753" s="39"/>
      <c r="W753" s="39"/>
      <c r="X753" s="39"/>
      <c r="Y753" s="39"/>
      <c r="Z753" s="39"/>
      <c r="AA753" s="39"/>
      <c r="AB753" s="39"/>
      <c r="AC753" s="39"/>
      <c r="AD753" s="39"/>
      <c r="AE753" s="39"/>
      <c r="AR753" s="232" t="s">
        <v>276</v>
      </c>
      <c r="AT753" s="232" t="s">
        <v>146</v>
      </c>
      <c r="AU753" s="232" t="s">
        <v>85</v>
      </c>
      <c r="AY753" s="18" t="s">
        <v>143</v>
      </c>
      <c r="BE753" s="233">
        <f>IF(N753="základní",J753,0)</f>
        <v>0</v>
      </c>
      <c r="BF753" s="233">
        <f>IF(N753="snížená",J753,0)</f>
        <v>0</v>
      </c>
      <c r="BG753" s="233">
        <f>IF(N753="zákl. přenesená",J753,0)</f>
        <v>0</v>
      </c>
      <c r="BH753" s="233">
        <f>IF(N753="sníž. přenesená",J753,0)</f>
        <v>0</v>
      </c>
      <c r="BI753" s="233">
        <f>IF(N753="nulová",J753,0)</f>
        <v>0</v>
      </c>
      <c r="BJ753" s="18" t="s">
        <v>83</v>
      </c>
      <c r="BK753" s="233">
        <f>ROUND(I753*H753,2)</f>
        <v>0</v>
      </c>
      <c r="BL753" s="18" t="s">
        <v>276</v>
      </c>
      <c r="BM753" s="232" t="s">
        <v>872</v>
      </c>
    </row>
    <row r="754" s="2" customFormat="1" ht="37.8" customHeight="1">
      <c r="A754" s="39"/>
      <c r="B754" s="40"/>
      <c r="C754" s="220" t="s">
        <v>873</v>
      </c>
      <c r="D754" s="220" t="s">
        <v>146</v>
      </c>
      <c r="E754" s="221" t="s">
        <v>874</v>
      </c>
      <c r="F754" s="222" t="s">
        <v>875</v>
      </c>
      <c r="G754" s="223" t="s">
        <v>867</v>
      </c>
      <c r="H754" s="224">
        <v>1</v>
      </c>
      <c r="I754" s="225"/>
      <c r="J754" s="226">
        <f>ROUND(I754*H754,2)</f>
        <v>0</v>
      </c>
      <c r="K754" s="227"/>
      <c r="L754" s="45"/>
      <c r="M754" s="228" t="s">
        <v>1</v>
      </c>
      <c r="N754" s="229" t="s">
        <v>40</v>
      </c>
      <c r="O754" s="92"/>
      <c r="P754" s="230">
        <f>O754*H754</f>
        <v>0</v>
      </c>
      <c r="Q754" s="230">
        <v>0</v>
      </c>
      <c r="R754" s="230">
        <f>Q754*H754</f>
        <v>0</v>
      </c>
      <c r="S754" s="230">
        <v>0</v>
      </c>
      <c r="T754" s="231">
        <f>S754*H754</f>
        <v>0</v>
      </c>
      <c r="U754" s="39"/>
      <c r="V754" s="39"/>
      <c r="W754" s="39"/>
      <c r="X754" s="39"/>
      <c r="Y754" s="39"/>
      <c r="Z754" s="39"/>
      <c r="AA754" s="39"/>
      <c r="AB754" s="39"/>
      <c r="AC754" s="39"/>
      <c r="AD754" s="39"/>
      <c r="AE754" s="39"/>
      <c r="AR754" s="232" t="s">
        <v>276</v>
      </c>
      <c r="AT754" s="232" t="s">
        <v>146</v>
      </c>
      <c r="AU754" s="232" t="s">
        <v>85</v>
      </c>
      <c r="AY754" s="18" t="s">
        <v>143</v>
      </c>
      <c r="BE754" s="233">
        <f>IF(N754="základní",J754,0)</f>
        <v>0</v>
      </c>
      <c r="BF754" s="233">
        <f>IF(N754="snížená",J754,0)</f>
        <v>0</v>
      </c>
      <c r="BG754" s="233">
        <f>IF(N754="zákl. přenesená",J754,0)</f>
        <v>0</v>
      </c>
      <c r="BH754" s="233">
        <f>IF(N754="sníž. přenesená",J754,0)</f>
        <v>0</v>
      </c>
      <c r="BI754" s="233">
        <f>IF(N754="nulová",J754,0)</f>
        <v>0</v>
      </c>
      <c r="BJ754" s="18" t="s">
        <v>83</v>
      </c>
      <c r="BK754" s="233">
        <f>ROUND(I754*H754,2)</f>
        <v>0</v>
      </c>
      <c r="BL754" s="18" t="s">
        <v>276</v>
      </c>
      <c r="BM754" s="232" t="s">
        <v>876</v>
      </c>
    </row>
    <row r="755" s="2" customFormat="1" ht="37.8" customHeight="1">
      <c r="A755" s="39"/>
      <c r="B755" s="40"/>
      <c r="C755" s="220" t="s">
        <v>877</v>
      </c>
      <c r="D755" s="220" t="s">
        <v>146</v>
      </c>
      <c r="E755" s="221" t="s">
        <v>878</v>
      </c>
      <c r="F755" s="222" t="s">
        <v>879</v>
      </c>
      <c r="G755" s="223" t="s">
        <v>867</v>
      </c>
      <c r="H755" s="224">
        <v>2</v>
      </c>
      <c r="I755" s="225"/>
      <c r="J755" s="226">
        <f>ROUND(I755*H755,2)</f>
        <v>0</v>
      </c>
      <c r="K755" s="227"/>
      <c r="L755" s="45"/>
      <c r="M755" s="228" t="s">
        <v>1</v>
      </c>
      <c r="N755" s="229" t="s">
        <v>40</v>
      </c>
      <c r="O755" s="92"/>
      <c r="P755" s="230">
        <f>O755*H755</f>
        <v>0</v>
      </c>
      <c r="Q755" s="230">
        <v>0</v>
      </c>
      <c r="R755" s="230">
        <f>Q755*H755</f>
        <v>0</v>
      </c>
      <c r="S755" s="230">
        <v>0</v>
      </c>
      <c r="T755" s="231">
        <f>S755*H755</f>
        <v>0</v>
      </c>
      <c r="U755" s="39"/>
      <c r="V755" s="39"/>
      <c r="W755" s="39"/>
      <c r="X755" s="39"/>
      <c r="Y755" s="39"/>
      <c r="Z755" s="39"/>
      <c r="AA755" s="39"/>
      <c r="AB755" s="39"/>
      <c r="AC755" s="39"/>
      <c r="AD755" s="39"/>
      <c r="AE755" s="39"/>
      <c r="AR755" s="232" t="s">
        <v>276</v>
      </c>
      <c r="AT755" s="232" t="s">
        <v>146</v>
      </c>
      <c r="AU755" s="232" t="s">
        <v>85</v>
      </c>
      <c r="AY755" s="18" t="s">
        <v>143</v>
      </c>
      <c r="BE755" s="233">
        <f>IF(N755="základní",J755,0)</f>
        <v>0</v>
      </c>
      <c r="BF755" s="233">
        <f>IF(N755="snížená",J755,0)</f>
        <v>0</v>
      </c>
      <c r="BG755" s="233">
        <f>IF(N755="zákl. přenesená",J755,0)</f>
        <v>0</v>
      </c>
      <c r="BH755" s="233">
        <f>IF(N755="sníž. přenesená",J755,0)</f>
        <v>0</v>
      </c>
      <c r="BI755" s="233">
        <f>IF(N755="nulová",J755,0)</f>
        <v>0</v>
      </c>
      <c r="BJ755" s="18" t="s">
        <v>83</v>
      </c>
      <c r="BK755" s="233">
        <f>ROUND(I755*H755,2)</f>
        <v>0</v>
      </c>
      <c r="BL755" s="18" t="s">
        <v>276</v>
      </c>
      <c r="BM755" s="232" t="s">
        <v>880</v>
      </c>
    </row>
    <row r="756" s="2" customFormat="1" ht="37.8" customHeight="1">
      <c r="A756" s="39"/>
      <c r="B756" s="40"/>
      <c r="C756" s="220" t="s">
        <v>881</v>
      </c>
      <c r="D756" s="220" t="s">
        <v>146</v>
      </c>
      <c r="E756" s="221" t="s">
        <v>882</v>
      </c>
      <c r="F756" s="222" t="s">
        <v>883</v>
      </c>
      <c r="G756" s="223" t="s">
        <v>867</v>
      </c>
      <c r="H756" s="224">
        <v>6</v>
      </c>
      <c r="I756" s="225"/>
      <c r="J756" s="226">
        <f>ROUND(I756*H756,2)</f>
        <v>0</v>
      </c>
      <c r="K756" s="227"/>
      <c r="L756" s="45"/>
      <c r="M756" s="228" t="s">
        <v>1</v>
      </c>
      <c r="N756" s="229" t="s">
        <v>40</v>
      </c>
      <c r="O756" s="92"/>
      <c r="P756" s="230">
        <f>O756*H756</f>
        <v>0</v>
      </c>
      <c r="Q756" s="230">
        <v>0</v>
      </c>
      <c r="R756" s="230">
        <f>Q756*H756</f>
        <v>0</v>
      </c>
      <c r="S756" s="230">
        <v>0</v>
      </c>
      <c r="T756" s="231">
        <f>S756*H756</f>
        <v>0</v>
      </c>
      <c r="U756" s="39"/>
      <c r="V756" s="39"/>
      <c r="W756" s="39"/>
      <c r="X756" s="39"/>
      <c r="Y756" s="39"/>
      <c r="Z756" s="39"/>
      <c r="AA756" s="39"/>
      <c r="AB756" s="39"/>
      <c r="AC756" s="39"/>
      <c r="AD756" s="39"/>
      <c r="AE756" s="39"/>
      <c r="AR756" s="232" t="s">
        <v>276</v>
      </c>
      <c r="AT756" s="232" t="s">
        <v>146</v>
      </c>
      <c r="AU756" s="232" t="s">
        <v>85</v>
      </c>
      <c r="AY756" s="18" t="s">
        <v>143</v>
      </c>
      <c r="BE756" s="233">
        <f>IF(N756="základní",J756,0)</f>
        <v>0</v>
      </c>
      <c r="BF756" s="233">
        <f>IF(N756="snížená",J756,0)</f>
        <v>0</v>
      </c>
      <c r="BG756" s="233">
        <f>IF(N756="zákl. přenesená",J756,0)</f>
        <v>0</v>
      </c>
      <c r="BH756" s="233">
        <f>IF(N756="sníž. přenesená",J756,0)</f>
        <v>0</v>
      </c>
      <c r="BI756" s="233">
        <f>IF(N756="nulová",J756,0)</f>
        <v>0</v>
      </c>
      <c r="BJ756" s="18" t="s">
        <v>83</v>
      </c>
      <c r="BK756" s="233">
        <f>ROUND(I756*H756,2)</f>
        <v>0</v>
      </c>
      <c r="BL756" s="18" t="s">
        <v>276</v>
      </c>
      <c r="BM756" s="232" t="s">
        <v>884</v>
      </c>
    </row>
    <row r="757" s="2" customFormat="1" ht="37.8" customHeight="1">
      <c r="A757" s="39"/>
      <c r="B757" s="40"/>
      <c r="C757" s="220" t="s">
        <v>885</v>
      </c>
      <c r="D757" s="220" t="s">
        <v>146</v>
      </c>
      <c r="E757" s="221" t="s">
        <v>886</v>
      </c>
      <c r="F757" s="222" t="s">
        <v>887</v>
      </c>
      <c r="G757" s="223" t="s">
        <v>867</v>
      </c>
      <c r="H757" s="224">
        <v>10</v>
      </c>
      <c r="I757" s="225"/>
      <c r="J757" s="226">
        <f>ROUND(I757*H757,2)</f>
        <v>0</v>
      </c>
      <c r="K757" s="227"/>
      <c r="L757" s="45"/>
      <c r="M757" s="228" t="s">
        <v>1</v>
      </c>
      <c r="N757" s="229" t="s">
        <v>40</v>
      </c>
      <c r="O757" s="92"/>
      <c r="P757" s="230">
        <f>O757*H757</f>
        <v>0</v>
      </c>
      <c r="Q757" s="230">
        <v>0</v>
      </c>
      <c r="R757" s="230">
        <f>Q757*H757</f>
        <v>0</v>
      </c>
      <c r="S757" s="230">
        <v>0</v>
      </c>
      <c r="T757" s="231">
        <f>S757*H757</f>
        <v>0</v>
      </c>
      <c r="U757" s="39"/>
      <c r="V757" s="39"/>
      <c r="W757" s="39"/>
      <c r="X757" s="39"/>
      <c r="Y757" s="39"/>
      <c r="Z757" s="39"/>
      <c r="AA757" s="39"/>
      <c r="AB757" s="39"/>
      <c r="AC757" s="39"/>
      <c r="AD757" s="39"/>
      <c r="AE757" s="39"/>
      <c r="AR757" s="232" t="s">
        <v>276</v>
      </c>
      <c r="AT757" s="232" t="s">
        <v>146</v>
      </c>
      <c r="AU757" s="232" t="s">
        <v>85</v>
      </c>
      <c r="AY757" s="18" t="s">
        <v>143</v>
      </c>
      <c r="BE757" s="233">
        <f>IF(N757="základní",J757,0)</f>
        <v>0</v>
      </c>
      <c r="BF757" s="233">
        <f>IF(N757="snížená",J757,0)</f>
        <v>0</v>
      </c>
      <c r="BG757" s="233">
        <f>IF(N757="zákl. přenesená",J757,0)</f>
        <v>0</v>
      </c>
      <c r="BH757" s="233">
        <f>IF(N757="sníž. přenesená",J757,0)</f>
        <v>0</v>
      </c>
      <c r="BI757" s="233">
        <f>IF(N757="nulová",J757,0)</f>
        <v>0</v>
      </c>
      <c r="BJ757" s="18" t="s">
        <v>83</v>
      </c>
      <c r="BK757" s="233">
        <f>ROUND(I757*H757,2)</f>
        <v>0</v>
      </c>
      <c r="BL757" s="18" t="s">
        <v>276</v>
      </c>
      <c r="BM757" s="232" t="s">
        <v>888</v>
      </c>
    </row>
    <row r="758" s="2" customFormat="1" ht="37.8" customHeight="1">
      <c r="A758" s="39"/>
      <c r="B758" s="40"/>
      <c r="C758" s="220" t="s">
        <v>889</v>
      </c>
      <c r="D758" s="220" t="s">
        <v>146</v>
      </c>
      <c r="E758" s="221" t="s">
        <v>890</v>
      </c>
      <c r="F758" s="222" t="s">
        <v>891</v>
      </c>
      <c r="G758" s="223" t="s">
        <v>867</v>
      </c>
      <c r="H758" s="224">
        <v>2</v>
      </c>
      <c r="I758" s="225"/>
      <c r="J758" s="226">
        <f>ROUND(I758*H758,2)</f>
        <v>0</v>
      </c>
      <c r="K758" s="227"/>
      <c r="L758" s="45"/>
      <c r="M758" s="228" t="s">
        <v>1</v>
      </c>
      <c r="N758" s="229" t="s">
        <v>40</v>
      </c>
      <c r="O758" s="92"/>
      <c r="P758" s="230">
        <f>O758*H758</f>
        <v>0</v>
      </c>
      <c r="Q758" s="230">
        <v>0</v>
      </c>
      <c r="R758" s="230">
        <f>Q758*H758</f>
        <v>0</v>
      </c>
      <c r="S758" s="230">
        <v>0</v>
      </c>
      <c r="T758" s="231">
        <f>S758*H758</f>
        <v>0</v>
      </c>
      <c r="U758" s="39"/>
      <c r="V758" s="39"/>
      <c r="W758" s="39"/>
      <c r="X758" s="39"/>
      <c r="Y758" s="39"/>
      <c r="Z758" s="39"/>
      <c r="AA758" s="39"/>
      <c r="AB758" s="39"/>
      <c r="AC758" s="39"/>
      <c r="AD758" s="39"/>
      <c r="AE758" s="39"/>
      <c r="AR758" s="232" t="s">
        <v>276</v>
      </c>
      <c r="AT758" s="232" t="s">
        <v>146</v>
      </c>
      <c r="AU758" s="232" t="s">
        <v>85</v>
      </c>
      <c r="AY758" s="18" t="s">
        <v>143</v>
      </c>
      <c r="BE758" s="233">
        <f>IF(N758="základní",J758,0)</f>
        <v>0</v>
      </c>
      <c r="BF758" s="233">
        <f>IF(N758="snížená",J758,0)</f>
        <v>0</v>
      </c>
      <c r="BG758" s="233">
        <f>IF(N758="zákl. přenesená",J758,0)</f>
        <v>0</v>
      </c>
      <c r="BH758" s="233">
        <f>IF(N758="sníž. přenesená",J758,0)</f>
        <v>0</v>
      </c>
      <c r="BI758" s="233">
        <f>IF(N758="nulová",J758,0)</f>
        <v>0</v>
      </c>
      <c r="BJ758" s="18" t="s">
        <v>83</v>
      </c>
      <c r="BK758" s="233">
        <f>ROUND(I758*H758,2)</f>
        <v>0</v>
      </c>
      <c r="BL758" s="18" t="s">
        <v>276</v>
      </c>
      <c r="BM758" s="232" t="s">
        <v>892</v>
      </c>
    </row>
    <row r="759" s="2" customFormat="1" ht="49.05" customHeight="1">
      <c r="A759" s="39"/>
      <c r="B759" s="40"/>
      <c r="C759" s="220" t="s">
        <v>893</v>
      </c>
      <c r="D759" s="220" t="s">
        <v>146</v>
      </c>
      <c r="E759" s="221" t="s">
        <v>894</v>
      </c>
      <c r="F759" s="222" t="s">
        <v>895</v>
      </c>
      <c r="G759" s="223" t="s">
        <v>867</v>
      </c>
      <c r="H759" s="224">
        <v>4</v>
      </c>
      <c r="I759" s="225"/>
      <c r="J759" s="226">
        <f>ROUND(I759*H759,2)</f>
        <v>0</v>
      </c>
      <c r="K759" s="227"/>
      <c r="L759" s="45"/>
      <c r="M759" s="228" t="s">
        <v>1</v>
      </c>
      <c r="N759" s="229" t="s">
        <v>40</v>
      </c>
      <c r="O759" s="92"/>
      <c r="P759" s="230">
        <f>O759*H759</f>
        <v>0</v>
      </c>
      <c r="Q759" s="230">
        <v>0</v>
      </c>
      <c r="R759" s="230">
        <f>Q759*H759</f>
        <v>0</v>
      </c>
      <c r="S759" s="230">
        <v>0</v>
      </c>
      <c r="T759" s="231">
        <f>S759*H759</f>
        <v>0</v>
      </c>
      <c r="U759" s="39"/>
      <c r="V759" s="39"/>
      <c r="W759" s="39"/>
      <c r="X759" s="39"/>
      <c r="Y759" s="39"/>
      <c r="Z759" s="39"/>
      <c r="AA759" s="39"/>
      <c r="AB759" s="39"/>
      <c r="AC759" s="39"/>
      <c r="AD759" s="39"/>
      <c r="AE759" s="39"/>
      <c r="AR759" s="232" t="s">
        <v>276</v>
      </c>
      <c r="AT759" s="232" t="s">
        <v>146</v>
      </c>
      <c r="AU759" s="232" t="s">
        <v>85</v>
      </c>
      <c r="AY759" s="18" t="s">
        <v>143</v>
      </c>
      <c r="BE759" s="233">
        <f>IF(N759="základní",J759,0)</f>
        <v>0</v>
      </c>
      <c r="BF759" s="233">
        <f>IF(N759="snížená",J759,0)</f>
        <v>0</v>
      </c>
      <c r="BG759" s="233">
        <f>IF(N759="zákl. přenesená",J759,0)</f>
        <v>0</v>
      </c>
      <c r="BH759" s="233">
        <f>IF(N759="sníž. přenesená",J759,0)</f>
        <v>0</v>
      </c>
      <c r="BI759" s="233">
        <f>IF(N759="nulová",J759,0)</f>
        <v>0</v>
      </c>
      <c r="BJ759" s="18" t="s">
        <v>83</v>
      </c>
      <c r="BK759" s="233">
        <f>ROUND(I759*H759,2)</f>
        <v>0</v>
      </c>
      <c r="BL759" s="18" t="s">
        <v>276</v>
      </c>
      <c r="BM759" s="232" t="s">
        <v>896</v>
      </c>
    </row>
    <row r="760" s="2" customFormat="1" ht="37.8" customHeight="1">
      <c r="A760" s="39"/>
      <c r="B760" s="40"/>
      <c r="C760" s="220" t="s">
        <v>897</v>
      </c>
      <c r="D760" s="220" t="s">
        <v>146</v>
      </c>
      <c r="E760" s="221" t="s">
        <v>898</v>
      </c>
      <c r="F760" s="222" t="s">
        <v>899</v>
      </c>
      <c r="G760" s="223" t="s">
        <v>867</v>
      </c>
      <c r="H760" s="224">
        <v>2</v>
      </c>
      <c r="I760" s="225"/>
      <c r="J760" s="226">
        <f>ROUND(I760*H760,2)</f>
        <v>0</v>
      </c>
      <c r="K760" s="227"/>
      <c r="L760" s="45"/>
      <c r="M760" s="228" t="s">
        <v>1</v>
      </c>
      <c r="N760" s="229" t="s">
        <v>40</v>
      </c>
      <c r="O760" s="92"/>
      <c r="P760" s="230">
        <f>O760*H760</f>
        <v>0</v>
      </c>
      <c r="Q760" s="230">
        <v>0</v>
      </c>
      <c r="R760" s="230">
        <f>Q760*H760</f>
        <v>0</v>
      </c>
      <c r="S760" s="230">
        <v>0</v>
      </c>
      <c r="T760" s="231">
        <f>S760*H760</f>
        <v>0</v>
      </c>
      <c r="U760" s="39"/>
      <c r="V760" s="39"/>
      <c r="W760" s="39"/>
      <c r="X760" s="39"/>
      <c r="Y760" s="39"/>
      <c r="Z760" s="39"/>
      <c r="AA760" s="39"/>
      <c r="AB760" s="39"/>
      <c r="AC760" s="39"/>
      <c r="AD760" s="39"/>
      <c r="AE760" s="39"/>
      <c r="AR760" s="232" t="s">
        <v>276</v>
      </c>
      <c r="AT760" s="232" t="s">
        <v>146</v>
      </c>
      <c r="AU760" s="232" t="s">
        <v>85</v>
      </c>
      <c r="AY760" s="18" t="s">
        <v>143</v>
      </c>
      <c r="BE760" s="233">
        <f>IF(N760="základní",J760,0)</f>
        <v>0</v>
      </c>
      <c r="BF760" s="233">
        <f>IF(N760="snížená",J760,0)</f>
        <v>0</v>
      </c>
      <c r="BG760" s="233">
        <f>IF(N760="zákl. přenesená",J760,0)</f>
        <v>0</v>
      </c>
      <c r="BH760" s="233">
        <f>IF(N760="sníž. přenesená",J760,0)</f>
        <v>0</v>
      </c>
      <c r="BI760" s="233">
        <f>IF(N760="nulová",J760,0)</f>
        <v>0</v>
      </c>
      <c r="BJ760" s="18" t="s">
        <v>83</v>
      </c>
      <c r="BK760" s="233">
        <f>ROUND(I760*H760,2)</f>
        <v>0</v>
      </c>
      <c r="BL760" s="18" t="s">
        <v>276</v>
      </c>
      <c r="BM760" s="232" t="s">
        <v>900</v>
      </c>
    </row>
    <row r="761" s="2" customFormat="1" ht="37.8" customHeight="1">
      <c r="A761" s="39"/>
      <c r="B761" s="40"/>
      <c r="C761" s="220" t="s">
        <v>901</v>
      </c>
      <c r="D761" s="220" t="s">
        <v>146</v>
      </c>
      <c r="E761" s="221" t="s">
        <v>902</v>
      </c>
      <c r="F761" s="222" t="s">
        <v>903</v>
      </c>
      <c r="G761" s="223" t="s">
        <v>867</v>
      </c>
      <c r="H761" s="224">
        <v>4</v>
      </c>
      <c r="I761" s="225"/>
      <c r="J761" s="226">
        <f>ROUND(I761*H761,2)</f>
        <v>0</v>
      </c>
      <c r="K761" s="227"/>
      <c r="L761" s="45"/>
      <c r="M761" s="228" t="s">
        <v>1</v>
      </c>
      <c r="N761" s="229" t="s">
        <v>40</v>
      </c>
      <c r="O761" s="92"/>
      <c r="P761" s="230">
        <f>O761*H761</f>
        <v>0</v>
      </c>
      <c r="Q761" s="230">
        <v>0</v>
      </c>
      <c r="R761" s="230">
        <f>Q761*H761</f>
        <v>0</v>
      </c>
      <c r="S761" s="230">
        <v>0</v>
      </c>
      <c r="T761" s="231">
        <f>S761*H761</f>
        <v>0</v>
      </c>
      <c r="U761" s="39"/>
      <c r="V761" s="39"/>
      <c r="W761" s="39"/>
      <c r="X761" s="39"/>
      <c r="Y761" s="39"/>
      <c r="Z761" s="39"/>
      <c r="AA761" s="39"/>
      <c r="AB761" s="39"/>
      <c r="AC761" s="39"/>
      <c r="AD761" s="39"/>
      <c r="AE761" s="39"/>
      <c r="AR761" s="232" t="s">
        <v>276</v>
      </c>
      <c r="AT761" s="232" t="s">
        <v>146</v>
      </c>
      <c r="AU761" s="232" t="s">
        <v>85</v>
      </c>
      <c r="AY761" s="18" t="s">
        <v>143</v>
      </c>
      <c r="BE761" s="233">
        <f>IF(N761="základní",J761,0)</f>
        <v>0</v>
      </c>
      <c r="BF761" s="233">
        <f>IF(N761="snížená",J761,0)</f>
        <v>0</v>
      </c>
      <c r="BG761" s="233">
        <f>IF(N761="zákl. přenesená",J761,0)</f>
        <v>0</v>
      </c>
      <c r="BH761" s="233">
        <f>IF(N761="sníž. přenesená",J761,0)</f>
        <v>0</v>
      </c>
      <c r="BI761" s="233">
        <f>IF(N761="nulová",J761,0)</f>
        <v>0</v>
      </c>
      <c r="BJ761" s="18" t="s">
        <v>83</v>
      </c>
      <c r="BK761" s="233">
        <f>ROUND(I761*H761,2)</f>
        <v>0</v>
      </c>
      <c r="BL761" s="18" t="s">
        <v>276</v>
      </c>
      <c r="BM761" s="232" t="s">
        <v>904</v>
      </c>
    </row>
    <row r="762" s="2" customFormat="1" ht="55.5" customHeight="1">
      <c r="A762" s="39"/>
      <c r="B762" s="40"/>
      <c r="C762" s="220" t="s">
        <v>905</v>
      </c>
      <c r="D762" s="220" t="s">
        <v>146</v>
      </c>
      <c r="E762" s="221" t="s">
        <v>906</v>
      </c>
      <c r="F762" s="222" t="s">
        <v>907</v>
      </c>
      <c r="G762" s="223" t="s">
        <v>867</v>
      </c>
      <c r="H762" s="224">
        <v>1</v>
      </c>
      <c r="I762" s="225"/>
      <c r="J762" s="226">
        <f>ROUND(I762*H762,2)</f>
        <v>0</v>
      </c>
      <c r="K762" s="227"/>
      <c r="L762" s="45"/>
      <c r="M762" s="228" t="s">
        <v>1</v>
      </c>
      <c r="N762" s="229" t="s">
        <v>40</v>
      </c>
      <c r="O762" s="92"/>
      <c r="P762" s="230">
        <f>O762*H762</f>
        <v>0</v>
      </c>
      <c r="Q762" s="230">
        <v>0</v>
      </c>
      <c r="R762" s="230">
        <f>Q762*H762</f>
        <v>0</v>
      </c>
      <c r="S762" s="230">
        <v>0</v>
      </c>
      <c r="T762" s="231">
        <f>S762*H762</f>
        <v>0</v>
      </c>
      <c r="U762" s="39"/>
      <c r="V762" s="39"/>
      <c r="W762" s="39"/>
      <c r="X762" s="39"/>
      <c r="Y762" s="39"/>
      <c r="Z762" s="39"/>
      <c r="AA762" s="39"/>
      <c r="AB762" s="39"/>
      <c r="AC762" s="39"/>
      <c r="AD762" s="39"/>
      <c r="AE762" s="39"/>
      <c r="AR762" s="232" t="s">
        <v>276</v>
      </c>
      <c r="AT762" s="232" t="s">
        <v>146</v>
      </c>
      <c r="AU762" s="232" t="s">
        <v>85</v>
      </c>
      <c r="AY762" s="18" t="s">
        <v>143</v>
      </c>
      <c r="BE762" s="233">
        <f>IF(N762="základní",J762,0)</f>
        <v>0</v>
      </c>
      <c r="BF762" s="233">
        <f>IF(N762="snížená",J762,0)</f>
        <v>0</v>
      </c>
      <c r="BG762" s="233">
        <f>IF(N762="zákl. přenesená",J762,0)</f>
        <v>0</v>
      </c>
      <c r="BH762" s="233">
        <f>IF(N762="sníž. přenesená",J762,0)</f>
        <v>0</v>
      </c>
      <c r="BI762" s="233">
        <f>IF(N762="nulová",J762,0)</f>
        <v>0</v>
      </c>
      <c r="BJ762" s="18" t="s">
        <v>83</v>
      </c>
      <c r="BK762" s="233">
        <f>ROUND(I762*H762,2)</f>
        <v>0</v>
      </c>
      <c r="BL762" s="18" t="s">
        <v>276</v>
      </c>
      <c r="BM762" s="232" t="s">
        <v>908</v>
      </c>
    </row>
    <row r="763" s="2" customFormat="1" ht="44.25" customHeight="1">
      <c r="A763" s="39"/>
      <c r="B763" s="40"/>
      <c r="C763" s="220" t="s">
        <v>909</v>
      </c>
      <c r="D763" s="220" t="s">
        <v>146</v>
      </c>
      <c r="E763" s="221" t="s">
        <v>910</v>
      </c>
      <c r="F763" s="222" t="s">
        <v>911</v>
      </c>
      <c r="G763" s="223" t="s">
        <v>867</v>
      </c>
      <c r="H763" s="224">
        <v>8</v>
      </c>
      <c r="I763" s="225"/>
      <c r="J763" s="226">
        <f>ROUND(I763*H763,2)</f>
        <v>0</v>
      </c>
      <c r="K763" s="227"/>
      <c r="L763" s="45"/>
      <c r="M763" s="228" t="s">
        <v>1</v>
      </c>
      <c r="N763" s="229" t="s">
        <v>40</v>
      </c>
      <c r="O763" s="92"/>
      <c r="P763" s="230">
        <f>O763*H763</f>
        <v>0</v>
      </c>
      <c r="Q763" s="230">
        <v>0</v>
      </c>
      <c r="R763" s="230">
        <f>Q763*H763</f>
        <v>0</v>
      </c>
      <c r="S763" s="230">
        <v>0</v>
      </c>
      <c r="T763" s="231">
        <f>S763*H763</f>
        <v>0</v>
      </c>
      <c r="U763" s="39"/>
      <c r="V763" s="39"/>
      <c r="W763" s="39"/>
      <c r="X763" s="39"/>
      <c r="Y763" s="39"/>
      <c r="Z763" s="39"/>
      <c r="AA763" s="39"/>
      <c r="AB763" s="39"/>
      <c r="AC763" s="39"/>
      <c r="AD763" s="39"/>
      <c r="AE763" s="39"/>
      <c r="AR763" s="232" t="s">
        <v>276</v>
      </c>
      <c r="AT763" s="232" t="s">
        <v>146</v>
      </c>
      <c r="AU763" s="232" t="s">
        <v>85</v>
      </c>
      <c r="AY763" s="18" t="s">
        <v>143</v>
      </c>
      <c r="BE763" s="233">
        <f>IF(N763="základní",J763,0)</f>
        <v>0</v>
      </c>
      <c r="BF763" s="233">
        <f>IF(N763="snížená",J763,0)</f>
        <v>0</v>
      </c>
      <c r="BG763" s="233">
        <f>IF(N763="zákl. přenesená",J763,0)</f>
        <v>0</v>
      </c>
      <c r="BH763" s="233">
        <f>IF(N763="sníž. přenesená",J763,0)</f>
        <v>0</v>
      </c>
      <c r="BI763" s="233">
        <f>IF(N763="nulová",J763,0)</f>
        <v>0</v>
      </c>
      <c r="BJ763" s="18" t="s">
        <v>83</v>
      </c>
      <c r="BK763" s="233">
        <f>ROUND(I763*H763,2)</f>
        <v>0</v>
      </c>
      <c r="BL763" s="18" t="s">
        <v>276</v>
      </c>
      <c r="BM763" s="232" t="s">
        <v>912</v>
      </c>
    </row>
    <row r="764" s="2" customFormat="1" ht="49.05" customHeight="1">
      <c r="A764" s="39"/>
      <c r="B764" s="40"/>
      <c r="C764" s="220" t="s">
        <v>913</v>
      </c>
      <c r="D764" s="220" t="s">
        <v>146</v>
      </c>
      <c r="E764" s="221" t="s">
        <v>914</v>
      </c>
      <c r="F764" s="222" t="s">
        <v>915</v>
      </c>
      <c r="G764" s="223" t="s">
        <v>867</v>
      </c>
      <c r="H764" s="224">
        <v>1</v>
      </c>
      <c r="I764" s="225"/>
      <c r="J764" s="226">
        <f>ROUND(I764*H764,2)</f>
        <v>0</v>
      </c>
      <c r="K764" s="227"/>
      <c r="L764" s="45"/>
      <c r="M764" s="228" t="s">
        <v>1</v>
      </c>
      <c r="N764" s="229" t="s">
        <v>40</v>
      </c>
      <c r="O764" s="92"/>
      <c r="P764" s="230">
        <f>O764*H764</f>
        <v>0</v>
      </c>
      <c r="Q764" s="230">
        <v>0</v>
      </c>
      <c r="R764" s="230">
        <f>Q764*H764</f>
        <v>0</v>
      </c>
      <c r="S764" s="230">
        <v>0</v>
      </c>
      <c r="T764" s="231">
        <f>S764*H764</f>
        <v>0</v>
      </c>
      <c r="U764" s="39"/>
      <c r="V764" s="39"/>
      <c r="W764" s="39"/>
      <c r="X764" s="39"/>
      <c r="Y764" s="39"/>
      <c r="Z764" s="39"/>
      <c r="AA764" s="39"/>
      <c r="AB764" s="39"/>
      <c r="AC764" s="39"/>
      <c r="AD764" s="39"/>
      <c r="AE764" s="39"/>
      <c r="AR764" s="232" t="s">
        <v>276</v>
      </c>
      <c r="AT764" s="232" t="s">
        <v>146</v>
      </c>
      <c r="AU764" s="232" t="s">
        <v>85</v>
      </c>
      <c r="AY764" s="18" t="s">
        <v>143</v>
      </c>
      <c r="BE764" s="233">
        <f>IF(N764="základní",J764,0)</f>
        <v>0</v>
      </c>
      <c r="BF764" s="233">
        <f>IF(N764="snížená",J764,0)</f>
        <v>0</v>
      </c>
      <c r="BG764" s="233">
        <f>IF(N764="zákl. přenesená",J764,0)</f>
        <v>0</v>
      </c>
      <c r="BH764" s="233">
        <f>IF(N764="sníž. přenesená",J764,0)</f>
        <v>0</v>
      </c>
      <c r="BI764" s="233">
        <f>IF(N764="nulová",J764,0)</f>
        <v>0</v>
      </c>
      <c r="BJ764" s="18" t="s">
        <v>83</v>
      </c>
      <c r="BK764" s="233">
        <f>ROUND(I764*H764,2)</f>
        <v>0</v>
      </c>
      <c r="BL764" s="18" t="s">
        <v>276</v>
      </c>
      <c r="BM764" s="232" t="s">
        <v>916</v>
      </c>
    </row>
    <row r="765" s="2" customFormat="1">
      <c r="A765" s="39"/>
      <c r="B765" s="40"/>
      <c r="C765" s="41"/>
      <c r="D765" s="236" t="s">
        <v>357</v>
      </c>
      <c r="E765" s="41"/>
      <c r="F765" s="289" t="s">
        <v>917</v>
      </c>
      <c r="G765" s="41"/>
      <c r="H765" s="41"/>
      <c r="I765" s="290"/>
      <c r="J765" s="41"/>
      <c r="K765" s="41"/>
      <c r="L765" s="45"/>
      <c r="M765" s="291"/>
      <c r="N765" s="292"/>
      <c r="O765" s="92"/>
      <c r="P765" s="92"/>
      <c r="Q765" s="92"/>
      <c r="R765" s="92"/>
      <c r="S765" s="92"/>
      <c r="T765" s="93"/>
      <c r="U765" s="39"/>
      <c r="V765" s="39"/>
      <c r="W765" s="39"/>
      <c r="X765" s="39"/>
      <c r="Y765" s="39"/>
      <c r="Z765" s="39"/>
      <c r="AA765" s="39"/>
      <c r="AB765" s="39"/>
      <c r="AC765" s="39"/>
      <c r="AD765" s="39"/>
      <c r="AE765" s="39"/>
      <c r="AT765" s="18" t="s">
        <v>357</v>
      </c>
      <c r="AU765" s="18" t="s">
        <v>85</v>
      </c>
    </row>
    <row r="766" s="2" customFormat="1" ht="24.15" customHeight="1">
      <c r="A766" s="39"/>
      <c r="B766" s="40"/>
      <c r="C766" s="220" t="s">
        <v>918</v>
      </c>
      <c r="D766" s="220" t="s">
        <v>146</v>
      </c>
      <c r="E766" s="221" t="s">
        <v>919</v>
      </c>
      <c r="F766" s="222" t="s">
        <v>920</v>
      </c>
      <c r="G766" s="223" t="s">
        <v>867</v>
      </c>
      <c r="H766" s="224">
        <v>1</v>
      </c>
      <c r="I766" s="225"/>
      <c r="J766" s="226">
        <f>ROUND(I766*H766,2)</f>
        <v>0</v>
      </c>
      <c r="K766" s="227"/>
      <c r="L766" s="45"/>
      <c r="M766" s="228" t="s">
        <v>1</v>
      </c>
      <c r="N766" s="229" t="s">
        <v>40</v>
      </c>
      <c r="O766" s="92"/>
      <c r="P766" s="230">
        <f>O766*H766</f>
        <v>0</v>
      </c>
      <c r="Q766" s="230">
        <v>0</v>
      </c>
      <c r="R766" s="230">
        <f>Q766*H766</f>
        <v>0</v>
      </c>
      <c r="S766" s="230">
        <v>0</v>
      </c>
      <c r="T766" s="231">
        <f>S766*H766</f>
        <v>0</v>
      </c>
      <c r="U766" s="39"/>
      <c r="V766" s="39"/>
      <c r="W766" s="39"/>
      <c r="X766" s="39"/>
      <c r="Y766" s="39"/>
      <c r="Z766" s="39"/>
      <c r="AA766" s="39"/>
      <c r="AB766" s="39"/>
      <c r="AC766" s="39"/>
      <c r="AD766" s="39"/>
      <c r="AE766" s="39"/>
      <c r="AR766" s="232" t="s">
        <v>276</v>
      </c>
      <c r="AT766" s="232" t="s">
        <v>146</v>
      </c>
      <c r="AU766" s="232" t="s">
        <v>85</v>
      </c>
      <c r="AY766" s="18" t="s">
        <v>143</v>
      </c>
      <c r="BE766" s="233">
        <f>IF(N766="základní",J766,0)</f>
        <v>0</v>
      </c>
      <c r="BF766" s="233">
        <f>IF(N766="snížená",J766,0)</f>
        <v>0</v>
      </c>
      <c r="BG766" s="233">
        <f>IF(N766="zákl. přenesená",J766,0)</f>
        <v>0</v>
      </c>
      <c r="BH766" s="233">
        <f>IF(N766="sníž. přenesená",J766,0)</f>
        <v>0</v>
      </c>
      <c r="BI766" s="233">
        <f>IF(N766="nulová",J766,0)</f>
        <v>0</v>
      </c>
      <c r="BJ766" s="18" t="s">
        <v>83</v>
      </c>
      <c r="BK766" s="233">
        <f>ROUND(I766*H766,2)</f>
        <v>0</v>
      </c>
      <c r="BL766" s="18" t="s">
        <v>276</v>
      </c>
      <c r="BM766" s="232" t="s">
        <v>921</v>
      </c>
    </row>
    <row r="767" s="2" customFormat="1">
      <c r="A767" s="39"/>
      <c r="B767" s="40"/>
      <c r="C767" s="41"/>
      <c r="D767" s="236" t="s">
        <v>357</v>
      </c>
      <c r="E767" s="41"/>
      <c r="F767" s="289" t="s">
        <v>922</v>
      </c>
      <c r="G767" s="41"/>
      <c r="H767" s="41"/>
      <c r="I767" s="290"/>
      <c r="J767" s="41"/>
      <c r="K767" s="41"/>
      <c r="L767" s="45"/>
      <c r="M767" s="291"/>
      <c r="N767" s="292"/>
      <c r="O767" s="92"/>
      <c r="P767" s="92"/>
      <c r="Q767" s="92"/>
      <c r="R767" s="92"/>
      <c r="S767" s="92"/>
      <c r="T767" s="93"/>
      <c r="U767" s="39"/>
      <c r="V767" s="39"/>
      <c r="W767" s="39"/>
      <c r="X767" s="39"/>
      <c r="Y767" s="39"/>
      <c r="Z767" s="39"/>
      <c r="AA767" s="39"/>
      <c r="AB767" s="39"/>
      <c r="AC767" s="39"/>
      <c r="AD767" s="39"/>
      <c r="AE767" s="39"/>
      <c r="AT767" s="18" t="s">
        <v>357</v>
      </c>
      <c r="AU767" s="18" t="s">
        <v>85</v>
      </c>
    </row>
    <row r="768" s="2" customFormat="1" ht="24.15" customHeight="1">
      <c r="A768" s="39"/>
      <c r="B768" s="40"/>
      <c r="C768" s="220" t="s">
        <v>923</v>
      </c>
      <c r="D768" s="220" t="s">
        <v>146</v>
      </c>
      <c r="E768" s="221" t="s">
        <v>924</v>
      </c>
      <c r="F768" s="222" t="s">
        <v>925</v>
      </c>
      <c r="G768" s="223" t="s">
        <v>838</v>
      </c>
      <c r="H768" s="293"/>
      <c r="I768" s="225"/>
      <c r="J768" s="226">
        <f>ROUND(I768*H768,2)</f>
        <v>0</v>
      </c>
      <c r="K768" s="227"/>
      <c r="L768" s="45"/>
      <c r="M768" s="228" t="s">
        <v>1</v>
      </c>
      <c r="N768" s="229" t="s">
        <v>40</v>
      </c>
      <c r="O768" s="92"/>
      <c r="P768" s="230">
        <f>O768*H768</f>
        <v>0</v>
      </c>
      <c r="Q768" s="230">
        <v>0</v>
      </c>
      <c r="R768" s="230">
        <f>Q768*H768</f>
        <v>0</v>
      </c>
      <c r="S768" s="230">
        <v>0</v>
      </c>
      <c r="T768" s="231">
        <f>S768*H768</f>
        <v>0</v>
      </c>
      <c r="U768" s="39"/>
      <c r="V768" s="39"/>
      <c r="W768" s="39"/>
      <c r="X768" s="39"/>
      <c r="Y768" s="39"/>
      <c r="Z768" s="39"/>
      <c r="AA768" s="39"/>
      <c r="AB768" s="39"/>
      <c r="AC768" s="39"/>
      <c r="AD768" s="39"/>
      <c r="AE768" s="39"/>
      <c r="AR768" s="232" t="s">
        <v>276</v>
      </c>
      <c r="AT768" s="232" t="s">
        <v>146</v>
      </c>
      <c r="AU768" s="232" t="s">
        <v>85</v>
      </c>
      <c r="AY768" s="18" t="s">
        <v>143</v>
      </c>
      <c r="BE768" s="233">
        <f>IF(N768="základní",J768,0)</f>
        <v>0</v>
      </c>
      <c r="BF768" s="233">
        <f>IF(N768="snížená",J768,0)</f>
        <v>0</v>
      </c>
      <c r="BG768" s="233">
        <f>IF(N768="zákl. přenesená",J768,0)</f>
        <v>0</v>
      </c>
      <c r="BH768" s="233">
        <f>IF(N768="sníž. přenesená",J768,0)</f>
        <v>0</v>
      </c>
      <c r="BI768" s="233">
        <f>IF(N768="nulová",J768,0)</f>
        <v>0</v>
      </c>
      <c r="BJ768" s="18" t="s">
        <v>83</v>
      </c>
      <c r="BK768" s="233">
        <f>ROUND(I768*H768,2)</f>
        <v>0</v>
      </c>
      <c r="BL768" s="18" t="s">
        <v>276</v>
      </c>
      <c r="BM768" s="232" t="s">
        <v>926</v>
      </c>
    </row>
    <row r="769" s="12" customFormat="1" ht="22.8" customHeight="1">
      <c r="A769" s="12"/>
      <c r="B769" s="204"/>
      <c r="C769" s="205"/>
      <c r="D769" s="206" t="s">
        <v>74</v>
      </c>
      <c r="E769" s="218" t="s">
        <v>927</v>
      </c>
      <c r="F769" s="218" t="s">
        <v>928</v>
      </c>
      <c r="G769" s="205"/>
      <c r="H769" s="205"/>
      <c r="I769" s="208"/>
      <c r="J769" s="219">
        <f>BK769</f>
        <v>0</v>
      </c>
      <c r="K769" s="205"/>
      <c r="L769" s="210"/>
      <c r="M769" s="211"/>
      <c r="N769" s="212"/>
      <c r="O769" s="212"/>
      <c r="P769" s="213">
        <f>SUM(P770:P783)</f>
        <v>0</v>
      </c>
      <c r="Q769" s="212"/>
      <c r="R769" s="213">
        <f>SUM(R770:R783)</f>
        <v>0.0103013753</v>
      </c>
      <c r="S769" s="212"/>
      <c r="T769" s="214">
        <f>SUM(T770:T783)</f>
        <v>0</v>
      </c>
      <c r="U769" s="12"/>
      <c r="V769" s="12"/>
      <c r="W769" s="12"/>
      <c r="X769" s="12"/>
      <c r="Y769" s="12"/>
      <c r="Z769" s="12"/>
      <c r="AA769" s="12"/>
      <c r="AB769" s="12"/>
      <c r="AC769" s="12"/>
      <c r="AD769" s="12"/>
      <c r="AE769" s="12"/>
      <c r="AR769" s="215" t="s">
        <v>85</v>
      </c>
      <c r="AT769" s="216" t="s">
        <v>74</v>
      </c>
      <c r="AU769" s="216" t="s">
        <v>83</v>
      </c>
      <c r="AY769" s="215" t="s">
        <v>143</v>
      </c>
      <c r="BK769" s="217">
        <f>SUM(BK770:BK783)</f>
        <v>0</v>
      </c>
    </row>
    <row r="770" s="2" customFormat="1" ht="24.15" customHeight="1">
      <c r="A770" s="39"/>
      <c r="B770" s="40"/>
      <c r="C770" s="220" t="s">
        <v>929</v>
      </c>
      <c r="D770" s="220" t="s">
        <v>146</v>
      </c>
      <c r="E770" s="221" t="s">
        <v>930</v>
      </c>
      <c r="F770" s="222" t="s">
        <v>931</v>
      </c>
      <c r="G770" s="223" t="s">
        <v>363</v>
      </c>
      <c r="H770" s="224">
        <v>1</v>
      </c>
      <c r="I770" s="225"/>
      <c r="J770" s="226">
        <f>ROUND(I770*H770,2)</f>
        <v>0</v>
      </c>
      <c r="K770" s="227"/>
      <c r="L770" s="45"/>
      <c r="M770" s="228" t="s">
        <v>1</v>
      </c>
      <c r="N770" s="229" t="s">
        <v>40</v>
      </c>
      <c r="O770" s="92"/>
      <c r="P770" s="230">
        <f>O770*H770</f>
        <v>0</v>
      </c>
      <c r="Q770" s="230">
        <v>0</v>
      </c>
      <c r="R770" s="230">
        <f>Q770*H770</f>
        <v>0</v>
      </c>
      <c r="S770" s="230">
        <v>0</v>
      </c>
      <c r="T770" s="231">
        <f>S770*H770</f>
        <v>0</v>
      </c>
      <c r="U770" s="39"/>
      <c r="V770" s="39"/>
      <c r="W770" s="39"/>
      <c r="X770" s="39"/>
      <c r="Y770" s="39"/>
      <c r="Z770" s="39"/>
      <c r="AA770" s="39"/>
      <c r="AB770" s="39"/>
      <c r="AC770" s="39"/>
      <c r="AD770" s="39"/>
      <c r="AE770" s="39"/>
      <c r="AR770" s="232" t="s">
        <v>276</v>
      </c>
      <c r="AT770" s="232" t="s">
        <v>146</v>
      </c>
      <c r="AU770" s="232" t="s">
        <v>85</v>
      </c>
      <c r="AY770" s="18" t="s">
        <v>143</v>
      </c>
      <c r="BE770" s="233">
        <f>IF(N770="základní",J770,0)</f>
        <v>0</v>
      </c>
      <c r="BF770" s="233">
        <f>IF(N770="snížená",J770,0)</f>
        <v>0</v>
      </c>
      <c r="BG770" s="233">
        <f>IF(N770="zákl. přenesená",J770,0)</f>
        <v>0</v>
      </c>
      <c r="BH770" s="233">
        <f>IF(N770="sníž. přenesená",J770,0)</f>
        <v>0</v>
      </c>
      <c r="BI770" s="233">
        <f>IF(N770="nulová",J770,0)</f>
        <v>0</v>
      </c>
      <c r="BJ770" s="18" t="s">
        <v>83</v>
      </c>
      <c r="BK770" s="233">
        <f>ROUND(I770*H770,2)</f>
        <v>0</v>
      </c>
      <c r="BL770" s="18" t="s">
        <v>276</v>
      </c>
      <c r="BM770" s="232" t="s">
        <v>932</v>
      </c>
    </row>
    <row r="771" s="2" customFormat="1" ht="33" customHeight="1">
      <c r="A771" s="39"/>
      <c r="B771" s="40"/>
      <c r="C771" s="278" t="s">
        <v>933</v>
      </c>
      <c r="D771" s="278" t="s">
        <v>197</v>
      </c>
      <c r="E771" s="279" t="s">
        <v>934</v>
      </c>
      <c r="F771" s="280" t="s">
        <v>935</v>
      </c>
      <c r="G771" s="281" t="s">
        <v>363</v>
      </c>
      <c r="H771" s="282">
        <v>1</v>
      </c>
      <c r="I771" s="283"/>
      <c r="J771" s="284">
        <f>ROUND(I771*H771,2)</f>
        <v>0</v>
      </c>
      <c r="K771" s="285"/>
      <c r="L771" s="286"/>
      <c r="M771" s="287" t="s">
        <v>1</v>
      </c>
      <c r="N771" s="288" t="s">
        <v>40</v>
      </c>
      <c r="O771" s="92"/>
      <c r="P771" s="230">
        <f>O771*H771</f>
        <v>0</v>
      </c>
      <c r="Q771" s="230">
        <v>0.0080999999999999996</v>
      </c>
      <c r="R771" s="230">
        <f>Q771*H771</f>
        <v>0.0080999999999999996</v>
      </c>
      <c r="S771" s="230">
        <v>0</v>
      </c>
      <c r="T771" s="231">
        <f>S771*H771</f>
        <v>0</v>
      </c>
      <c r="U771" s="39"/>
      <c r="V771" s="39"/>
      <c r="W771" s="39"/>
      <c r="X771" s="39"/>
      <c r="Y771" s="39"/>
      <c r="Z771" s="39"/>
      <c r="AA771" s="39"/>
      <c r="AB771" s="39"/>
      <c r="AC771" s="39"/>
      <c r="AD771" s="39"/>
      <c r="AE771" s="39"/>
      <c r="AR771" s="232" t="s">
        <v>373</v>
      </c>
      <c r="AT771" s="232" t="s">
        <v>197</v>
      </c>
      <c r="AU771" s="232" t="s">
        <v>85</v>
      </c>
      <c r="AY771" s="18" t="s">
        <v>143</v>
      </c>
      <c r="BE771" s="233">
        <f>IF(N771="základní",J771,0)</f>
        <v>0</v>
      </c>
      <c r="BF771" s="233">
        <f>IF(N771="snížená",J771,0)</f>
        <v>0</v>
      </c>
      <c r="BG771" s="233">
        <f>IF(N771="zákl. přenesená",J771,0)</f>
        <v>0</v>
      </c>
      <c r="BH771" s="233">
        <f>IF(N771="sníž. přenesená",J771,0)</f>
        <v>0</v>
      </c>
      <c r="BI771" s="233">
        <f>IF(N771="nulová",J771,0)</f>
        <v>0</v>
      </c>
      <c r="BJ771" s="18" t="s">
        <v>83</v>
      </c>
      <c r="BK771" s="233">
        <f>ROUND(I771*H771,2)</f>
        <v>0</v>
      </c>
      <c r="BL771" s="18" t="s">
        <v>276</v>
      </c>
      <c r="BM771" s="232" t="s">
        <v>936</v>
      </c>
    </row>
    <row r="772" s="2" customFormat="1" ht="24.15" customHeight="1">
      <c r="A772" s="39"/>
      <c r="B772" s="40"/>
      <c r="C772" s="220" t="s">
        <v>937</v>
      </c>
      <c r="D772" s="220" t="s">
        <v>146</v>
      </c>
      <c r="E772" s="221" t="s">
        <v>938</v>
      </c>
      <c r="F772" s="222" t="s">
        <v>939</v>
      </c>
      <c r="G772" s="223" t="s">
        <v>223</v>
      </c>
      <c r="H772" s="224">
        <v>1</v>
      </c>
      <c r="I772" s="225"/>
      <c r="J772" s="226">
        <f>ROUND(I772*H772,2)</f>
        <v>0</v>
      </c>
      <c r="K772" s="227"/>
      <c r="L772" s="45"/>
      <c r="M772" s="228" t="s">
        <v>1</v>
      </c>
      <c r="N772" s="229" t="s">
        <v>40</v>
      </c>
      <c r="O772" s="92"/>
      <c r="P772" s="230">
        <f>O772*H772</f>
        <v>0</v>
      </c>
      <c r="Q772" s="230">
        <v>0</v>
      </c>
      <c r="R772" s="230">
        <f>Q772*H772</f>
        <v>0</v>
      </c>
      <c r="S772" s="230">
        <v>0</v>
      </c>
      <c r="T772" s="231">
        <f>S772*H772</f>
        <v>0</v>
      </c>
      <c r="U772" s="39"/>
      <c r="V772" s="39"/>
      <c r="W772" s="39"/>
      <c r="X772" s="39"/>
      <c r="Y772" s="39"/>
      <c r="Z772" s="39"/>
      <c r="AA772" s="39"/>
      <c r="AB772" s="39"/>
      <c r="AC772" s="39"/>
      <c r="AD772" s="39"/>
      <c r="AE772" s="39"/>
      <c r="AR772" s="232" t="s">
        <v>276</v>
      </c>
      <c r="AT772" s="232" t="s">
        <v>146</v>
      </c>
      <c r="AU772" s="232" t="s">
        <v>85</v>
      </c>
      <c r="AY772" s="18" t="s">
        <v>143</v>
      </c>
      <c r="BE772" s="233">
        <f>IF(N772="základní",J772,0)</f>
        <v>0</v>
      </c>
      <c r="BF772" s="233">
        <f>IF(N772="snížená",J772,0)</f>
        <v>0</v>
      </c>
      <c r="BG772" s="233">
        <f>IF(N772="zákl. přenesená",J772,0)</f>
        <v>0</v>
      </c>
      <c r="BH772" s="233">
        <f>IF(N772="sníž. přenesená",J772,0)</f>
        <v>0</v>
      </c>
      <c r="BI772" s="233">
        <f>IF(N772="nulová",J772,0)</f>
        <v>0</v>
      </c>
      <c r="BJ772" s="18" t="s">
        <v>83</v>
      </c>
      <c r="BK772" s="233">
        <f>ROUND(I772*H772,2)</f>
        <v>0</v>
      </c>
      <c r="BL772" s="18" t="s">
        <v>276</v>
      </c>
      <c r="BM772" s="232" t="s">
        <v>940</v>
      </c>
    </row>
    <row r="773" s="2" customFormat="1" ht="16.5" customHeight="1">
      <c r="A773" s="39"/>
      <c r="B773" s="40"/>
      <c r="C773" s="278" t="s">
        <v>941</v>
      </c>
      <c r="D773" s="278" t="s">
        <v>197</v>
      </c>
      <c r="E773" s="279" t="s">
        <v>942</v>
      </c>
      <c r="F773" s="280" t="s">
        <v>943</v>
      </c>
      <c r="G773" s="281" t="s">
        <v>223</v>
      </c>
      <c r="H773" s="282">
        <v>1</v>
      </c>
      <c r="I773" s="283"/>
      <c r="J773" s="284">
        <f>ROUND(I773*H773,2)</f>
        <v>0</v>
      </c>
      <c r="K773" s="285"/>
      <c r="L773" s="286"/>
      <c r="M773" s="287" t="s">
        <v>1</v>
      </c>
      <c r="N773" s="288" t="s">
        <v>40</v>
      </c>
      <c r="O773" s="92"/>
      <c r="P773" s="230">
        <f>O773*H773</f>
        <v>0</v>
      </c>
      <c r="Q773" s="230">
        <v>0.00046999999999999999</v>
      </c>
      <c r="R773" s="230">
        <f>Q773*H773</f>
        <v>0.00046999999999999999</v>
      </c>
      <c r="S773" s="230">
        <v>0</v>
      </c>
      <c r="T773" s="231">
        <f>S773*H773</f>
        <v>0</v>
      </c>
      <c r="U773" s="39"/>
      <c r="V773" s="39"/>
      <c r="W773" s="39"/>
      <c r="X773" s="39"/>
      <c r="Y773" s="39"/>
      <c r="Z773" s="39"/>
      <c r="AA773" s="39"/>
      <c r="AB773" s="39"/>
      <c r="AC773" s="39"/>
      <c r="AD773" s="39"/>
      <c r="AE773" s="39"/>
      <c r="AR773" s="232" t="s">
        <v>373</v>
      </c>
      <c r="AT773" s="232" t="s">
        <v>197</v>
      </c>
      <c r="AU773" s="232" t="s">
        <v>85</v>
      </c>
      <c r="AY773" s="18" t="s">
        <v>143</v>
      </c>
      <c r="BE773" s="233">
        <f>IF(N773="základní",J773,0)</f>
        <v>0</v>
      </c>
      <c r="BF773" s="233">
        <f>IF(N773="snížená",J773,0)</f>
        <v>0</v>
      </c>
      <c r="BG773" s="233">
        <f>IF(N773="zákl. přenesená",J773,0)</f>
        <v>0</v>
      </c>
      <c r="BH773" s="233">
        <f>IF(N773="sníž. přenesená",J773,0)</f>
        <v>0</v>
      </c>
      <c r="BI773" s="233">
        <f>IF(N773="nulová",J773,0)</f>
        <v>0</v>
      </c>
      <c r="BJ773" s="18" t="s">
        <v>83</v>
      </c>
      <c r="BK773" s="233">
        <f>ROUND(I773*H773,2)</f>
        <v>0</v>
      </c>
      <c r="BL773" s="18" t="s">
        <v>276</v>
      </c>
      <c r="BM773" s="232" t="s">
        <v>944</v>
      </c>
    </row>
    <row r="774" s="2" customFormat="1" ht="24.15" customHeight="1">
      <c r="A774" s="39"/>
      <c r="B774" s="40"/>
      <c r="C774" s="220" t="s">
        <v>945</v>
      </c>
      <c r="D774" s="220" t="s">
        <v>146</v>
      </c>
      <c r="E774" s="221" t="s">
        <v>946</v>
      </c>
      <c r="F774" s="222" t="s">
        <v>947</v>
      </c>
      <c r="G774" s="223" t="s">
        <v>363</v>
      </c>
      <c r="H774" s="224">
        <v>1</v>
      </c>
      <c r="I774" s="225"/>
      <c r="J774" s="226">
        <f>ROUND(I774*H774,2)</f>
        <v>0</v>
      </c>
      <c r="K774" s="227"/>
      <c r="L774" s="45"/>
      <c r="M774" s="228" t="s">
        <v>1</v>
      </c>
      <c r="N774" s="229" t="s">
        <v>40</v>
      </c>
      <c r="O774" s="92"/>
      <c r="P774" s="230">
        <f>O774*H774</f>
        <v>0</v>
      </c>
      <c r="Q774" s="230">
        <v>0</v>
      </c>
      <c r="R774" s="230">
        <f>Q774*H774</f>
        <v>0</v>
      </c>
      <c r="S774" s="230">
        <v>0</v>
      </c>
      <c r="T774" s="231">
        <f>S774*H774</f>
        <v>0</v>
      </c>
      <c r="U774" s="39"/>
      <c r="V774" s="39"/>
      <c r="W774" s="39"/>
      <c r="X774" s="39"/>
      <c r="Y774" s="39"/>
      <c r="Z774" s="39"/>
      <c r="AA774" s="39"/>
      <c r="AB774" s="39"/>
      <c r="AC774" s="39"/>
      <c r="AD774" s="39"/>
      <c r="AE774" s="39"/>
      <c r="AR774" s="232" t="s">
        <v>276</v>
      </c>
      <c r="AT774" s="232" t="s">
        <v>146</v>
      </c>
      <c r="AU774" s="232" t="s">
        <v>85</v>
      </c>
      <c r="AY774" s="18" t="s">
        <v>143</v>
      </c>
      <c r="BE774" s="233">
        <f>IF(N774="základní",J774,0)</f>
        <v>0</v>
      </c>
      <c r="BF774" s="233">
        <f>IF(N774="snížená",J774,0)</f>
        <v>0</v>
      </c>
      <c r="BG774" s="233">
        <f>IF(N774="zákl. přenesená",J774,0)</f>
        <v>0</v>
      </c>
      <c r="BH774" s="233">
        <f>IF(N774="sníž. přenesená",J774,0)</f>
        <v>0</v>
      </c>
      <c r="BI774" s="233">
        <f>IF(N774="nulová",J774,0)</f>
        <v>0</v>
      </c>
      <c r="BJ774" s="18" t="s">
        <v>83</v>
      </c>
      <c r="BK774" s="233">
        <f>ROUND(I774*H774,2)</f>
        <v>0</v>
      </c>
      <c r="BL774" s="18" t="s">
        <v>276</v>
      </c>
      <c r="BM774" s="232" t="s">
        <v>948</v>
      </c>
    </row>
    <row r="775" s="2" customFormat="1" ht="16.5" customHeight="1">
      <c r="A775" s="39"/>
      <c r="B775" s="40"/>
      <c r="C775" s="278" t="s">
        <v>949</v>
      </c>
      <c r="D775" s="278" t="s">
        <v>197</v>
      </c>
      <c r="E775" s="279" t="s">
        <v>950</v>
      </c>
      <c r="F775" s="280" t="s">
        <v>951</v>
      </c>
      <c r="G775" s="281" t="s">
        <v>363</v>
      </c>
      <c r="H775" s="282">
        <v>1</v>
      </c>
      <c r="I775" s="283"/>
      <c r="J775" s="284">
        <f>ROUND(I775*H775,2)</f>
        <v>0</v>
      </c>
      <c r="K775" s="285"/>
      <c r="L775" s="286"/>
      <c r="M775" s="287" t="s">
        <v>1</v>
      </c>
      <c r="N775" s="288" t="s">
        <v>40</v>
      </c>
      <c r="O775" s="92"/>
      <c r="P775" s="230">
        <f>O775*H775</f>
        <v>0</v>
      </c>
      <c r="Q775" s="230">
        <v>0.00020000000000000001</v>
      </c>
      <c r="R775" s="230">
        <f>Q775*H775</f>
        <v>0.00020000000000000001</v>
      </c>
      <c r="S775" s="230">
        <v>0</v>
      </c>
      <c r="T775" s="231">
        <f>S775*H775</f>
        <v>0</v>
      </c>
      <c r="U775" s="39"/>
      <c r="V775" s="39"/>
      <c r="W775" s="39"/>
      <c r="X775" s="39"/>
      <c r="Y775" s="39"/>
      <c r="Z775" s="39"/>
      <c r="AA775" s="39"/>
      <c r="AB775" s="39"/>
      <c r="AC775" s="39"/>
      <c r="AD775" s="39"/>
      <c r="AE775" s="39"/>
      <c r="AR775" s="232" t="s">
        <v>373</v>
      </c>
      <c r="AT775" s="232" t="s">
        <v>197</v>
      </c>
      <c r="AU775" s="232" t="s">
        <v>85</v>
      </c>
      <c r="AY775" s="18" t="s">
        <v>143</v>
      </c>
      <c r="BE775" s="233">
        <f>IF(N775="základní",J775,0)</f>
        <v>0</v>
      </c>
      <c r="BF775" s="233">
        <f>IF(N775="snížená",J775,0)</f>
        <v>0</v>
      </c>
      <c r="BG775" s="233">
        <f>IF(N775="zákl. přenesená",J775,0)</f>
        <v>0</v>
      </c>
      <c r="BH775" s="233">
        <f>IF(N775="sníž. přenesená",J775,0)</f>
        <v>0</v>
      </c>
      <c r="BI775" s="233">
        <f>IF(N775="nulová",J775,0)</f>
        <v>0</v>
      </c>
      <c r="BJ775" s="18" t="s">
        <v>83</v>
      </c>
      <c r="BK775" s="233">
        <f>ROUND(I775*H775,2)</f>
        <v>0</v>
      </c>
      <c r="BL775" s="18" t="s">
        <v>276</v>
      </c>
      <c r="BM775" s="232" t="s">
        <v>952</v>
      </c>
    </row>
    <row r="776" s="2" customFormat="1" ht="24.15" customHeight="1">
      <c r="A776" s="39"/>
      <c r="B776" s="40"/>
      <c r="C776" s="220" t="s">
        <v>953</v>
      </c>
      <c r="D776" s="220" t="s">
        <v>146</v>
      </c>
      <c r="E776" s="221" t="s">
        <v>954</v>
      </c>
      <c r="F776" s="222" t="s">
        <v>955</v>
      </c>
      <c r="G776" s="223" t="s">
        <v>149</v>
      </c>
      <c r="H776" s="224">
        <v>6.7729999999999997</v>
      </c>
      <c r="I776" s="225"/>
      <c r="J776" s="226">
        <f>ROUND(I776*H776,2)</f>
        <v>0</v>
      </c>
      <c r="K776" s="227"/>
      <c r="L776" s="45"/>
      <c r="M776" s="228" t="s">
        <v>1</v>
      </c>
      <c r="N776" s="229" t="s">
        <v>40</v>
      </c>
      <c r="O776" s="92"/>
      <c r="P776" s="230">
        <f>O776*H776</f>
        <v>0</v>
      </c>
      <c r="Q776" s="230">
        <v>0.00022609999999999999</v>
      </c>
      <c r="R776" s="230">
        <f>Q776*H776</f>
        <v>0.0015313752999999999</v>
      </c>
      <c r="S776" s="230">
        <v>0</v>
      </c>
      <c r="T776" s="231">
        <f>S776*H776</f>
        <v>0</v>
      </c>
      <c r="U776" s="39"/>
      <c r="V776" s="39"/>
      <c r="W776" s="39"/>
      <c r="X776" s="39"/>
      <c r="Y776" s="39"/>
      <c r="Z776" s="39"/>
      <c r="AA776" s="39"/>
      <c r="AB776" s="39"/>
      <c r="AC776" s="39"/>
      <c r="AD776" s="39"/>
      <c r="AE776" s="39"/>
      <c r="AR776" s="232" t="s">
        <v>276</v>
      </c>
      <c r="AT776" s="232" t="s">
        <v>146</v>
      </c>
      <c r="AU776" s="232" t="s">
        <v>85</v>
      </c>
      <c r="AY776" s="18" t="s">
        <v>143</v>
      </c>
      <c r="BE776" s="233">
        <f>IF(N776="základní",J776,0)</f>
        <v>0</v>
      </c>
      <c r="BF776" s="233">
        <f>IF(N776="snížená",J776,0)</f>
        <v>0</v>
      </c>
      <c r="BG776" s="233">
        <f>IF(N776="zákl. přenesená",J776,0)</f>
        <v>0</v>
      </c>
      <c r="BH776" s="233">
        <f>IF(N776="sníž. přenesená",J776,0)</f>
        <v>0</v>
      </c>
      <c r="BI776" s="233">
        <f>IF(N776="nulová",J776,0)</f>
        <v>0</v>
      </c>
      <c r="BJ776" s="18" t="s">
        <v>83</v>
      </c>
      <c r="BK776" s="233">
        <f>ROUND(I776*H776,2)</f>
        <v>0</v>
      </c>
      <c r="BL776" s="18" t="s">
        <v>276</v>
      </c>
      <c r="BM776" s="232" t="s">
        <v>956</v>
      </c>
    </row>
    <row r="777" s="2" customFormat="1">
      <c r="A777" s="39"/>
      <c r="B777" s="40"/>
      <c r="C777" s="41"/>
      <c r="D777" s="236" t="s">
        <v>357</v>
      </c>
      <c r="E777" s="41"/>
      <c r="F777" s="289" t="s">
        <v>957</v>
      </c>
      <c r="G777" s="41"/>
      <c r="H777" s="41"/>
      <c r="I777" s="290"/>
      <c r="J777" s="41"/>
      <c r="K777" s="41"/>
      <c r="L777" s="45"/>
      <c r="M777" s="291"/>
      <c r="N777" s="292"/>
      <c r="O777" s="92"/>
      <c r="P777" s="92"/>
      <c r="Q777" s="92"/>
      <c r="R777" s="92"/>
      <c r="S777" s="92"/>
      <c r="T777" s="93"/>
      <c r="U777" s="39"/>
      <c r="V777" s="39"/>
      <c r="W777" s="39"/>
      <c r="X777" s="39"/>
      <c r="Y777" s="39"/>
      <c r="Z777" s="39"/>
      <c r="AA777" s="39"/>
      <c r="AB777" s="39"/>
      <c r="AC777" s="39"/>
      <c r="AD777" s="39"/>
      <c r="AE777" s="39"/>
      <c r="AT777" s="18" t="s">
        <v>357</v>
      </c>
      <c r="AU777" s="18" t="s">
        <v>85</v>
      </c>
    </row>
    <row r="778" s="14" customFormat="1">
      <c r="A778" s="14"/>
      <c r="B778" s="245"/>
      <c r="C778" s="246"/>
      <c r="D778" s="236" t="s">
        <v>152</v>
      </c>
      <c r="E778" s="247" t="s">
        <v>1</v>
      </c>
      <c r="F778" s="248" t="s">
        <v>958</v>
      </c>
      <c r="G778" s="246"/>
      <c r="H778" s="249">
        <v>6.7729999999999997</v>
      </c>
      <c r="I778" s="250"/>
      <c r="J778" s="246"/>
      <c r="K778" s="246"/>
      <c r="L778" s="251"/>
      <c r="M778" s="252"/>
      <c r="N778" s="253"/>
      <c r="O778" s="253"/>
      <c r="P778" s="253"/>
      <c r="Q778" s="253"/>
      <c r="R778" s="253"/>
      <c r="S778" s="253"/>
      <c r="T778" s="254"/>
      <c r="U778" s="14"/>
      <c r="V778" s="14"/>
      <c r="W778" s="14"/>
      <c r="X778" s="14"/>
      <c r="Y778" s="14"/>
      <c r="Z778" s="14"/>
      <c r="AA778" s="14"/>
      <c r="AB778" s="14"/>
      <c r="AC778" s="14"/>
      <c r="AD778" s="14"/>
      <c r="AE778" s="14"/>
      <c r="AT778" s="255" t="s">
        <v>152</v>
      </c>
      <c r="AU778" s="255" t="s">
        <v>85</v>
      </c>
      <c r="AV778" s="14" t="s">
        <v>85</v>
      </c>
      <c r="AW778" s="14" t="s">
        <v>32</v>
      </c>
      <c r="AX778" s="14" t="s">
        <v>83</v>
      </c>
      <c r="AY778" s="255" t="s">
        <v>143</v>
      </c>
    </row>
    <row r="779" s="2" customFormat="1" ht="33" customHeight="1">
      <c r="A779" s="39"/>
      <c r="B779" s="40"/>
      <c r="C779" s="278" t="s">
        <v>959</v>
      </c>
      <c r="D779" s="278" t="s">
        <v>197</v>
      </c>
      <c r="E779" s="279" t="s">
        <v>960</v>
      </c>
      <c r="F779" s="280" t="s">
        <v>961</v>
      </c>
      <c r="G779" s="281" t="s">
        <v>149</v>
      </c>
      <c r="H779" s="282">
        <v>6.7729999999999997</v>
      </c>
      <c r="I779" s="283"/>
      <c r="J779" s="284">
        <f>ROUND(I779*H779,2)</f>
        <v>0</v>
      </c>
      <c r="K779" s="285"/>
      <c r="L779" s="286"/>
      <c r="M779" s="287" t="s">
        <v>1</v>
      </c>
      <c r="N779" s="288" t="s">
        <v>40</v>
      </c>
      <c r="O779" s="92"/>
      <c r="P779" s="230">
        <f>O779*H779</f>
        <v>0</v>
      </c>
      <c r="Q779" s="230">
        <v>0</v>
      </c>
      <c r="R779" s="230">
        <f>Q779*H779</f>
        <v>0</v>
      </c>
      <c r="S779" s="230">
        <v>0</v>
      </c>
      <c r="T779" s="231">
        <f>S779*H779</f>
        <v>0</v>
      </c>
      <c r="U779" s="39"/>
      <c r="V779" s="39"/>
      <c r="W779" s="39"/>
      <c r="X779" s="39"/>
      <c r="Y779" s="39"/>
      <c r="Z779" s="39"/>
      <c r="AA779" s="39"/>
      <c r="AB779" s="39"/>
      <c r="AC779" s="39"/>
      <c r="AD779" s="39"/>
      <c r="AE779" s="39"/>
      <c r="AR779" s="232" t="s">
        <v>373</v>
      </c>
      <c r="AT779" s="232" t="s">
        <v>197</v>
      </c>
      <c r="AU779" s="232" t="s">
        <v>85</v>
      </c>
      <c r="AY779" s="18" t="s">
        <v>143</v>
      </c>
      <c r="BE779" s="233">
        <f>IF(N779="základní",J779,0)</f>
        <v>0</v>
      </c>
      <c r="BF779" s="233">
        <f>IF(N779="snížená",J779,0)</f>
        <v>0</v>
      </c>
      <c r="BG779" s="233">
        <f>IF(N779="zákl. přenesená",J779,0)</f>
        <v>0</v>
      </c>
      <c r="BH779" s="233">
        <f>IF(N779="sníž. přenesená",J779,0)</f>
        <v>0</v>
      </c>
      <c r="BI779" s="233">
        <f>IF(N779="nulová",J779,0)</f>
        <v>0</v>
      </c>
      <c r="BJ779" s="18" t="s">
        <v>83</v>
      </c>
      <c r="BK779" s="233">
        <f>ROUND(I779*H779,2)</f>
        <v>0</v>
      </c>
      <c r="BL779" s="18" t="s">
        <v>276</v>
      </c>
      <c r="BM779" s="232" t="s">
        <v>962</v>
      </c>
    </row>
    <row r="780" s="2" customFormat="1" ht="24.15" customHeight="1">
      <c r="A780" s="39"/>
      <c r="B780" s="40"/>
      <c r="C780" s="220" t="s">
        <v>963</v>
      </c>
      <c r="D780" s="220" t="s">
        <v>146</v>
      </c>
      <c r="E780" s="221" t="s">
        <v>964</v>
      </c>
      <c r="F780" s="222" t="s">
        <v>965</v>
      </c>
      <c r="G780" s="223" t="s">
        <v>838</v>
      </c>
      <c r="H780" s="293"/>
      <c r="I780" s="225"/>
      <c r="J780" s="226">
        <f>ROUND(I780*H780,2)</f>
        <v>0</v>
      </c>
      <c r="K780" s="227"/>
      <c r="L780" s="45"/>
      <c r="M780" s="228" t="s">
        <v>1</v>
      </c>
      <c r="N780" s="229" t="s">
        <v>40</v>
      </c>
      <c r="O780" s="92"/>
      <c r="P780" s="230">
        <f>O780*H780</f>
        <v>0</v>
      </c>
      <c r="Q780" s="230">
        <v>0</v>
      </c>
      <c r="R780" s="230">
        <f>Q780*H780</f>
        <v>0</v>
      </c>
      <c r="S780" s="230">
        <v>0</v>
      </c>
      <c r="T780" s="231">
        <f>S780*H780</f>
        <v>0</v>
      </c>
      <c r="U780" s="39"/>
      <c r="V780" s="39"/>
      <c r="W780" s="39"/>
      <c r="X780" s="39"/>
      <c r="Y780" s="39"/>
      <c r="Z780" s="39"/>
      <c r="AA780" s="39"/>
      <c r="AB780" s="39"/>
      <c r="AC780" s="39"/>
      <c r="AD780" s="39"/>
      <c r="AE780" s="39"/>
      <c r="AR780" s="232" t="s">
        <v>276</v>
      </c>
      <c r="AT780" s="232" t="s">
        <v>146</v>
      </c>
      <c r="AU780" s="232" t="s">
        <v>85</v>
      </c>
      <c r="AY780" s="18" t="s">
        <v>143</v>
      </c>
      <c r="BE780" s="233">
        <f>IF(N780="základní",J780,0)</f>
        <v>0</v>
      </c>
      <c r="BF780" s="233">
        <f>IF(N780="snížená",J780,0)</f>
        <v>0</v>
      </c>
      <c r="BG780" s="233">
        <f>IF(N780="zákl. přenesená",J780,0)</f>
        <v>0</v>
      </c>
      <c r="BH780" s="233">
        <f>IF(N780="sníž. přenesená",J780,0)</f>
        <v>0</v>
      </c>
      <c r="BI780" s="233">
        <f>IF(N780="nulová",J780,0)</f>
        <v>0</v>
      </c>
      <c r="BJ780" s="18" t="s">
        <v>83</v>
      </c>
      <c r="BK780" s="233">
        <f>ROUND(I780*H780,2)</f>
        <v>0</v>
      </c>
      <c r="BL780" s="18" t="s">
        <v>276</v>
      </c>
      <c r="BM780" s="232" t="s">
        <v>966</v>
      </c>
    </row>
    <row r="781" s="2" customFormat="1" ht="44.25" customHeight="1">
      <c r="A781" s="39"/>
      <c r="B781" s="40"/>
      <c r="C781" s="220" t="s">
        <v>967</v>
      </c>
      <c r="D781" s="220" t="s">
        <v>146</v>
      </c>
      <c r="E781" s="221" t="s">
        <v>968</v>
      </c>
      <c r="F781" s="222" t="s">
        <v>969</v>
      </c>
      <c r="G781" s="223" t="s">
        <v>149</v>
      </c>
      <c r="H781" s="224">
        <v>15.699999999999999</v>
      </c>
      <c r="I781" s="225"/>
      <c r="J781" s="226">
        <f>ROUND(I781*H781,2)</f>
        <v>0</v>
      </c>
      <c r="K781" s="227"/>
      <c r="L781" s="45"/>
      <c r="M781" s="228" t="s">
        <v>1</v>
      </c>
      <c r="N781" s="229" t="s">
        <v>40</v>
      </c>
      <c r="O781" s="92"/>
      <c r="P781" s="230">
        <f>O781*H781</f>
        <v>0</v>
      </c>
      <c r="Q781" s="230">
        <v>0</v>
      </c>
      <c r="R781" s="230">
        <f>Q781*H781</f>
        <v>0</v>
      </c>
      <c r="S781" s="230">
        <v>0</v>
      </c>
      <c r="T781" s="231">
        <f>S781*H781</f>
        <v>0</v>
      </c>
      <c r="U781" s="39"/>
      <c r="V781" s="39"/>
      <c r="W781" s="39"/>
      <c r="X781" s="39"/>
      <c r="Y781" s="39"/>
      <c r="Z781" s="39"/>
      <c r="AA781" s="39"/>
      <c r="AB781" s="39"/>
      <c r="AC781" s="39"/>
      <c r="AD781" s="39"/>
      <c r="AE781" s="39"/>
      <c r="AR781" s="232" t="s">
        <v>276</v>
      </c>
      <c r="AT781" s="232" t="s">
        <v>146</v>
      </c>
      <c r="AU781" s="232" t="s">
        <v>85</v>
      </c>
      <c r="AY781" s="18" t="s">
        <v>143</v>
      </c>
      <c r="BE781" s="233">
        <f>IF(N781="základní",J781,0)</f>
        <v>0</v>
      </c>
      <c r="BF781" s="233">
        <f>IF(N781="snížená",J781,0)</f>
        <v>0</v>
      </c>
      <c r="BG781" s="233">
        <f>IF(N781="zákl. přenesená",J781,0)</f>
        <v>0</v>
      </c>
      <c r="BH781" s="233">
        <f>IF(N781="sníž. přenesená",J781,0)</f>
        <v>0</v>
      </c>
      <c r="BI781" s="233">
        <f>IF(N781="nulová",J781,0)</f>
        <v>0</v>
      </c>
      <c r="BJ781" s="18" t="s">
        <v>83</v>
      </c>
      <c r="BK781" s="233">
        <f>ROUND(I781*H781,2)</f>
        <v>0</v>
      </c>
      <c r="BL781" s="18" t="s">
        <v>276</v>
      </c>
      <c r="BM781" s="232" t="s">
        <v>970</v>
      </c>
    </row>
    <row r="782" s="2" customFormat="1">
      <c r="A782" s="39"/>
      <c r="B782" s="40"/>
      <c r="C782" s="41"/>
      <c r="D782" s="236" t="s">
        <v>357</v>
      </c>
      <c r="E782" s="41"/>
      <c r="F782" s="289" t="s">
        <v>971</v>
      </c>
      <c r="G782" s="41"/>
      <c r="H782" s="41"/>
      <c r="I782" s="290"/>
      <c r="J782" s="41"/>
      <c r="K782" s="41"/>
      <c r="L782" s="45"/>
      <c r="M782" s="291"/>
      <c r="N782" s="292"/>
      <c r="O782" s="92"/>
      <c r="P782" s="92"/>
      <c r="Q782" s="92"/>
      <c r="R782" s="92"/>
      <c r="S782" s="92"/>
      <c r="T782" s="93"/>
      <c r="U782" s="39"/>
      <c r="V782" s="39"/>
      <c r="W782" s="39"/>
      <c r="X782" s="39"/>
      <c r="Y782" s="39"/>
      <c r="Z782" s="39"/>
      <c r="AA782" s="39"/>
      <c r="AB782" s="39"/>
      <c r="AC782" s="39"/>
      <c r="AD782" s="39"/>
      <c r="AE782" s="39"/>
      <c r="AT782" s="18" t="s">
        <v>357</v>
      </c>
      <c r="AU782" s="18" t="s">
        <v>85</v>
      </c>
    </row>
    <row r="783" s="14" customFormat="1">
      <c r="A783" s="14"/>
      <c r="B783" s="245"/>
      <c r="C783" s="246"/>
      <c r="D783" s="236" t="s">
        <v>152</v>
      </c>
      <c r="E783" s="247" t="s">
        <v>1</v>
      </c>
      <c r="F783" s="248" t="s">
        <v>972</v>
      </c>
      <c r="G783" s="246"/>
      <c r="H783" s="249">
        <v>15.699999999999999</v>
      </c>
      <c r="I783" s="250"/>
      <c r="J783" s="246"/>
      <c r="K783" s="246"/>
      <c r="L783" s="251"/>
      <c r="M783" s="252"/>
      <c r="N783" s="253"/>
      <c r="O783" s="253"/>
      <c r="P783" s="253"/>
      <c r="Q783" s="253"/>
      <c r="R783" s="253"/>
      <c r="S783" s="253"/>
      <c r="T783" s="254"/>
      <c r="U783" s="14"/>
      <c r="V783" s="14"/>
      <c r="W783" s="14"/>
      <c r="X783" s="14"/>
      <c r="Y783" s="14"/>
      <c r="Z783" s="14"/>
      <c r="AA783" s="14"/>
      <c r="AB783" s="14"/>
      <c r="AC783" s="14"/>
      <c r="AD783" s="14"/>
      <c r="AE783" s="14"/>
      <c r="AT783" s="255" t="s">
        <v>152</v>
      </c>
      <c r="AU783" s="255" t="s">
        <v>85</v>
      </c>
      <c r="AV783" s="14" t="s">
        <v>85</v>
      </c>
      <c r="AW783" s="14" t="s">
        <v>32</v>
      </c>
      <c r="AX783" s="14" t="s">
        <v>83</v>
      </c>
      <c r="AY783" s="255" t="s">
        <v>143</v>
      </c>
    </row>
    <row r="784" s="12" customFormat="1" ht="22.8" customHeight="1">
      <c r="A784" s="12"/>
      <c r="B784" s="204"/>
      <c r="C784" s="205"/>
      <c r="D784" s="206" t="s">
        <v>74</v>
      </c>
      <c r="E784" s="218" t="s">
        <v>973</v>
      </c>
      <c r="F784" s="218" t="s">
        <v>974</v>
      </c>
      <c r="G784" s="205"/>
      <c r="H784" s="205"/>
      <c r="I784" s="208"/>
      <c r="J784" s="219">
        <f>BK784</f>
        <v>0</v>
      </c>
      <c r="K784" s="205"/>
      <c r="L784" s="210"/>
      <c r="M784" s="211"/>
      <c r="N784" s="212"/>
      <c r="O784" s="212"/>
      <c r="P784" s="213">
        <f>SUM(P785:P829)</f>
        <v>0</v>
      </c>
      <c r="Q784" s="212"/>
      <c r="R784" s="213">
        <f>SUM(R785:R829)</f>
        <v>0.034779999999999998</v>
      </c>
      <c r="S784" s="212"/>
      <c r="T784" s="214">
        <f>SUM(T785:T829)</f>
        <v>0</v>
      </c>
      <c r="U784" s="12"/>
      <c r="V784" s="12"/>
      <c r="W784" s="12"/>
      <c r="X784" s="12"/>
      <c r="Y784" s="12"/>
      <c r="Z784" s="12"/>
      <c r="AA784" s="12"/>
      <c r="AB784" s="12"/>
      <c r="AC784" s="12"/>
      <c r="AD784" s="12"/>
      <c r="AE784" s="12"/>
      <c r="AR784" s="215" t="s">
        <v>85</v>
      </c>
      <c r="AT784" s="216" t="s">
        <v>74</v>
      </c>
      <c r="AU784" s="216" t="s">
        <v>83</v>
      </c>
      <c r="AY784" s="215" t="s">
        <v>143</v>
      </c>
      <c r="BK784" s="217">
        <f>SUM(BK785:BK829)</f>
        <v>0</v>
      </c>
    </row>
    <row r="785" s="2" customFormat="1" ht="21.75" customHeight="1">
      <c r="A785" s="39"/>
      <c r="B785" s="40"/>
      <c r="C785" s="220" t="s">
        <v>975</v>
      </c>
      <c r="D785" s="220" t="s">
        <v>146</v>
      </c>
      <c r="E785" s="221" t="s">
        <v>976</v>
      </c>
      <c r="F785" s="222" t="s">
        <v>977</v>
      </c>
      <c r="G785" s="223" t="s">
        <v>363</v>
      </c>
      <c r="H785" s="224">
        <v>29</v>
      </c>
      <c r="I785" s="225"/>
      <c r="J785" s="226">
        <f>ROUND(I785*H785,2)</f>
        <v>0</v>
      </c>
      <c r="K785" s="227"/>
      <c r="L785" s="45"/>
      <c r="M785" s="228" t="s">
        <v>1</v>
      </c>
      <c r="N785" s="229" t="s">
        <v>40</v>
      </c>
      <c r="O785" s="92"/>
      <c r="P785" s="230">
        <f>O785*H785</f>
        <v>0</v>
      </c>
      <c r="Q785" s="230">
        <v>0</v>
      </c>
      <c r="R785" s="230">
        <f>Q785*H785</f>
        <v>0</v>
      </c>
      <c r="S785" s="230">
        <v>0</v>
      </c>
      <c r="T785" s="231">
        <f>S785*H785</f>
        <v>0</v>
      </c>
      <c r="U785" s="39"/>
      <c r="V785" s="39"/>
      <c r="W785" s="39"/>
      <c r="X785" s="39"/>
      <c r="Y785" s="39"/>
      <c r="Z785" s="39"/>
      <c r="AA785" s="39"/>
      <c r="AB785" s="39"/>
      <c r="AC785" s="39"/>
      <c r="AD785" s="39"/>
      <c r="AE785" s="39"/>
      <c r="AR785" s="232" t="s">
        <v>276</v>
      </c>
      <c r="AT785" s="232" t="s">
        <v>146</v>
      </c>
      <c r="AU785" s="232" t="s">
        <v>85</v>
      </c>
      <c r="AY785" s="18" t="s">
        <v>143</v>
      </c>
      <c r="BE785" s="233">
        <f>IF(N785="základní",J785,0)</f>
        <v>0</v>
      </c>
      <c r="BF785" s="233">
        <f>IF(N785="snížená",J785,0)</f>
        <v>0</v>
      </c>
      <c r="BG785" s="233">
        <f>IF(N785="zákl. přenesená",J785,0)</f>
        <v>0</v>
      </c>
      <c r="BH785" s="233">
        <f>IF(N785="sníž. přenesená",J785,0)</f>
        <v>0</v>
      </c>
      <c r="BI785" s="233">
        <f>IF(N785="nulová",J785,0)</f>
        <v>0</v>
      </c>
      <c r="BJ785" s="18" t="s">
        <v>83</v>
      </c>
      <c r="BK785" s="233">
        <f>ROUND(I785*H785,2)</f>
        <v>0</v>
      </c>
      <c r="BL785" s="18" t="s">
        <v>276</v>
      </c>
      <c r="BM785" s="232" t="s">
        <v>978</v>
      </c>
    </row>
    <row r="786" s="14" customFormat="1">
      <c r="A786" s="14"/>
      <c r="B786" s="245"/>
      <c r="C786" s="246"/>
      <c r="D786" s="236" t="s">
        <v>152</v>
      </c>
      <c r="E786" s="247" t="s">
        <v>1</v>
      </c>
      <c r="F786" s="248" t="s">
        <v>205</v>
      </c>
      <c r="G786" s="246"/>
      <c r="H786" s="249">
        <v>5</v>
      </c>
      <c r="I786" s="250"/>
      <c r="J786" s="246"/>
      <c r="K786" s="246"/>
      <c r="L786" s="251"/>
      <c r="M786" s="252"/>
      <c r="N786" s="253"/>
      <c r="O786" s="253"/>
      <c r="P786" s="253"/>
      <c r="Q786" s="253"/>
      <c r="R786" s="253"/>
      <c r="S786" s="253"/>
      <c r="T786" s="254"/>
      <c r="U786" s="14"/>
      <c r="V786" s="14"/>
      <c r="W786" s="14"/>
      <c r="X786" s="14"/>
      <c r="Y786" s="14"/>
      <c r="Z786" s="14"/>
      <c r="AA786" s="14"/>
      <c r="AB786" s="14"/>
      <c r="AC786" s="14"/>
      <c r="AD786" s="14"/>
      <c r="AE786" s="14"/>
      <c r="AT786" s="255" t="s">
        <v>152</v>
      </c>
      <c r="AU786" s="255" t="s">
        <v>85</v>
      </c>
      <c r="AV786" s="14" t="s">
        <v>85</v>
      </c>
      <c r="AW786" s="14" t="s">
        <v>32</v>
      </c>
      <c r="AX786" s="14" t="s">
        <v>75</v>
      </c>
      <c r="AY786" s="255" t="s">
        <v>143</v>
      </c>
    </row>
    <row r="787" s="14" customFormat="1">
      <c r="A787" s="14"/>
      <c r="B787" s="245"/>
      <c r="C787" s="246"/>
      <c r="D787" s="236" t="s">
        <v>152</v>
      </c>
      <c r="E787" s="247" t="s">
        <v>1</v>
      </c>
      <c r="F787" s="248" t="s">
        <v>200</v>
      </c>
      <c r="G787" s="246"/>
      <c r="H787" s="249">
        <v>8</v>
      </c>
      <c r="I787" s="250"/>
      <c r="J787" s="246"/>
      <c r="K787" s="246"/>
      <c r="L787" s="251"/>
      <c r="M787" s="252"/>
      <c r="N787" s="253"/>
      <c r="O787" s="253"/>
      <c r="P787" s="253"/>
      <c r="Q787" s="253"/>
      <c r="R787" s="253"/>
      <c r="S787" s="253"/>
      <c r="T787" s="254"/>
      <c r="U787" s="14"/>
      <c r="V787" s="14"/>
      <c r="W787" s="14"/>
      <c r="X787" s="14"/>
      <c r="Y787" s="14"/>
      <c r="Z787" s="14"/>
      <c r="AA787" s="14"/>
      <c r="AB787" s="14"/>
      <c r="AC787" s="14"/>
      <c r="AD787" s="14"/>
      <c r="AE787" s="14"/>
      <c r="AT787" s="255" t="s">
        <v>152</v>
      </c>
      <c r="AU787" s="255" t="s">
        <v>85</v>
      </c>
      <c r="AV787" s="14" t="s">
        <v>85</v>
      </c>
      <c r="AW787" s="14" t="s">
        <v>32</v>
      </c>
      <c r="AX787" s="14" t="s">
        <v>75</v>
      </c>
      <c r="AY787" s="255" t="s">
        <v>143</v>
      </c>
    </row>
    <row r="788" s="14" customFormat="1">
      <c r="A788" s="14"/>
      <c r="B788" s="245"/>
      <c r="C788" s="246"/>
      <c r="D788" s="236" t="s">
        <v>152</v>
      </c>
      <c r="E788" s="247" t="s">
        <v>1</v>
      </c>
      <c r="F788" s="248" t="s">
        <v>85</v>
      </c>
      <c r="G788" s="246"/>
      <c r="H788" s="249">
        <v>2</v>
      </c>
      <c r="I788" s="250"/>
      <c r="J788" s="246"/>
      <c r="K788" s="246"/>
      <c r="L788" s="251"/>
      <c r="M788" s="252"/>
      <c r="N788" s="253"/>
      <c r="O788" s="253"/>
      <c r="P788" s="253"/>
      <c r="Q788" s="253"/>
      <c r="R788" s="253"/>
      <c r="S788" s="253"/>
      <c r="T788" s="254"/>
      <c r="U788" s="14"/>
      <c r="V788" s="14"/>
      <c r="W788" s="14"/>
      <c r="X788" s="14"/>
      <c r="Y788" s="14"/>
      <c r="Z788" s="14"/>
      <c r="AA788" s="14"/>
      <c r="AB788" s="14"/>
      <c r="AC788" s="14"/>
      <c r="AD788" s="14"/>
      <c r="AE788" s="14"/>
      <c r="AT788" s="255" t="s">
        <v>152</v>
      </c>
      <c r="AU788" s="255" t="s">
        <v>85</v>
      </c>
      <c r="AV788" s="14" t="s">
        <v>85</v>
      </c>
      <c r="AW788" s="14" t="s">
        <v>32</v>
      </c>
      <c r="AX788" s="14" t="s">
        <v>75</v>
      </c>
      <c r="AY788" s="255" t="s">
        <v>143</v>
      </c>
    </row>
    <row r="789" s="14" customFormat="1">
      <c r="A789" s="14"/>
      <c r="B789" s="245"/>
      <c r="C789" s="246"/>
      <c r="D789" s="236" t="s">
        <v>152</v>
      </c>
      <c r="E789" s="247" t="s">
        <v>1</v>
      </c>
      <c r="F789" s="248" t="s">
        <v>254</v>
      </c>
      <c r="G789" s="246"/>
      <c r="H789" s="249">
        <v>12</v>
      </c>
      <c r="I789" s="250"/>
      <c r="J789" s="246"/>
      <c r="K789" s="246"/>
      <c r="L789" s="251"/>
      <c r="M789" s="252"/>
      <c r="N789" s="253"/>
      <c r="O789" s="253"/>
      <c r="P789" s="253"/>
      <c r="Q789" s="253"/>
      <c r="R789" s="253"/>
      <c r="S789" s="253"/>
      <c r="T789" s="254"/>
      <c r="U789" s="14"/>
      <c r="V789" s="14"/>
      <c r="W789" s="14"/>
      <c r="X789" s="14"/>
      <c r="Y789" s="14"/>
      <c r="Z789" s="14"/>
      <c r="AA789" s="14"/>
      <c r="AB789" s="14"/>
      <c r="AC789" s="14"/>
      <c r="AD789" s="14"/>
      <c r="AE789" s="14"/>
      <c r="AT789" s="255" t="s">
        <v>152</v>
      </c>
      <c r="AU789" s="255" t="s">
        <v>85</v>
      </c>
      <c r="AV789" s="14" t="s">
        <v>85</v>
      </c>
      <c r="AW789" s="14" t="s">
        <v>32</v>
      </c>
      <c r="AX789" s="14" t="s">
        <v>75</v>
      </c>
      <c r="AY789" s="255" t="s">
        <v>143</v>
      </c>
    </row>
    <row r="790" s="14" customFormat="1">
      <c r="A790" s="14"/>
      <c r="B790" s="245"/>
      <c r="C790" s="246"/>
      <c r="D790" s="236" t="s">
        <v>152</v>
      </c>
      <c r="E790" s="247" t="s">
        <v>1</v>
      </c>
      <c r="F790" s="248" t="s">
        <v>85</v>
      </c>
      <c r="G790" s="246"/>
      <c r="H790" s="249">
        <v>2</v>
      </c>
      <c r="I790" s="250"/>
      <c r="J790" s="246"/>
      <c r="K790" s="246"/>
      <c r="L790" s="251"/>
      <c r="M790" s="252"/>
      <c r="N790" s="253"/>
      <c r="O790" s="253"/>
      <c r="P790" s="253"/>
      <c r="Q790" s="253"/>
      <c r="R790" s="253"/>
      <c r="S790" s="253"/>
      <c r="T790" s="254"/>
      <c r="U790" s="14"/>
      <c r="V790" s="14"/>
      <c r="W790" s="14"/>
      <c r="X790" s="14"/>
      <c r="Y790" s="14"/>
      <c r="Z790" s="14"/>
      <c r="AA790" s="14"/>
      <c r="AB790" s="14"/>
      <c r="AC790" s="14"/>
      <c r="AD790" s="14"/>
      <c r="AE790" s="14"/>
      <c r="AT790" s="255" t="s">
        <v>152</v>
      </c>
      <c r="AU790" s="255" t="s">
        <v>85</v>
      </c>
      <c r="AV790" s="14" t="s">
        <v>85</v>
      </c>
      <c r="AW790" s="14" t="s">
        <v>32</v>
      </c>
      <c r="AX790" s="14" t="s">
        <v>75</v>
      </c>
      <c r="AY790" s="255" t="s">
        <v>143</v>
      </c>
    </row>
    <row r="791" s="16" customFormat="1">
      <c r="A791" s="16"/>
      <c r="B791" s="267"/>
      <c r="C791" s="268"/>
      <c r="D791" s="236" t="s">
        <v>152</v>
      </c>
      <c r="E791" s="269" t="s">
        <v>1</v>
      </c>
      <c r="F791" s="270" t="s">
        <v>174</v>
      </c>
      <c r="G791" s="268"/>
      <c r="H791" s="271">
        <v>29</v>
      </c>
      <c r="I791" s="272"/>
      <c r="J791" s="268"/>
      <c r="K791" s="268"/>
      <c r="L791" s="273"/>
      <c r="M791" s="274"/>
      <c r="N791" s="275"/>
      <c r="O791" s="275"/>
      <c r="P791" s="275"/>
      <c r="Q791" s="275"/>
      <c r="R791" s="275"/>
      <c r="S791" s="275"/>
      <c r="T791" s="276"/>
      <c r="U791" s="16"/>
      <c r="V791" s="16"/>
      <c r="W791" s="16"/>
      <c r="X791" s="16"/>
      <c r="Y791" s="16"/>
      <c r="Z791" s="16"/>
      <c r="AA791" s="16"/>
      <c r="AB791" s="16"/>
      <c r="AC791" s="16"/>
      <c r="AD791" s="16"/>
      <c r="AE791" s="16"/>
      <c r="AT791" s="277" t="s">
        <v>152</v>
      </c>
      <c r="AU791" s="277" t="s">
        <v>85</v>
      </c>
      <c r="AV791" s="16" t="s">
        <v>150</v>
      </c>
      <c r="AW791" s="16" t="s">
        <v>32</v>
      </c>
      <c r="AX791" s="16" t="s">
        <v>83</v>
      </c>
      <c r="AY791" s="277" t="s">
        <v>143</v>
      </c>
    </row>
    <row r="792" s="2" customFormat="1" ht="37.8" customHeight="1">
      <c r="A792" s="39"/>
      <c r="B792" s="40"/>
      <c r="C792" s="278" t="s">
        <v>979</v>
      </c>
      <c r="D792" s="278" t="s">
        <v>197</v>
      </c>
      <c r="E792" s="279" t="s">
        <v>980</v>
      </c>
      <c r="F792" s="280" t="s">
        <v>981</v>
      </c>
      <c r="G792" s="281" t="s">
        <v>149</v>
      </c>
      <c r="H792" s="282">
        <v>55.015000000000001</v>
      </c>
      <c r="I792" s="283"/>
      <c r="J792" s="284">
        <f>ROUND(I792*H792,2)</f>
        <v>0</v>
      </c>
      <c r="K792" s="285"/>
      <c r="L792" s="286"/>
      <c r="M792" s="287" t="s">
        <v>1</v>
      </c>
      <c r="N792" s="288" t="s">
        <v>40</v>
      </c>
      <c r="O792" s="92"/>
      <c r="P792" s="230">
        <f>O792*H792</f>
        <v>0</v>
      </c>
      <c r="Q792" s="230">
        <v>0</v>
      </c>
      <c r="R792" s="230">
        <f>Q792*H792</f>
        <v>0</v>
      </c>
      <c r="S792" s="230">
        <v>0</v>
      </c>
      <c r="T792" s="231">
        <f>S792*H792</f>
        <v>0</v>
      </c>
      <c r="U792" s="39"/>
      <c r="V792" s="39"/>
      <c r="W792" s="39"/>
      <c r="X792" s="39"/>
      <c r="Y792" s="39"/>
      <c r="Z792" s="39"/>
      <c r="AA792" s="39"/>
      <c r="AB792" s="39"/>
      <c r="AC792" s="39"/>
      <c r="AD792" s="39"/>
      <c r="AE792" s="39"/>
      <c r="AR792" s="232" t="s">
        <v>373</v>
      </c>
      <c r="AT792" s="232" t="s">
        <v>197</v>
      </c>
      <c r="AU792" s="232" t="s">
        <v>85</v>
      </c>
      <c r="AY792" s="18" t="s">
        <v>143</v>
      </c>
      <c r="BE792" s="233">
        <f>IF(N792="základní",J792,0)</f>
        <v>0</v>
      </c>
      <c r="BF792" s="233">
        <f>IF(N792="snížená",J792,0)</f>
        <v>0</v>
      </c>
      <c r="BG792" s="233">
        <f>IF(N792="zákl. přenesená",J792,0)</f>
        <v>0</v>
      </c>
      <c r="BH792" s="233">
        <f>IF(N792="sníž. přenesená",J792,0)</f>
        <v>0</v>
      </c>
      <c r="BI792" s="233">
        <f>IF(N792="nulová",J792,0)</f>
        <v>0</v>
      </c>
      <c r="BJ792" s="18" t="s">
        <v>83</v>
      </c>
      <c r="BK792" s="233">
        <f>ROUND(I792*H792,2)</f>
        <v>0</v>
      </c>
      <c r="BL792" s="18" t="s">
        <v>276</v>
      </c>
      <c r="BM792" s="232" t="s">
        <v>982</v>
      </c>
    </row>
    <row r="793" s="14" customFormat="1">
      <c r="A793" s="14"/>
      <c r="B793" s="245"/>
      <c r="C793" s="246"/>
      <c r="D793" s="236" t="s">
        <v>152</v>
      </c>
      <c r="E793" s="247" t="s">
        <v>1</v>
      </c>
      <c r="F793" s="248" t="s">
        <v>983</v>
      </c>
      <c r="G793" s="246"/>
      <c r="H793" s="249">
        <v>23.574999999999999</v>
      </c>
      <c r="I793" s="250"/>
      <c r="J793" s="246"/>
      <c r="K793" s="246"/>
      <c r="L793" s="251"/>
      <c r="M793" s="252"/>
      <c r="N793" s="253"/>
      <c r="O793" s="253"/>
      <c r="P793" s="253"/>
      <c r="Q793" s="253"/>
      <c r="R793" s="253"/>
      <c r="S793" s="253"/>
      <c r="T793" s="254"/>
      <c r="U793" s="14"/>
      <c r="V793" s="14"/>
      <c r="W793" s="14"/>
      <c r="X793" s="14"/>
      <c r="Y793" s="14"/>
      <c r="Z793" s="14"/>
      <c r="AA793" s="14"/>
      <c r="AB793" s="14"/>
      <c r="AC793" s="14"/>
      <c r="AD793" s="14"/>
      <c r="AE793" s="14"/>
      <c r="AT793" s="255" t="s">
        <v>152</v>
      </c>
      <c r="AU793" s="255" t="s">
        <v>85</v>
      </c>
      <c r="AV793" s="14" t="s">
        <v>85</v>
      </c>
      <c r="AW793" s="14" t="s">
        <v>32</v>
      </c>
      <c r="AX793" s="14" t="s">
        <v>75</v>
      </c>
      <c r="AY793" s="255" t="s">
        <v>143</v>
      </c>
    </row>
    <row r="794" s="14" customFormat="1">
      <c r="A794" s="14"/>
      <c r="B794" s="245"/>
      <c r="C794" s="246"/>
      <c r="D794" s="236" t="s">
        <v>152</v>
      </c>
      <c r="E794" s="247" t="s">
        <v>1</v>
      </c>
      <c r="F794" s="248" t="s">
        <v>984</v>
      </c>
      <c r="G794" s="246"/>
      <c r="H794" s="249">
        <v>17.280000000000001</v>
      </c>
      <c r="I794" s="250"/>
      <c r="J794" s="246"/>
      <c r="K794" s="246"/>
      <c r="L794" s="251"/>
      <c r="M794" s="252"/>
      <c r="N794" s="253"/>
      <c r="O794" s="253"/>
      <c r="P794" s="253"/>
      <c r="Q794" s="253"/>
      <c r="R794" s="253"/>
      <c r="S794" s="253"/>
      <c r="T794" s="254"/>
      <c r="U794" s="14"/>
      <c r="V794" s="14"/>
      <c r="W794" s="14"/>
      <c r="X794" s="14"/>
      <c r="Y794" s="14"/>
      <c r="Z794" s="14"/>
      <c r="AA794" s="14"/>
      <c r="AB794" s="14"/>
      <c r="AC794" s="14"/>
      <c r="AD794" s="14"/>
      <c r="AE794" s="14"/>
      <c r="AT794" s="255" t="s">
        <v>152</v>
      </c>
      <c r="AU794" s="255" t="s">
        <v>85</v>
      </c>
      <c r="AV794" s="14" t="s">
        <v>85</v>
      </c>
      <c r="AW794" s="14" t="s">
        <v>32</v>
      </c>
      <c r="AX794" s="14" t="s">
        <v>75</v>
      </c>
      <c r="AY794" s="255" t="s">
        <v>143</v>
      </c>
    </row>
    <row r="795" s="14" customFormat="1">
      <c r="A795" s="14"/>
      <c r="B795" s="245"/>
      <c r="C795" s="246"/>
      <c r="D795" s="236" t="s">
        <v>152</v>
      </c>
      <c r="E795" s="247" t="s">
        <v>1</v>
      </c>
      <c r="F795" s="248" t="s">
        <v>985</v>
      </c>
      <c r="G795" s="246"/>
      <c r="H795" s="249">
        <v>1.44</v>
      </c>
      <c r="I795" s="250"/>
      <c r="J795" s="246"/>
      <c r="K795" s="246"/>
      <c r="L795" s="251"/>
      <c r="M795" s="252"/>
      <c r="N795" s="253"/>
      <c r="O795" s="253"/>
      <c r="P795" s="253"/>
      <c r="Q795" s="253"/>
      <c r="R795" s="253"/>
      <c r="S795" s="253"/>
      <c r="T795" s="254"/>
      <c r="U795" s="14"/>
      <c r="V795" s="14"/>
      <c r="W795" s="14"/>
      <c r="X795" s="14"/>
      <c r="Y795" s="14"/>
      <c r="Z795" s="14"/>
      <c r="AA795" s="14"/>
      <c r="AB795" s="14"/>
      <c r="AC795" s="14"/>
      <c r="AD795" s="14"/>
      <c r="AE795" s="14"/>
      <c r="AT795" s="255" t="s">
        <v>152</v>
      </c>
      <c r="AU795" s="255" t="s">
        <v>85</v>
      </c>
      <c r="AV795" s="14" t="s">
        <v>85</v>
      </c>
      <c r="AW795" s="14" t="s">
        <v>32</v>
      </c>
      <c r="AX795" s="14" t="s">
        <v>75</v>
      </c>
      <c r="AY795" s="255" t="s">
        <v>143</v>
      </c>
    </row>
    <row r="796" s="14" customFormat="1">
      <c r="A796" s="14"/>
      <c r="B796" s="245"/>
      <c r="C796" s="246"/>
      <c r="D796" s="236" t="s">
        <v>152</v>
      </c>
      <c r="E796" s="247" t="s">
        <v>1</v>
      </c>
      <c r="F796" s="248" t="s">
        <v>986</v>
      </c>
      <c r="G796" s="246"/>
      <c r="H796" s="249">
        <v>10.800000000000001</v>
      </c>
      <c r="I796" s="250"/>
      <c r="J796" s="246"/>
      <c r="K796" s="246"/>
      <c r="L796" s="251"/>
      <c r="M796" s="252"/>
      <c r="N796" s="253"/>
      <c r="O796" s="253"/>
      <c r="P796" s="253"/>
      <c r="Q796" s="253"/>
      <c r="R796" s="253"/>
      <c r="S796" s="253"/>
      <c r="T796" s="254"/>
      <c r="U796" s="14"/>
      <c r="V796" s="14"/>
      <c r="W796" s="14"/>
      <c r="X796" s="14"/>
      <c r="Y796" s="14"/>
      <c r="Z796" s="14"/>
      <c r="AA796" s="14"/>
      <c r="AB796" s="14"/>
      <c r="AC796" s="14"/>
      <c r="AD796" s="14"/>
      <c r="AE796" s="14"/>
      <c r="AT796" s="255" t="s">
        <v>152</v>
      </c>
      <c r="AU796" s="255" t="s">
        <v>85</v>
      </c>
      <c r="AV796" s="14" t="s">
        <v>85</v>
      </c>
      <c r="AW796" s="14" t="s">
        <v>32</v>
      </c>
      <c r="AX796" s="14" t="s">
        <v>75</v>
      </c>
      <c r="AY796" s="255" t="s">
        <v>143</v>
      </c>
    </row>
    <row r="797" s="14" customFormat="1">
      <c r="A797" s="14"/>
      <c r="B797" s="245"/>
      <c r="C797" s="246"/>
      <c r="D797" s="236" t="s">
        <v>152</v>
      </c>
      <c r="E797" s="247" t="s">
        <v>1</v>
      </c>
      <c r="F797" s="248" t="s">
        <v>409</v>
      </c>
      <c r="G797" s="246"/>
      <c r="H797" s="249">
        <v>1.9199999999999999</v>
      </c>
      <c r="I797" s="250"/>
      <c r="J797" s="246"/>
      <c r="K797" s="246"/>
      <c r="L797" s="251"/>
      <c r="M797" s="252"/>
      <c r="N797" s="253"/>
      <c r="O797" s="253"/>
      <c r="P797" s="253"/>
      <c r="Q797" s="253"/>
      <c r="R797" s="253"/>
      <c r="S797" s="253"/>
      <c r="T797" s="254"/>
      <c r="U797" s="14"/>
      <c r="V797" s="14"/>
      <c r="W797" s="14"/>
      <c r="X797" s="14"/>
      <c r="Y797" s="14"/>
      <c r="Z797" s="14"/>
      <c r="AA797" s="14"/>
      <c r="AB797" s="14"/>
      <c r="AC797" s="14"/>
      <c r="AD797" s="14"/>
      <c r="AE797" s="14"/>
      <c r="AT797" s="255" t="s">
        <v>152</v>
      </c>
      <c r="AU797" s="255" t="s">
        <v>85</v>
      </c>
      <c r="AV797" s="14" t="s">
        <v>85</v>
      </c>
      <c r="AW797" s="14" t="s">
        <v>32</v>
      </c>
      <c r="AX797" s="14" t="s">
        <v>75</v>
      </c>
      <c r="AY797" s="255" t="s">
        <v>143</v>
      </c>
    </row>
    <row r="798" s="16" customFormat="1">
      <c r="A798" s="16"/>
      <c r="B798" s="267"/>
      <c r="C798" s="268"/>
      <c r="D798" s="236" t="s">
        <v>152</v>
      </c>
      <c r="E798" s="269" t="s">
        <v>1</v>
      </c>
      <c r="F798" s="270" t="s">
        <v>174</v>
      </c>
      <c r="G798" s="268"/>
      <c r="H798" s="271">
        <v>55.015000000000001</v>
      </c>
      <c r="I798" s="272"/>
      <c r="J798" s="268"/>
      <c r="K798" s="268"/>
      <c r="L798" s="273"/>
      <c r="M798" s="274"/>
      <c r="N798" s="275"/>
      <c r="O798" s="275"/>
      <c r="P798" s="275"/>
      <c r="Q798" s="275"/>
      <c r="R798" s="275"/>
      <c r="S798" s="275"/>
      <c r="T798" s="276"/>
      <c r="U798" s="16"/>
      <c r="V798" s="16"/>
      <c r="W798" s="16"/>
      <c r="X798" s="16"/>
      <c r="Y798" s="16"/>
      <c r="Z798" s="16"/>
      <c r="AA798" s="16"/>
      <c r="AB798" s="16"/>
      <c r="AC798" s="16"/>
      <c r="AD798" s="16"/>
      <c r="AE798" s="16"/>
      <c r="AT798" s="277" t="s">
        <v>152</v>
      </c>
      <c r="AU798" s="277" t="s">
        <v>85</v>
      </c>
      <c r="AV798" s="16" t="s">
        <v>150</v>
      </c>
      <c r="AW798" s="16" t="s">
        <v>32</v>
      </c>
      <c r="AX798" s="16" t="s">
        <v>83</v>
      </c>
      <c r="AY798" s="277" t="s">
        <v>143</v>
      </c>
    </row>
    <row r="799" s="2" customFormat="1" ht="24.15" customHeight="1">
      <c r="A799" s="39"/>
      <c r="B799" s="40"/>
      <c r="C799" s="220" t="s">
        <v>987</v>
      </c>
      <c r="D799" s="220" t="s">
        <v>146</v>
      </c>
      <c r="E799" s="221" t="s">
        <v>988</v>
      </c>
      <c r="F799" s="222" t="s">
        <v>989</v>
      </c>
      <c r="G799" s="223" t="s">
        <v>363</v>
      </c>
      <c r="H799" s="224">
        <v>4</v>
      </c>
      <c r="I799" s="225"/>
      <c r="J799" s="226">
        <f>ROUND(I799*H799,2)</f>
        <v>0</v>
      </c>
      <c r="K799" s="227"/>
      <c r="L799" s="45"/>
      <c r="M799" s="228" t="s">
        <v>1</v>
      </c>
      <c r="N799" s="229" t="s">
        <v>40</v>
      </c>
      <c r="O799" s="92"/>
      <c r="P799" s="230">
        <f>O799*H799</f>
        <v>0</v>
      </c>
      <c r="Q799" s="230">
        <v>0</v>
      </c>
      <c r="R799" s="230">
        <f>Q799*H799</f>
        <v>0</v>
      </c>
      <c r="S799" s="230">
        <v>0</v>
      </c>
      <c r="T799" s="231">
        <f>S799*H799</f>
        <v>0</v>
      </c>
      <c r="U799" s="39"/>
      <c r="V799" s="39"/>
      <c r="W799" s="39"/>
      <c r="X799" s="39"/>
      <c r="Y799" s="39"/>
      <c r="Z799" s="39"/>
      <c r="AA799" s="39"/>
      <c r="AB799" s="39"/>
      <c r="AC799" s="39"/>
      <c r="AD799" s="39"/>
      <c r="AE799" s="39"/>
      <c r="AR799" s="232" t="s">
        <v>276</v>
      </c>
      <c r="AT799" s="232" t="s">
        <v>146</v>
      </c>
      <c r="AU799" s="232" t="s">
        <v>85</v>
      </c>
      <c r="AY799" s="18" t="s">
        <v>143</v>
      </c>
      <c r="BE799" s="233">
        <f>IF(N799="základní",J799,0)</f>
        <v>0</v>
      </c>
      <c r="BF799" s="233">
        <f>IF(N799="snížená",J799,0)</f>
        <v>0</v>
      </c>
      <c r="BG799" s="233">
        <f>IF(N799="zákl. přenesená",J799,0)</f>
        <v>0</v>
      </c>
      <c r="BH799" s="233">
        <f>IF(N799="sníž. přenesená",J799,0)</f>
        <v>0</v>
      </c>
      <c r="BI799" s="233">
        <f>IF(N799="nulová",J799,0)</f>
        <v>0</v>
      </c>
      <c r="BJ799" s="18" t="s">
        <v>83</v>
      </c>
      <c r="BK799" s="233">
        <f>ROUND(I799*H799,2)</f>
        <v>0</v>
      </c>
      <c r="BL799" s="18" t="s">
        <v>276</v>
      </c>
      <c r="BM799" s="232" t="s">
        <v>990</v>
      </c>
    </row>
    <row r="800" s="14" customFormat="1">
      <c r="A800" s="14"/>
      <c r="B800" s="245"/>
      <c r="C800" s="246"/>
      <c r="D800" s="236" t="s">
        <v>152</v>
      </c>
      <c r="E800" s="247" t="s">
        <v>1</v>
      </c>
      <c r="F800" s="248" t="s">
        <v>161</v>
      </c>
      <c r="G800" s="246"/>
      <c r="H800" s="249">
        <v>3</v>
      </c>
      <c r="I800" s="250"/>
      <c r="J800" s="246"/>
      <c r="K800" s="246"/>
      <c r="L800" s="251"/>
      <c r="M800" s="252"/>
      <c r="N800" s="253"/>
      <c r="O800" s="253"/>
      <c r="P800" s="253"/>
      <c r="Q800" s="253"/>
      <c r="R800" s="253"/>
      <c r="S800" s="253"/>
      <c r="T800" s="254"/>
      <c r="U800" s="14"/>
      <c r="V800" s="14"/>
      <c r="W800" s="14"/>
      <c r="X800" s="14"/>
      <c r="Y800" s="14"/>
      <c r="Z800" s="14"/>
      <c r="AA800" s="14"/>
      <c r="AB800" s="14"/>
      <c r="AC800" s="14"/>
      <c r="AD800" s="14"/>
      <c r="AE800" s="14"/>
      <c r="AT800" s="255" t="s">
        <v>152</v>
      </c>
      <c r="AU800" s="255" t="s">
        <v>85</v>
      </c>
      <c r="AV800" s="14" t="s">
        <v>85</v>
      </c>
      <c r="AW800" s="14" t="s">
        <v>32</v>
      </c>
      <c r="AX800" s="14" t="s">
        <v>75</v>
      </c>
      <c r="AY800" s="255" t="s">
        <v>143</v>
      </c>
    </row>
    <row r="801" s="15" customFormat="1">
      <c r="A801" s="15"/>
      <c r="B801" s="256"/>
      <c r="C801" s="257"/>
      <c r="D801" s="236" t="s">
        <v>152</v>
      </c>
      <c r="E801" s="258" t="s">
        <v>1</v>
      </c>
      <c r="F801" s="259" t="s">
        <v>160</v>
      </c>
      <c r="G801" s="257"/>
      <c r="H801" s="260">
        <v>3</v>
      </c>
      <c r="I801" s="261"/>
      <c r="J801" s="257"/>
      <c r="K801" s="257"/>
      <c r="L801" s="262"/>
      <c r="M801" s="263"/>
      <c r="N801" s="264"/>
      <c r="O801" s="264"/>
      <c r="P801" s="264"/>
      <c r="Q801" s="264"/>
      <c r="R801" s="264"/>
      <c r="S801" s="264"/>
      <c r="T801" s="265"/>
      <c r="U801" s="15"/>
      <c r="V801" s="15"/>
      <c r="W801" s="15"/>
      <c r="X801" s="15"/>
      <c r="Y801" s="15"/>
      <c r="Z801" s="15"/>
      <c r="AA801" s="15"/>
      <c r="AB801" s="15"/>
      <c r="AC801" s="15"/>
      <c r="AD801" s="15"/>
      <c r="AE801" s="15"/>
      <c r="AT801" s="266" t="s">
        <v>152</v>
      </c>
      <c r="AU801" s="266" t="s">
        <v>85</v>
      </c>
      <c r="AV801" s="15" t="s">
        <v>161</v>
      </c>
      <c r="AW801" s="15" t="s">
        <v>32</v>
      </c>
      <c r="AX801" s="15" t="s">
        <v>75</v>
      </c>
      <c r="AY801" s="266" t="s">
        <v>143</v>
      </c>
    </row>
    <row r="802" s="14" customFormat="1">
      <c r="A802" s="14"/>
      <c r="B802" s="245"/>
      <c r="C802" s="246"/>
      <c r="D802" s="236" t="s">
        <v>152</v>
      </c>
      <c r="E802" s="247" t="s">
        <v>1</v>
      </c>
      <c r="F802" s="248" t="s">
        <v>83</v>
      </c>
      <c r="G802" s="246"/>
      <c r="H802" s="249">
        <v>1</v>
      </c>
      <c r="I802" s="250"/>
      <c r="J802" s="246"/>
      <c r="K802" s="246"/>
      <c r="L802" s="251"/>
      <c r="M802" s="252"/>
      <c r="N802" s="253"/>
      <c r="O802" s="253"/>
      <c r="P802" s="253"/>
      <c r="Q802" s="253"/>
      <c r="R802" s="253"/>
      <c r="S802" s="253"/>
      <c r="T802" s="254"/>
      <c r="U802" s="14"/>
      <c r="V802" s="14"/>
      <c r="W802" s="14"/>
      <c r="X802" s="14"/>
      <c r="Y802" s="14"/>
      <c r="Z802" s="14"/>
      <c r="AA802" s="14"/>
      <c r="AB802" s="14"/>
      <c r="AC802" s="14"/>
      <c r="AD802" s="14"/>
      <c r="AE802" s="14"/>
      <c r="AT802" s="255" t="s">
        <v>152</v>
      </c>
      <c r="AU802" s="255" t="s">
        <v>85</v>
      </c>
      <c r="AV802" s="14" t="s">
        <v>85</v>
      </c>
      <c r="AW802" s="14" t="s">
        <v>32</v>
      </c>
      <c r="AX802" s="14" t="s">
        <v>75</v>
      </c>
      <c r="AY802" s="255" t="s">
        <v>143</v>
      </c>
    </row>
    <row r="803" s="15" customFormat="1">
      <c r="A803" s="15"/>
      <c r="B803" s="256"/>
      <c r="C803" s="257"/>
      <c r="D803" s="236" t="s">
        <v>152</v>
      </c>
      <c r="E803" s="258" t="s">
        <v>1</v>
      </c>
      <c r="F803" s="259" t="s">
        <v>160</v>
      </c>
      <c r="G803" s="257"/>
      <c r="H803" s="260">
        <v>1</v>
      </c>
      <c r="I803" s="261"/>
      <c r="J803" s="257"/>
      <c r="K803" s="257"/>
      <c r="L803" s="262"/>
      <c r="M803" s="263"/>
      <c r="N803" s="264"/>
      <c r="O803" s="264"/>
      <c r="P803" s="264"/>
      <c r="Q803" s="264"/>
      <c r="R803" s="264"/>
      <c r="S803" s="264"/>
      <c r="T803" s="265"/>
      <c r="U803" s="15"/>
      <c r="V803" s="15"/>
      <c r="W803" s="15"/>
      <c r="X803" s="15"/>
      <c r="Y803" s="15"/>
      <c r="Z803" s="15"/>
      <c r="AA803" s="15"/>
      <c r="AB803" s="15"/>
      <c r="AC803" s="15"/>
      <c r="AD803" s="15"/>
      <c r="AE803" s="15"/>
      <c r="AT803" s="266" t="s">
        <v>152</v>
      </c>
      <c r="AU803" s="266" t="s">
        <v>85</v>
      </c>
      <c r="AV803" s="15" t="s">
        <v>161</v>
      </c>
      <c r="AW803" s="15" t="s">
        <v>32</v>
      </c>
      <c r="AX803" s="15" t="s">
        <v>75</v>
      </c>
      <c r="AY803" s="266" t="s">
        <v>143</v>
      </c>
    </row>
    <row r="804" s="16" customFormat="1">
      <c r="A804" s="16"/>
      <c r="B804" s="267"/>
      <c r="C804" s="268"/>
      <c r="D804" s="236" t="s">
        <v>152</v>
      </c>
      <c r="E804" s="269" t="s">
        <v>1</v>
      </c>
      <c r="F804" s="270" t="s">
        <v>174</v>
      </c>
      <c r="G804" s="268"/>
      <c r="H804" s="271">
        <v>4</v>
      </c>
      <c r="I804" s="272"/>
      <c r="J804" s="268"/>
      <c r="K804" s="268"/>
      <c r="L804" s="273"/>
      <c r="M804" s="274"/>
      <c r="N804" s="275"/>
      <c r="O804" s="275"/>
      <c r="P804" s="275"/>
      <c r="Q804" s="275"/>
      <c r="R804" s="275"/>
      <c r="S804" s="275"/>
      <c r="T804" s="276"/>
      <c r="U804" s="16"/>
      <c r="V804" s="16"/>
      <c r="W804" s="16"/>
      <c r="X804" s="16"/>
      <c r="Y804" s="16"/>
      <c r="Z804" s="16"/>
      <c r="AA804" s="16"/>
      <c r="AB804" s="16"/>
      <c r="AC804" s="16"/>
      <c r="AD804" s="16"/>
      <c r="AE804" s="16"/>
      <c r="AT804" s="277" t="s">
        <v>152</v>
      </c>
      <c r="AU804" s="277" t="s">
        <v>85</v>
      </c>
      <c r="AV804" s="16" t="s">
        <v>150</v>
      </c>
      <c r="AW804" s="16" t="s">
        <v>32</v>
      </c>
      <c r="AX804" s="16" t="s">
        <v>83</v>
      </c>
      <c r="AY804" s="277" t="s">
        <v>143</v>
      </c>
    </row>
    <row r="805" s="2" customFormat="1" ht="24.15" customHeight="1">
      <c r="A805" s="39"/>
      <c r="B805" s="40"/>
      <c r="C805" s="278" t="s">
        <v>991</v>
      </c>
      <c r="D805" s="278" t="s">
        <v>197</v>
      </c>
      <c r="E805" s="279" t="s">
        <v>992</v>
      </c>
      <c r="F805" s="280" t="s">
        <v>993</v>
      </c>
      <c r="G805" s="281" t="s">
        <v>149</v>
      </c>
      <c r="H805" s="282">
        <v>8.9299999999999997</v>
      </c>
      <c r="I805" s="283"/>
      <c r="J805" s="284">
        <f>ROUND(I805*H805,2)</f>
        <v>0</v>
      </c>
      <c r="K805" s="285"/>
      <c r="L805" s="286"/>
      <c r="M805" s="287" t="s">
        <v>1</v>
      </c>
      <c r="N805" s="288" t="s">
        <v>40</v>
      </c>
      <c r="O805" s="92"/>
      <c r="P805" s="230">
        <f>O805*H805</f>
        <v>0</v>
      </c>
      <c r="Q805" s="230">
        <v>0.001</v>
      </c>
      <c r="R805" s="230">
        <f>Q805*H805</f>
        <v>0.0089300000000000004</v>
      </c>
      <c r="S805" s="230">
        <v>0</v>
      </c>
      <c r="T805" s="231">
        <f>S805*H805</f>
        <v>0</v>
      </c>
      <c r="U805" s="39"/>
      <c r="V805" s="39"/>
      <c r="W805" s="39"/>
      <c r="X805" s="39"/>
      <c r="Y805" s="39"/>
      <c r="Z805" s="39"/>
      <c r="AA805" s="39"/>
      <c r="AB805" s="39"/>
      <c r="AC805" s="39"/>
      <c r="AD805" s="39"/>
      <c r="AE805" s="39"/>
      <c r="AR805" s="232" t="s">
        <v>373</v>
      </c>
      <c r="AT805" s="232" t="s">
        <v>197</v>
      </c>
      <c r="AU805" s="232" t="s">
        <v>85</v>
      </c>
      <c r="AY805" s="18" t="s">
        <v>143</v>
      </c>
      <c r="BE805" s="233">
        <f>IF(N805="základní",J805,0)</f>
        <v>0</v>
      </c>
      <c r="BF805" s="233">
        <f>IF(N805="snížená",J805,0)</f>
        <v>0</v>
      </c>
      <c r="BG805" s="233">
        <f>IF(N805="zákl. přenesená",J805,0)</f>
        <v>0</v>
      </c>
      <c r="BH805" s="233">
        <f>IF(N805="sníž. přenesená",J805,0)</f>
        <v>0</v>
      </c>
      <c r="BI805" s="233">
        <f>IF(N805="nulová",J805,0)</f>
        <v>0</v>
      </c>
      <c r="BJ805" s="18" t="s">
        <v>83</v>
      </c>
      <c r="BK805" s="233">
        <f>ROUND(I805*H805,2)</f>
        <v>0</v>
      </c>
      <c r="BL805" s="18" t="s">
        <v>276</v>
      </c>
      <c r="BM805" s="232" t="s">
        <v>994</v>
      </c>
    </row>
    <row r="806" s="14" customFormat="1">
      <c r="A806" s="14"/>
      <c r="B806" s="245"/>
      <c r="C806" s="246"/>
      <c r="D806" s="236" t="s">
        <v>152</v>
      </c>
      <c r="E806" s="247" t="s">
        <v>1</v>
      </c>
      <c r="F806" s="248" t="s">
        <v>995</v>
      </c>
      <c r="G806" s="246"/>
      <c r="H806" s="249">
        <v>6.4800000000000004</v>
      </c>
      <c r="I806" s="250"/>
      <c r="J806" s="246"/>
      <c r="K806" s="246"/>
      <c r="L806" s="251"/>
      <c r="M806" s="252"/>
      <c r="N806" s="253"/>
      <c r="O806" s="253"/>
      <c r="P806" s="253"/>
      <c r="Q806" s="253"/>
      <c r="R806" s="253"/>
      <c r="S806" s="253"/>
      <c r="T806" s="254"/>
      <c r="U806" s="14"/>
      <c r="V806" s="14"/>
      <c r="W806" s="14"/>
      <c r="X806" s="14"/>
      <c r="Y806" s="14"/>
      <c r="Z806" s="14"/>
      <c r="AA806" s="14"/>
      <c r="AB806" s="14"/>
      <c r="AC806" s="14"/>
      <c r="AD806" s="14"/>
      <c r="AE806" s="14"/>
      <c r="AT806" s="255" t="s">
        <v>152</v>
      </c>
      <c r="AU806" s="255" t="s">
        <v>85</v>
      </c>
      <c r="AV806" s="14" t="s">
        <v>85</v>
      </c>
      <c r="AW806" s="14" t="s">
        <v>32</v>
      </c>
      <c r="AX806" s="14" t="s">
        <v>75</v>
      </c>
      <c r="AY806" s="255" t="s">
        <v>143</v>
      </c>
    </row>
    <row r="807" s="14" customFormat="1">
      <c r="A807" s="14"/>
      <c r="B807" s="245"/>
      <c r="C807" s="246"/>
      <c r="D807" s="236" t="s">
        <v>152</v>
      </c>
      <c r="E807" s="247" t="s">
        <v>1</v>
      </c>
      <c r="F807" s="248" t="s">
        <v>996</v>
      </c>
      <c r="G807" s="246"/>
      <c r="H807" s="249">
        <v>2.4500000000000002</v>
      </c>
      <c r="I807" s="250"/>
      <c r="J807" s="246"/>
      <c r="K807" s="246"/>
      <c r="L807" s="251"/>
      <c r="M807" s="252"/>
      <c r="N807" s="253"/>
      <c r="O807" s="253"/>
      <c r="P807" s="253"/>
      <c r="Q807" s="253"/>
      <c r="R807" s="253"/>
      <c r="S807" s="253"/>
      <c r="T807" s="254"/>
      <c r="U807" s="14"/>
      <c r="V807" s="14"/>
      <c r="W807" s="14"/>
      <c r="X807" s="14"/>
      <c r="Y807" s="14"/>
      <c r="Z807" s="14"/>
      <c r="AA807" s="14"/>
      <c r="AB807" s="14"/>
      <c r="AC807" s="14"/>
      <c r="AD807" s="14"/>
      <c r="AE807" s="14"/>
      <c r="AT807" s="255" t="s">
        <v>152</v>
      </c>
      <c r="AU807" s="255" t="s">
        <v>85</v>
      </c>
      <c r="AV807" s="14" t="s">
        <v>85</v>
      </c>
      <c r="AW807" s="14" t="s">
        <v>32</v>
      </c>
      <c r="AX807" s="14" t="s">
        <v>75</v>
      </c>
      <c r="AY807" s="255" t="s">
        <v>143</v>
      </c>
    </row>
    <row r="808" s="16" customFormat="1">
      <c r="A808" s="16"/>
      <c r="B808" s="267"/>
      <c r="C808" s="268"/>
      <c r="D808" s="236" t="s">
        <v>152</v>
      </c>
      <c r="E808" s="269" t="s">
        <v>1</v>
      </c>
      <c r="F808" s="270" t="s">
        <v>174</v>
      </c>
      <c r="G808" s="268"/>
      <c r="H808" s="271">
        <v>8.9299999999999997</v>
      </c>
      <c r="I808" s="272"/>
      <c r="J808" s="268"/>
      <c r="K808" s="268"/>
      <c r="L808" s="273"/>
      <c r="M808" s="274"/>
      <c r="N808" s="275"/>
      <c r="O808" s="275"/>
      <c r="P808" s="275"/>
      <c r="Q808" s="275"/>
      <c r="R808" s="275"/>
      <c r="S808" s="275"/>
      <c r="T808" s="276"/>
      <c r="U808" s="16"/>
      <c r="V808" s="16"/>
      <c r="W808" s="16"/>
      <c r="X808" s="16"/>
      <c r="Y808" s="16"/>
      <c r="Z808" s="16"/>
      <c r="AA808" s="16"/>
      <c r="AB808" s="16"/>
      <c r="AC808" s="16"/>
      <c r="AD808" s="16"/>
      <c r="AE808" s="16"/>
      <c r="AT808" s="277" t="s">
        <v>152</v>
      </c>
      <c r="AU808" s="277" t="s">
        <v>85</v>
      </c>
      <c r="AV808" s="16" t="s">
        <v>150</v>
      </c>
      <c r="AW808" s="16" t="s">
        <v>32</v>
      </c>
      <c r="AX808" s="16" t="s">
        <v>83</v>
      </c>
      <c r="AY808" s="277" t="s">
        <v>143</v>
      </c>
    </row>
    <row r="809" s="2" customFormat="1" ht="33" customHeight="1">
      <c r="A809" s="39"/>
      <c r="B809" s="40"/>
      <c r="C809" s="278" t="s">
        <v>997</v>
      </c>
      <c r="D809" s="278" t="s">
        <v>197</v>
      </c>
      <c r="E809" s="279" t="s">
        <v>998</v>
      </c>
      <c r="F809" s="280" t="s">
        <v>999</v>
      </c>
      <c r="G809" s="281" t="s">
        <v>363</v>
      </c>
      <c r="H809" s="282">
        <v>1</v>
      </c>
      <c r="I809" s="283"/>
      <c r="J809" s="284">
        <f>ROUND(I809*H809,2)</f>
        <v>0</v>
      </c>
      <c r="K809" s="285"/>
      <c r="L809" s="286"/>
      <c r="M809" s="287" t="s">
        <v>1</v>
      </c>
      <c r="N809" s="288" t="s">
        <v>40</v>
      </c>
      <c r="O809" s="92"/>
      <c r="P809" s="230">
        <f>O809*H809</f>
        <v>0</v>
      </c>
      <c r="Q809" s="230">
        <v>0.001</v>
      </c>
      <c r="R809" s="230">
        <f>Q809*H809</f>
        <v>0.001</v>
      </c>
      <c r="S809" s="230">
        <v>0</v>
      </c>
      <c r="T809" s="231">
        <f>S809*H809</f>
        <v>0</v>
      </c>
      <c r="U809" s="39"/>
      <c r="V809" s="39"/>
      <c r="W809" s="39"/>
      <c r="X809" s="39"/>
      <c r="Y809" s="39"/>
      <c r="Z809" s="39"/>
      <c r="AA809" s="39"/>
      <c r="AB809" s="39"/>
      <c r="AC809" s="39"/>
      <c r="AD809" s="39"/>
      <c r="AE809" s="39"/>
      <c r="AR809" s="232" t="s">
        <v>373</v>
      </c>
      <c r="AT809" s="232" t="s">
        <v>197</v>
      </c>
      <c r="AU809" s="232" t="s">
        <v>85</v>
      </c>
      <c r="AY809" s="18" t="s">
        <v>143</v>
      </c>
      <c r="BE809" s="233">
        <f>IF(N809="základní",J809,0)</f>
        <v>0</v>
      </c>
      <c r="BF809" s="233">
        <f>IF(N809="snížená",J809,0)</f>
        <v>0</v>
      </c>
      <c r="BG809" s="233">
        <f>IF(N809="zákl. přenesená",J809,0)</f>
        <v>0</v>
      </c>
      <c r="BH809" s="233">
        <f>IF(N809="sníž. přenesená",J809,0)</f>
        <v>0</v>
      </c>
      <c r="BI809" s="233">
        <f>IF(N809="nulová",J809,0)</f>
        <v>0</v>
      </c>
      <c r="BJ809" s="18" t="s">
        <v>83</v>
      </c>
      <c r="BK809" s="233">
        <f>ROUND(I809*H809,2)</f>
        <v>0</v>
      </c>
      <c r="BL809" s="18" t="s">
        <v>276</v>
      </c>
      <c r="BM809" s="232" t="s">
        <v>1000</v>
      </c>
    </row>
    <row r="810" s="2" customFormat="1" ht="33" customHeight="1">
      <c r="A810" s="39"/>
      <c r="B810" s="40"/>
      <c r="C810" s="278" t="s">
        <v>1001</v>
      </c>
      <c r="D810" s="278" t="s">
        <v>197</v>
      </c>
      <c r="E810" s="279" t="s">
        <v>1002</v>
      </c>
      <c r="F810" s="280" t="s">
        <v>1003</v>
      </c>
      <c r="G810" s="281" t="s">
        <v>363</v>
      </c>
      <c r="H810" s="282">
        <v>3</v>
      </c>
      <c r="I810" s="283"/>
      <c r="J810" s="284">
        <f>ROUND(I810*H810,2)</f>
        <v>0</v>
      </c>
      <c r="K810" s="285"/>
      <c r="L810" s="286"/>
      <c r="M810" s="287" t="s">
        <v>1</v>
      </c>
      <c r="N810" s="288" t="s">
        <v>40</v>
      </c>
      <c r="O810" s="92"/>
      <c r="P810" s="230">
        <f>O810*H810</f>
        <v>0</v>
      </c>
      <c r="Q810" s="230">
        <v>0.001</v>
      </c>
      <c r="R810" s="230">
        <f>Q810*H810</f>
        <v>0.0030000000000000001</v>
      </c>
      <c r="S810" s="230">
        <v>0</v>
      </c>
      <c r="T810" s="231">
        <f>S810*H810</f>
        <v>0</v>
      </c>
      <c r="U810" s="39"/>
      <c r="V810" s="39"/>
      <c r="W810" s="39"/>
      <c r="X810" s="39"/>
      <c r="Y810" s="39"/>
      <c r="Z810" s="39"/>
      <c r="AA810" s="39"/>
      <c r="AB810" s="39"/>
      <c r="AC810" s="39"/>
      <c r="AD810" s="39"/>
      <c r="AE810" s="39"/>
      <c r="AR810" s="232" t="s">
        <v>373</v>
      </c>
      <c r="AT810" s="232" t="s">
        <v>197</v>
      </c>
      <c r="AU810" s="232" t="s">
        <v>85</v>
      </c>
      <c r="AY810" s="18" t="s">
        <v>143</v>
      </c>
      <c r="BE810" s="233">
        <f>IF(N810="základní",J810,0)</f>
        <v>0</v>
      </c>
      <c r="BF810" s="233">
        <f>IF(N810="snížená",J810,0)</f>
        <v>0</v>
      </c>
      <c r="BG810" s="233">
        <f>IF(N810="zákl. přenesená",J810,0)</f>
        <v>0</v>
      </c>
      <c r="BH810" s="233">
        <f>IF(N810="sníž. přenesená",J810,0)</f>
        <v>0</v>
      </c>
      <c r="BI810" s="233">
        <f>IF(N810="nulová",J810,0)</f>
        <v>0</v>
      </c>
      <c r="BJ810" s="18" t="s">
        <v>83</v>
      </c>
      <c r="BK810" s="233">
        <f>ROUND(I810*H810,2)</f>
        <v>0</v>
      </c>
      <c r="BL810" s="18" t="s">
        <v>276</v>
      </c>
      <c r="BM810" s="232" t="s">
        <v>1004</v>
      </c>
    </row>
    <row r="811" s="2" customFormat="1" ht="24.15" customHeight="1">
      <c r="A811" s="39"/>
      <c r="B811" s="40"/>
      <c r="C811" s="278" t="s">
        <v>1005</v>
      </c>
      <c r="D811" s="278" t="s">
        <v>197</v>
      </c>
      <c r="E811" s="279" t="s">
        <v>1006</v>
      </c>
      <c r="F811" s="280" t="s">
        <v>1007</v>
      </c>
      <c r="G811" s="281" t="s">
        <v>223</v>
      </c>
      <c r="H811" s="282">
        <v>16.199999999999999</v>
      </c>
      <c r="I811" s="283"/>
      <c r="J811" s="284">
        <f>ROUND(I811*H811,2)</f>
        <v>0</v>
      </c>
      <c r="K811" s="285"/>
      <c r="L811" s="286"/>
      <c r="M811" s="287" t="s">
        <v>1</v>
      </c>
      <c r="N811" s="288" t="s">
        <v>40</v>
      </c>
      <c r="O811" s="92"/>
      <c r="P811" s="230">
        <f>O811*H811</f>
        <v>0</v>
      </c>
      <c r="Q811" s="230">
        <v>0.00014999999999999999</v>
      </c>
      <c r="R811" s="230">
        <f>Q811*H811</f>
        <v>0.0024299999999999999</v>
      </c>
      <c r="S811" s="230">
        <v>0</v>
      </c>
      <c r="T811" s="231">
        <f>S811*H811</f>
        <v>0</v>
      </c>
      <c r="U811" s="39"/>
      <c r="V811" s="39"/>
      <c r="W811" s="39"/>
      <c r="X811" s="39"/>
      <c r="Y811" s="39"/>
      <c r="Z811" s="39"/>
      <c r="AA811" s="39"/>
      <c r="AB811" s="39"/>
      <c r="AC811" s="39"/>
      <c r="AD811" s="39"/>
      <c r="AE811" s="39"/>
      <c r="AR811" s="232" t="s">
        <v>373</v>
      </c>
      <c r="AT811" s="232" t="s">
        <v>197</v>
      </c>
      <c r="AU811" s="232" t="s">
        <v>85</v>
      </c>
      <c r="AY811" s="18" t="s">
        <v>143</v>
      </c>
      <c r="BE811" s="233">
        <f>IF(N811="základní",J811,0)</f>
        <v>0</v>
      </c>
      <c r="BF811" s="233">
        <f>IF(N811="snížená",J811,0)</f>
        <v>0</v>
      </c>
      <c r="BG811" s="233">
        <f>IF(N811="zákl. přenesená",J811,0)</f>
        <v>0</v>
      </c>
      <c r="BH811" s="233">
        <f>IF(N811="sníž. přenesená",J811,0)</f>
        <v>0</v>
      </c>
      <c r="BI811" s="233">
        <f>IF(N811="nulová",J811,0)</f>
        <v>0</v>
      </c>
      <c r="BJ811" s="18" t="s">
        <v>83</v>
      </c>
      <c r="BK811" s="233">
        <f>ROUND(I811*H811,2)</f>
        <v>0</v>
      </c>
      <c r="BL811" s="18" t="s">
        <v>276</v>
      </c>
      <c r="BM811" s="232" t="s">
        <v>1008</v>
      </c>
    </row>
    <row r="812" s="14" customFormat="1">
      <c r="A812" s="14"/>
      <c r="B812" s="245"/>
      <c r="C812" s="246"/>
      <c r="D812" s="236" t="s">
        <v>152</v>
      </c>
      <c r="E812" s="247" t="s">
        <v>1</v>
      </c>
      <c r="F812" s="248" t="s">
        <v>1009</v>
      </c>
      <c r="G812" s="246"/>
      <c r="H812" s="249">
        <v>5.4000000000000004</v>
      </c>
      <c r="I812" s="250"/>
      <c r="J812" s="246"/>
      <c r="K812" s="246"/>
      <c r="L812" s="251"/>
      <c r="M812" s="252"/>
      <c r="N812" s="253"/>
      <c r="O812" s="253"/>
      <c r="P812" s="253"/>
      <c r="Q812" s="253"/>
      <c r="R812" s="253"/>
      <c r="S812" s="253"/>
      <c r="T812" s="254"/>
      <c r="U812" s="14"/>
      <c r="V812" s="14"/>
      <c r="W812" s="14"/>
      <c r="X812" s="14"/>
      <c r="Y812" s="14"/>
      <c r="Z812" s="14"/>
      <c r="AA812" s="14"/>
      <c r="AB812" s="14"/>
      <c r="AC812" s="14"/>
      <c r="AD812" s="14"/>
      <c r="AE812" s="14"/>
      <c r="AT812" s="255" t="s">
        <v>152</v>
      </c>
      <c r="AU812" s="255" t="s">
        <v>85</v>
      </c>
      <c r="AV812" s="14" t="s">
        <v>85</v>
      </c>
      <c r="AW812" s="14" t="s">
        <v>32</v>
      </c>
      <c r="AX812" s="14" t="s">
        <v>75</v>
      </c>
      <c r="AY812" s="255" t="s">
        <v>143</v>
      </c>
    </row>
    <row r="813" s="14" customFormat="1">
      <c r="A813" s="14"/>
      <c r="B813" s="245"/>
      <c r="C813" s="246"/>
      <c r="D813" s="236" t="s">
        <v>152</v>
      </c>
      <c r="E813" s="247" t="s">
        <v>1</v>
      </c>
      <c r="F813" s="248" t="s">
        <v>1010</v>
      </c>
      <c r="G813" s="246"/>
      <c r="H813" s="249">
        <v>10.800000000000001</v>
      </c>
      <c r="I813" s="250"/>
      <c r="J813" s="246"/>
      <c r="K813" s="246"/>
      <c r="L813" s="251"/>
      <c r="M813" s="252"/>
      <c r="N813" s="253"/>
      <c r="O813" s="253"/>
      <c r="P813" s="253"/>
      <c r="Q813" s="253"/>
      <c r="R813" s="253"/>
      <c r="S813" s="253"/>
      <c r="T813" s="254"/>
      <c r="U813" s="14"/>
      <c r="V813" s="14"/>
      <c r="W813" s="14"/>
      <c r="X813" s="14"/>
      <c r="Y813" s="14"/>
      <c r="Z813" s="14"/>
      <c r="AA813" s="14"/>
      <c r="AB813" s="14"/>
      <c r="AC813" s="14"/>
      <c r="AD813" s="14"/>
      <c r="AE813" s="14"/>
      <c r="AT813" s="255" t="s">
        <v>152</v>
      </c>
      <c r="AU813" s="255" t="s">
        <v>85</v>
      </c>
      <c r="AV813" s="14" t="s">
        <v>85</v>
      </c>
      <c r="AW813" s="14" t="s">
        <v>32</v>
      </c>
      <c r="AX813" s="14" t="s">
        <v>75</v>
      </c>
      <c r="AY813" s="255" t="s">
        <v>143</v>
      </c>
    </row>
    <row r="814" s="16" customFormat="1">
      <c r="A814" s="16"/>
      <c r="B814" s="267"/>
      <c r="C814" s="268"/>
      <c r="D814" s="236" t="s">
        <v>152</v>
      </c>
      <c r="E814" s="269" t="s">
        <v>1</v>
      </c>
      <c r="F814" s="270" t="s">
        <v>174</v>
      </c>
      <c r="G814" s="268"/>
      <c r="H814" s="271">
        <v>16.200000000000003</v>
      </c>
      <c r="I814" s="272"/>
      <c r="J814" s="268"/>
      <c r="K814" s="268"/>
      <c r="L814" s="273"/>
      <c r="M814" s="274"/>
      <c r="N814" s="275"/>
      <c r="O814" s="275"/>
      <c r="P814" s="275"/>
      <c r="Q814" s="275"/>
      <c r="R814" s="275"/>
      <c r="S814" s="275"/>
      <c r="T814" s="276"/>
      <c r="U814" s="16"/>
      <c r="V814" s="16"/>
      <c r="W814" s="16"/>
      <c r="X814" s="16"/>
      <c r="Y814" s="16"/>
      <c r="Z814" s="16"/>
      <c r="AA814" s="16"/>
      <c r="AB814" s="16"/>
      <c r="AC814" s="16"/>
      <c r="AD814" s="16"/>
      <c r="AE814" s="16"/>
      <c r="AT814" s="277" t="s">
        <v>152</v>
      </c>
      <c r="AU814" s="277" t="s">
        <v>85</v>
      </c>
      <c r="AV814" s="16" t="s">
        <v>150</v>
      </c>
      <c r="AW814" s="16" t="s">
        <v>32</v>
      </c>
      <c r="AX814" s="16" t="s">
        <v>83</v>
      </c>
      <c r="AY814" s="277" t="s">
        <v>143</v>
      </c>
    </row>
    <row r="815" s="2" customFormat="1" ht="24.15" customHeight="1">
      <c r="A815" s="39"/>
      <c r="B815" s="40"/>
      <c r="C815" s="220" t="s">
        <v>1011</v>
      </c>
      <c r="D815" s="220" t="s">
        <v>146</v>
      </c>
      <c r="E815" s="221" t="s">
        <v>1012</v>
      </c>
      <c r="F815" s="222" t="s">
        <v>1013</v>
      </c>
      <c r="G815" s="223" t="s">
        <v>363</v>
      </c>
      <c r="H815" s="224">
        <v>3</v>
      </c>
      <c r="I815" s="225"/>
      <c r="J815" s="226">
        <f>ROUND(I815*H815,2)</f>
        <v>0</v>
      </c>
      <c r="K815" s="227"/>
      <c r="L815" s="45"/>
      <c r="M815" s="228" t="s">
        <v>1</v>
      </c>
      <c r="N815" s="229" t="s">
        <v>40</v>
      </c>
      <c r="O815" s="92"/>
      <c r="P815" s="230">
        <f>O815*H815</f>
        <v>0</v>
      </c>
      <c r="Q815" s="230">
        <v>0</v>
      </c>
      <c r="R815" s="230">
        <f>Q815*H815</f>
        <v>0</v>
      </c>
      <c r="S815" s="230">
        <v>0</v>
      </c>
      <c r="T815" s="231">
        <f>S815*H815</f>
        <v>0</v>
      </c>
      <c r="U815" s="39"/>
      <c r="V815" s="39"/>
      <c r="W815" s="39"/>
      <c r="X815" s="39"/>
      <c r="Y815" s="39"/>
      <c r="Z815" s="39"/>
      <c r="AA815" s="39"/>
      <c r="AB815" s="39"/>
      <c r="AC815" s="39"/>
      <c r="AD815" s="39"/>
      <c r="AE815" s="39"/>
      <c r="AR815" s="232" t="s">
        <v>276</v>
      </c>
      <c r="AT815" s="232" t="s">
        <v>146</v>
      </c>
      <c r="AU815" s="232" t="s">
        <v>85</v>
      </c>
      <c r="AY815" s="18" t="s">
        <v>143</v>
      </c>
      <c r="BE815" s="233">
        <f>IF(N815="základní",J815,0)</f>
        <v>0</v>
      </c>
      <c r="BF815" s="233">
        <f>IF(N815="snížená",J815,0)</f>
        <v>0</v>
      </c>
      <c r="BG815" s="233">
        <f>IF(N815="zákl. přenesená",J815,0)</f>
        <v>0</v>
      </c>
      <c r="BH815" s="233">
        <f>IF(N815="sníž. přenesená",J815,0)</f>
        <v>0</v>
      </c>
      <c r="BI815" s="233">
        <f>IF(N815="nulová",J815,0)</f>
        <v>0</v>
      </c>
      <c r="BJ815" s="18" t="s">
        <v>83</v>
      </c>
      <c r="BK815" s="233">
        <f>ROUND(I815*H815,2)</f>
        <v>0</v>
      </c>
      <c r="BL815" s="18" t="s">
        <v>276</v>
      </c>
      <c r="BM815" s="232" t="s">
        <v>1014</v>
      </c>
    </row>
    <row r="816" s="14" customFormat="1">
      <c r="A816" s="14"/>
      <c r="B816" s="245"/>
      <c r="C816" s="246"/>
      <c r="D816" s="236" t="s">
        <v>152</v>
      </c>
      <c r="E816" s="247" t="s">
        <v>1</v>
      </c>
      <c r="F816" s="248" t="s">
        <v>85</v>
      </c>
      <c r="G816" s="246"/>
      <c r="H816" s="249">
        <v>2</v>
      </c>
      <c r="I816" s="250"/>
      <c r="J816" s="246"/>
      <c r="K816" s="246"/>
      <c r="L816" s="251"/>
      <c r="M816" s="252"/>
      <c r="N816" s="253"/>
      <c r="O816" s="253"/>
      <c r="P816" s="253"/>
      <c r="Q816" s="253"/>
      <c r="R816" s="253"/>
      <c r="S816" s="253"/>
      <c r="T816" s="254"/>
      <c r="U816" s="14"/>
      <c r="V816" s="14"/>
      <c r="W816" s="14"/>
      <c r="X816" s="14"/>
      <c r="Y816" s="14"/>
      <c r="Z816" s="14"/>
      <c r="AA816" s="14"/>
      <c r="AB816" s="14"/>
      <c r="AC816" s="14"/>
      <c r="AD816" s="14"/>
      <c r="AE816" s="14"/>
      <c r="AT816" s="255" t="s">
        <v>152</v>
      </c>
      <c r="AU816" s="255" t="s">
        <v>85</v>
      </c>
      <c r="AV816" s="14" t="s">
        <v>85</v>
      </c>
      <c r="AW816" s="14" t="s">
        <v>32</v>
      </c>
      <c r="AX816" s="14" t="s">
        <v>75</v>
      </c>
      <c r="AY816" s="255" t="s">
        <v>143</v>
      </c>
    </row>
    <row r="817" s="14" customFormat="1">
      <c r="A817" s="14"/>
      <c r="B817" s="245"/>
      <c r="C817" s="246"/>
      <c r="D817" s="236" t="s">
        <v>152</v>
      </c>
      <c r="E817" s="247" t="s">
        <v>1</v>
      </c>
      <c r="F817" s="248" t="s">
        <v>83</v>
      </c>
      <c r="G817" s="246"/>
      <c r="H817" s="249">
        <v>1</v>
      </c>
      <c r="I817" s="250"/>
      <c r="J817" s="246"/>
      <c r="K817" s="246"/>
      <c r="L817" s="251"/>
      <c r="M817" s="252"/>
      <c r="N817" s="253"/>
      <c r="O817" s="253"/>
      <c r="P817" s="253"/>
      <c r="Q817" s="253"/>
      <c r="R817" s="253"/>
      <c r="S817" s="253"/>
      <c r="T817" s="254"/>
      <c r="U817" s="14"/>
      <c r="V817" s="14"/>
      <c r="W817" s="14"/>
      <c r="X817" s="14"/>
      <c r="Y817" s="14"/>
      <c r="Z817" s="14"/>
      <c r="AA817" s="14"/>
      <c r="AB817" s="14"/>
      <c r="AC817" s="14"/>
      <c r="AD817" s="14"/>
      <c r="AE817" s="14"/>
      <c r="AT817" s="255" t="s">
        <v>152</v>
      </c>
      <c r="AU817" s="255" t="s">
        <v>85</v>
      </c>
      <c r="AV817" s="14" t="s">
        <v>85</v>
      </c>
      <c r="AW817" s="14" t="s">
        <v>32</v>
      </c>
      <c r="AX817" s="14" t="s">
        <v>75</v>
      </c>
      <c r="AY817" s="255" t="s">
        <v>143</v>
      </c>
    </row>
    <row r="818" s="16" customFormat="1">
      <c r="A818" s="16"/>
      <c r="B818" s="267"/>
      <c r="C818" s="268"/>
      <c r="D818" s="236" t="s">
        <v>152</v>
      </c>
      <c r="E818" s="269" t="s">
        <v>1</v>
      </c>
      <c r="F818" s="270" t="s">
        <v>174</v>
      </c>
      <c r="G818" s="268"/>
      <c r="H818" s="271">
        <v>3</v>
      </c>
      <c r="I818" s="272"/>
      <c r="J818" s="268"/>
      <c r="K818" s="268"/>
      <c r="L818" s="273"/>
      <c r="M818" s="274"/>
      <c r="N818" s="275"/>
      <c r="O818" s="275"/>
      <c r="P818" s="275"/>
      <c r="Q818" s="275"/>
      <c r="R818" s="275"/>
      <c r="S818" s="275"/>
      <c r="T818" s="276"/>
      <c r="U818" s="16"/>
      <c r="V818" s="16"/>
      <c r="W818" s="16"/>
      <c r="X818" s="16"/>
      <c r="Y818" s="16"/>
      <c r="Z818" s="16"/>
      <c r="AA818" s="16"/>
      <c r="AB818" s="16"/>
      <c r="AC818" s="16"/>
      <c r="AD818" s="16"/>
      <c r="AE818" s="16"/>
      <c r="AT818" s="277" t="s">
        <v>152</v>
      </c>
      <c r="AU818" s="277" t="s">
        <v>85</v>
      </c>
      <c r="AV818" s="16" t="s">
        <v>150</v>
      </c>
      <c r="AW818" s="16" t="s">
        <v>32</v>
      </c>
      <c r="AX818" s="16" t="s">
        <v>83</v>
      </c>
      <c r="AY818" s="277" t="s">
        <v>143</v>
      </c>
    </row>
    <row r="819" s="2" customFormat="1" ht="24.15" customHeight="1">
      <c r="A819" s="39"/>
      <c r="B819" s="40"/>
      <c r="C819" s="278" t="s">
        <v>1015</v>
      </c>
      <c r="D819" s="278" t="s">
        <v>197</v>
      </c>
      <c r="E819" s="279" t="s">
        <v>1016</v>
      </c>
      <c r="F819" s="280" t="s">
        <v>1017</v>
      </c>
      <c r="G819" s="281" t="s">
        <v>149</v>
      </c>
      <c r="H819" s="282">
        <v>13.75</v>
      </c>
      <c r="I819" s="283"/>
      <c r="J819" s="284">
        <f>ROUND(I819*H819,2)</f>
        <v>0</v>
      </c>
      <c r="K819" s="285"/>
      <c r="L819" s="286"/>
      <c r="M819" s="287" t="s">
        <v>1</v>
      </c>
      <c r="N819" s="288" t="s">
        <v>40</v>
      </c>
      <c r="O819" s="92"/>
      <c r="P819" s="230">
        <f>O819*H819</f>
        <v>0</v>
      </c>
      <c r="Q819" s="230">
        <v>0.001</v>
      </c>
      <c r="R819" s="230">
        <f>Q819*H819</f>
        <v>0.01375</v>
      </c>
      <c r="S819" s="230">
        <v>0</v>
      </c>
      <c r="T819" s="231">
        <f>S819*H819</f>
        <v>0</v>
      </c>
      <c r="U819" s="39"/>
      <c r="V819" s="39"/>
      <c r="W819" s="39"/>
      <c r="X819" s="39"/>
      <c r="Y819" s="39"/>
      <c r="Z819" s="39"/>
      <c r="AA819" s="39"/>
      <c r="AB819" s="39"/>
      <c r="AC819" s="39"/>
      <c r="AD819" s="39"/>
      <c r="AE819" s="39"/>
      <c r="AR819" s="232" t="s">
        <v>373</v>
      </c>
      <c r="AT819" s="232" t="s">
        <v>197</v>
      </c>
      <c r="AU819" s="232" t="s">
        <v>85</v>
      </c>
      <c r="AY819" s="18" t="s">
        <v>143</v>
      </c>
      <c r="BE819" s="233">
        <f>IF(N819="základní",J819,0)</f>
        <v>0</v>
      </c>
      <c r="BF819" s="233">
        <f>IF(N819="snížená",J819,0)</f>
        <v>0</v>
      </c>
      <c r="BG819" s="233">
        <f>IF(N819="zákl. přenesená",J819,0)</f>
        <v>0</v>
      </c>
      <c r="BH819" s="233">
        <f>IF(N819="sníž. přenesená",J819,0)</f>
        <v>0</v>
      </c>
      <c r="BI819" s="233">
        <f>IF(N819="nulová",J819,0)</f>
        <v>0</v>
      </c>
      <c r="BJ819" s="18" t="s">
        <v>83</v>
      </c>
      <c r="BK819" s="233">
        <f>ROUND(I819*H819,2)</f>
        <v>0</v>
      </c>
      <c r="BL819" s="18" t="s">
        <v>276</v>
      </c>
      <c r="BM819" s="232" t="s">
        <v>1018</v>
      </c>
    </row>
    <row r="820" s="14" customFormat="1">
      <c r="A820" s="14"/>
      <c r="B820" s="245"/>
      <c r="C820" s="246"/>
      <c r="D820" s="236" t="s">
        <v>152</v>
      </c>
      <c r="E820" s="247" t="s">
        <v>1</v>
      </c>
      <c r="F820" s="248" t="s">
        <v>406</v>
      </c>
      <c r="G820" s="246"/>
      <c r="H820" s="249">
        <v>9.4299999999999997</v>
      </c>
      <c r="I820" s="250"/>
      <c r="J820" s="246"/>
      <c r="K820" s="246"/>
      <c r="L820" s="251"/>
      <c r="M820" s="252"/>
      <c r="N820" s="253"/>
      <c r="O820" s="253"/>
      <c r="P820" s="253"/>
      <c r="Q820" s="253"/>
      <c r="R820" s="253"/>
      <c r="S820" s="253"/>
      <c r="T820" s="254"/>
      <c r="U820" s="14"/>
      <c r="V820" s="14"/>
      <c r="W820" s="14"/>
      <c r="X820" s="14"/>
      <c r="Y820" s="14"/>
      <c r="Z820" s="14"/>
      <c r="AA820" s="14"/>
      <c r="AB820" s="14"/>
      <c r="AC820" s="14"/>
      <c r="AD820" s="14"/>
      <c r="AE820" s="14"/>
      <c r="AT820" s="255" t="s">
        <v>152</v>
      </c>
      <c r="AU820" s="255" t="s">
        <v>85</v>
      </c>
      <c r="AV820" s="14" t="s">
        <v>85</v>
      </c>
      <c r="AW820" s="14" t="s">
        <v>32</v>
      </c>
      <c r="AX820" s="14" t="s">
        <v>75</v>
      </c>
      <c r="AY820" s="255" t="s">
        <v>143</v>
      </c>
    </row>
    <row r="821" s="14" customFormat="1">
      <c r="A821" s="14"/>
      <c r="B821" s="245"/>
      <c r="C821" s="246"/>
      <c r="D821" s="236" t="s">
        <v>152</v>
      </c>
      <c r="E821" s="247" t="s">
        <v>1</v>
      </c>
      <c r="F821" s="248" t="s">
        <v>1019</v>
      </c>
      <c r="G821" s="246"/>
      <c r="H821" s="249">
        <v>4.3200000000000003</v>
      </c>
      <c r="I821" s="250"/>
      <c r="J821" s="246"/>
      <c r="K821" s="246"/>
      <c r="L821" s="251"/>
      <c r="M821" s="252"/>
      <c r="N821" s="253"/>
      <c r="O821" s="253"/>
      <c r="P821" s="253"/>
      <c r="Q821" s="253"/>
      <c r="R821" s="253"/>
      <c r="S821" s="253"/>
      <c r="T821" s="254"/>
      <c r="U821" s="14"/>
      <c r="V821" s="14"/>
      <c r="W821" s="14"/>
      <c r="X821" s="14"/>
      <c r="Y821" s="14"/>
      <c r="Z821" s="14"/>
      <c r="AA821" s="14"/>
      <c r="AB821" s="14"/>
      <c r="AC821" s="14"/>
      <c r="AD821" s="14"/>
      <c r="AE821" s="14"/>
      <c r="AT821" s="255" t="s">
        <v>152</v>
      </c>
      <c r="AU821" s="255" t="s">
        <v>85</v>
      </c>
      <c r="AV821" s="14" t="s">
        <v>85</v>
      </c>
      <c r="AW821" s="14" t="s">
        <v>32</v>
      </c>
      <c r="AX821" s="14" t="s">
        <v>75</v>
      </c>
      <c r="AY821" s="255" t="s">
        <v>143</v>
      </c>
    </row>
    <row r="822" s="16" customFormat="1">
      <c r="A822" s="16"/>
      <c r="B822" s="267"/>
      <c r="C822" s="268"/>
      <c r="D822" s="236" t="s">
        <v>152</v>
      </c>
      <c r="E822" s="269" t="s">
        <v>1</v>
      </c>
      <c r="F822" s="270" t="s">
        <v>174</v>
      </c>
      <c r="G822" s="268"/>
      <c r="H822" s="271">
        <v>13.75</v>
      </c>
      <c r="I822" s="272"/>
      <c r="J822" s="268"/>
      <c r="K822" s="268"/>
      <c r="L822" s="273"/>
      <c r="M822" s="274"/>
      <c r="N822" s="275"/>
      <c r="O822" s="275"/>
      <c r="P822" s="275"/>
      <c r="Q822" s="275"/>
      <c r="R822" s="275"/>
      <c r="S822" s="275"/>
      <c r="T822" s="276"/>
      <c r="U822" s="16"/>
      <c r="V822" s="16"/>
      <c r="W822" s="16"/>
      <c r="X822" s="16"/>
      <c r="Y822" s="16"/>
      <c r="Z822" s="16"/>
      <c r="AA822" s="16"/>
      <c r="AB822" s="16"/>
      <c r="AC822" s="16"/>
      <c r="AD822" s="16"/>
      <c r="AE822" s="16"/>
      <c r="AT822" s="277" t="s">
        <v>152</v>
      </c>
      <c r="AU822" s="277" t="s">
        <v>85</v>
      </c>
      <c r="AV822" s="16" t="s">
        <v>150</v>
      </c>
      <c r="AW822" s="16" t="s">
        <v>32</v>
      </c>
      <c r="AX822" s="16" t="s">
        <v>83</v>
      </c>
      <c r="AY822" s="277" t="s">
        <v>143</v>
      </c>
    </row>
    <row r="823" s="2" customFormat="1" ht="33" customHeight="1">
      <c r="A823" s="39"/>
      <c r="B823" s="40"/>
      <c r="C823" s="278" t="s">
        <v>1020</v>
      </c>
      <c r="D823" s="278" t="s">
        <v>197</v>
      </c>
      <c r="E823" s="279" t="s">
        <v>1021</v>
      </c>
      <c r="F823" s="280" t="s">
        <v>1022</v>
      </c>
      <c r="G823" s="281" t="s">
        <v>363</v>
      </c>
      <c r="H823" s="282">
        <v>2</v>
      </c>
      <c r="I823" s="283"/>
      <c r="J823" s="284">
        <f>ROUND(I823*H823,2)</f>
        <v>0</v>
      </c>
      <c r="K823" s="285"/>
      <c r="L823" s="286"/>
      <c r="M823" s="287" t="s">
        <v>1</v>
      </c>
      <c r="N823" s="288" t="s">
        <v>40</v>
      </c>
      <c r="O823" s="92"/>
      <c r="P823" s="230">
        <f>O823*H823</f>
        <v>0</v>
      </c>
      <c r="Q823" s="230">
        <v>0.001</v>
      </c>
      <c r="R823" s="230">
        <f>Q823*H823</f>
        <v>0.002</v>
      </c>
      <c r="S823" s="230">
        <v>0</v>
      </c>
      <c r="T823" s="231">
        <f>S823*H823</f>
        <v>0</v>
      </c>
      <c r="U823" s="39"/>
      <c r="V823" s="39"/>
      <c r="W823" s="39"/>
      <c r="X823" s="39"/>
      <c r="Y823" s="39"/>
      <c r="Z823" s="39"/>
      <c r="AA823" s="39"/>
      <c r="AB823" s="39"/>
      <c r="AC823" s="39"/>
      <c r="AD823" s="39"/>
      <c r="AE823" s="39"/>
      <c r="AR823" s="232" t="s">
        <v>373</v>
      </c>
      <c r="AT823" s="232" t="s">
        <v>197</v>
      </c>
      <c r="AU823" s="232" t="s">
        <v>85</v>
      </c>
      <c r="AY823" s="18" t="s">
        <v>143</v>
      </c>
      <c r="BE823" s="233">
        <f>IF(N823="základní",J823,0)</f>
        <v>0</v>
      </c>
      <c r="BF823" s="233">
        <f>IF(N823="snížená",J823,0)</f>
        <v>0</v>
      </c>
      <c r="BG823" s="233">
        <f>IF(N823="zákl. přenesená",J823,0)</f>
        <v>0</v>
      </c>
      <c r="BH823" s="233">
        <f>IF(N823="sníž. přenesená",J823,0)</f>
        <v>0</v>
      </c>
      <c r="BI823" s="233">
        <f>IF(N823="nulová",J823,0)</f>
        <v>0</v>
      </c>
      <c r="BJ823" s="18" t="s">
        <v>83</v>
      </c>
      <c r="BK823" s="233">
        <f>ROUND(I823*H823,2)</f>
        <v>0</v>
      </c>
      <c r="BL823" s="18" t="s">
        <v>276</v>
      </c>
      <c r="BM823" s="232" t="s">
        <v>1023</v>
      </c>
    </row>
    <row r="824" s="2" customFormat="1" ht="33" customHeight="1">
      <c r="A824" s="39"/>
      <c r="B824" s="40"/>
      <c r="C824" s="278" t="s">
        <v>1024</v>
      </c>
      <c r="D824" s="278" t="s">
        <v>197</v>
      </c>
      <c r="E824" s="279" t="s">
        <v>1025</v>
      </c>
      <c r="F824" s="280" t="s">
        <v>1026</v>
      </c>
      <c r="G824" s="281" t="s">
        <v>363</v>
      </c>
      <c r="H824" s="282">
        <v>1</v>
      </c>
      <c r="I824" s="283"/>
      <c r="J824" s="284">
        <f>ROUND(I824*H824,2)</f>
        <v>0</v>
      </c>
      <c r="K824" s="285"/>
      <c r="L824" s="286"/>
      <c r="M824" s="287" t="s">
        <v>1</v>
      </c>
      <c r="N824" s="288" t="s">
        <v>40</v>
      </c>
      <c r="O824" s="92"/>
      <c r="P824" s="230">
        <f>O824*H824</f>
        <v>0</v>
      </c>
      <c r="Q824" s="230">
        <v>0.001</v>
      </c>
      <c r="R824" s="230">
        <f>Q824*H824</f>
        <v>0.001</v>
      </c>
      <c r="S824" s="230">
        <v>0</v>
      </c>
      <c r="T824" s="231">
        <f>S824*H824</f>
        <v>0</v>
      </c>
      <c r="U824" s="39"/>
      <c r="V824" s="39"/>
      <c r="W824" s="39"/>
      <c r="X824" s="39"/>
      <c r="Y824" s="39"/>
      <c r="Z824" s="39"/>
      <c r="AA824" s="39"/>
      <c r="AB824" s="39"/>
      <c r="AC824" s="39"/>
      <c r="AD824" s="39"/>
      <c r="AE824" s="39"/>
      <c r="AR824" s="232" t="s">
        <v>373</v>
      </c>
      <c r="AT824" s="232" t="s">
        <v>197</v>
      </c>
      <c r="AU824" s="232" t="s">
        <v>85</v>
      </c>
      <c r="AY824" s="18" t="s">
        <v>143</v>
      </c>
      <c r="BE824" s="233">
        <f>IF(N824="základní",J824,0)</f>
        <v>0</v>
      </c>
      <c r="BF824" s="233">
        <f>IF(N824="snížená",J824,0)</f>
        <v>0</v>
      </c>
      <c r="BG824" s="233">
        <f>IF(N824="zákl. přenesená",J824,0)</f>
        <v>0</v>
      </c>
      <c r="BH824" s="233">
        <f>IF(N824="sníž. přenesená",J824,0)</f>
        <v>0</v>
      </c>
      <c r="BI824" s="233">
        <f>IF(N824="nulová",J824,0)</f>
        <v>0</v>
      </c>
      <c r="BJ824" s="18" t="s">
        <v>83</v>
      </c>
      <c r="BK824" s="233">
        <f>ROUND(I824*H824,2)</f>
        <v>0</v>
      </c>
      <c r="BL824" s="18" t="s">
        <v>276</v>
      </c>
      <c r="BM824" s="232" t="s">
        <v>1027</v>
      </c>
    </row>
    <row r="825" s="2" customFormat="1" ht="24.15" customHeight="1">
      <c r="A825" s="39"/>
      <c r="B825" s="40"/>
      <c r="C825" s="278" t="s">
        <v>1028</v>
      </c>
      <c r="D825" s="278" t="s">
        <v>197</v>
      </c>
      <c r="E825" s="279" t="s">
        <v>1006</v>
      </c>
      <c r="F825" s="280" t="s">
        <v>1007</v>
      </c>
      <c r="G825" s="281" t="s">
        <v>223</v>
      </c>
      <c r="H825" s="282">
        <v>17.800000000000001</v>
      </c>
      <c r="I825" s="283"/>
      <c r="J825" s="284">
        <f>ROUND(I825*H825,2)</f>
        <v>0</v>
      </c>
      <c r="K825" s="285"/>
      <c r="L825" s="286"/>
      <c r="M825" s="287" t="s">
        <v>1</v>
      </c>
      <c r="N825" s="288" t="s">
        <v>40</v>
      </c>
      <c r="O825" s="92"/>
      <c r="P825" s="230">
        <f>O825*H825</f>
        <v>0</v>
      </c>
      <c r="Q825" s="230">
        <v>0.00014999999999999999</v>
      </c>
      <c r="R825" s="230">
        <f>Q825*H825</f>
        <v>0.0026700000000000001</v>
      </c>
      <c r="S825" s="230">
        <v>0</v>
      </c>
      <c r="T825" s="231">
        <f>S825*H825</f>
        <v>0</v>
      </c>
      <c r="U825" s="39"/>
      <c r="V825" s="39"/>
      <c r="W825" s="39"/>
      <c r="X825" s="39"/>
      <c r="Y825" s="39"/>
      <c r="Z825" s="39"/>
      <c r="AA825" s="39"/>
      <c r="AB825" s="39"/>
      <c r="AC825" s="39"/>
      <c r="AD825" s="39"/>
      <c r="AE825" s="39"/>
      <c r="AR825" s="232" t="s">
        <v>373</v>
      </c>
      <c r="AT825" s="232" t="s">
        <v>197</v>
      </c>
      <c r="AU825" s="232" t="s">
        <v>85</v>
      </c>
      <c r="AY825" s="18" t="s">
        <v>143</v>
      </c>
      <c r="BE825" s="233">
        <f>IF(N825="základní",J825,0)</f>
        <v>0</v>
      </c>
      <c r="BF825" s="233">
        <f>IF(N825="snížená",J825,0)</f>
        <v>0</v>
      </c>
      <c r="BG825" s="233">
        <f>IF(N825="zákl. přenesená",J825,0)</f>
        <v>0</v>
      </c>
      <c r="BH825" s="233">
        <f>IF(N825="sníž. přenesená",J825,0)</f>
        <v>0</v>
      </c>
      <c r="BI825" s="233">
        <f>IF(N825="nulová",J825,0)</f>
        <v>0</v>
      </c>
      <c r="BJ825" s="18" t="s">
        <v>83</v>
      </c>
      <c r="BK825" s="233">
        <f>ROUND(I825*H825,2)</f>
        <v>0</v>
      </c>
      <c r="BL825" s="18" t="s">
        <v>276</v>
      </c>
      <c r="BM825" s="232" t="s">
        <v>1029</v>
      </c>
    </row>
    <row r="826" s="14" customFormat="1">
      <c r="A826" s="14"/>
      <c r="B826" s="245"/>
      <c r="C826" s="246"/>
      <c r="D826" s="236" t="s">
        <v>152</v>
      </c>
      <c r="E826" s="247" t="s">
        <v>1</v>
      </c>
      <c r="F826" s="248" t="s">
        <v>1030</v>
      </c>
      <c r="G826" s="246"/>
      <c r="H826" s="249">
        <v>8.1999999999999993</v>
      </c>
      <c r="I826" s="250"/>
      <c r="J826" s="246"/>
      <c r="K826" s="246"/>
      <c r="L826" s="251"/>
      <c r="M826" s="252"/>
      <c r="N826" s="253"/>
      <c r="O826" s="253"/>
      <c r="P826" s="253"/>
      <c r="Q826" s="253"/>
      <c r="R826" s="253"/>
      <c r="S826" s="253"/>
      <c r="T826" s="254"/>
      <c r="U826" s="14"/>
      <c r="V826" s="14"/>
      <c r="W826" s="14"/>
      <c r="X826" s="14"/>
      <c r="Y826" s="14"/>
      <c r="Z826" s="14"/>
      <c r="AA826" s="14"/>
      <c r="AB826" s="14"/>
      <c r="AC826" s="14"/>
      <c r="AD826" s="14"/>
      <c r="AE826" s="14"/>
      <c r="AT826" s="255" t="s">
        <v>152</v>
      </c>
      <c r="AU826" s="255" t="s">
        <v>85</v>
      </c>
      <c r="AV826" s="14" t="s">
        <v>85</v>
      </c>
      <c r="AW826" s="14" t="s">
        <v>32</v>
      </c>
      <c r="AX826" s="14" t="s">
        <v>75</v>
      </c>
      <c r="AY826" s="255" t="s">
        <v>143</v>
      </c>
    </row>
    <row r="827" s="14" customFormat="1">
      <c r="A827" s="14"/>
      <c r="B827" s="245"/>
      <c r="C827" s="246"/>
      <c r="D827" s="236" t="s">
        <v>152</v>
      </c>
      <c r="E827" s="247" t="s">
        <v>1</v>
      </c>
      <c r="F827" s="248" t="s">
        <v>1031</v>
      </c>
      <c r="G827" s="246"/>
      <c r="H827" s="249">
        <v>9.5999999999999996</v>
      </c>
      <c r="I827" s="250"/>
      <c r="J827" s="246"/>
      <c r="K827" s="246"/>
      <c r="L827" s="251"/>
      <c r="M827" s="252"/>
      <c r="N827" s="253"/>
      <c r="O827" s="253"/>
      <c r="P827" s="253"/>
      <c r="Q827" s="253"/>
      <c r="R827" s="253"/>
      <c r="S827" s="253"/>
      <c r="T827" s="254"/>
      <c r="U827" s="14"/>
      <c r="V827" s="14"/>
      <c r="W827" s="14"/>
      <c r="X827" s="14"/>
      <c r="Y827" s="14"/>
      <c r="Z827" s="14"/>
      <c r="AA827" s="14"/>
      <c r="AB827" s="14"/>
      <c r="AC827" s="14"/>
      <c r="AD827" s="14"/>
      <c r="AE827" s="14"/>
      <c r="AT827" s="255" t="s">
        <v>152</v>
      </c>
      <c r="AU827" s="255" t="s">
        <v>85</v>
      </c>
      <c r="AV827" s="14" t="s">
        <v>85</v>
      </c>
      <c r="AW827" s="14" t="s">
        <v>32</v>
      </c>
      <c r="AX827" s="14" t="s">
        <v>75</v>
      </c>
      <c r="AY827" s="255" t="s">
        <v>143</v>
      </c>
    </row>
    <row r="828" s="16" customFormat="1">
      <c r="A828" s="16"/>
      <c r="B828" s="267"/>
      <c r="C828" s="268"/>
      <c r="D828" s="236" t="s">
        <v>152</v>
      </c>
      <c r="E828" s="269" t="s">
        <v>1</v>
      </c>
      <c r="F828" s="270" t="s">
        <v>174</v>
      </c>
      <c r="G828" s="268"/>
      <c r="H828" s="271">
        <v>17.799999999999997</v>
      </c>
      <c r="I828" s="272"/>
      <c r="J828" s="268"/>
      <c r="K828" s="268"/>
      <c r="L828" s="273"/>
      <c r="M828" s="274"/>
      <c r="N828" s="275"/>
      <c r="O828" s="275"/>
      <c r="P828" s="275"/>
      <c r="Q828" s="275"/>
      <c r="R828" s="275"/>
      <c r="S828" s="275"/>
      <c r="T828" s="276"/>
      <c r="U828" s="16"/>
      <c r="V828" s="16"/>
      <c r="W828" s="16"/>
      <c r="X828" s="16"/>
      <c r="Y828" s="16"/>
      <c r="Z828" s="16"/>
      <c r="AA828" s="16"/>
      <c r="AB828" s="16"/>
      <c r="AC828" s="16"/>
      <c r="AD828" s="16"/>
      <c r="AE828" s="16"/>
      <c r="AT828" s="277" t="s">
        <v>152</v>
      </c>
      <c r="AU828" s="277" t="s">
        <v>85</v>
      </c>
      <c r="AV828" s="16" t="s">
        <v>150</v>
      </c>
      <c r="AW828" s="16" t="s">
        <v>32</v>
      </c>
      <c r="AX828" s="16" t="s">
        <v>83</v>
      </c>
      <c r="AY828" s="277" t="s">
        <v>143</v>
      </c>
    </row>
    <row r="829" s="2" customFormat="1" ht="24.15" customHeight="1">
      <c r="A829" s="39"/>
      <c r="B829" s="40"/>
      <c r="C829" s="220" t="s">
        <v>1032</v>
      </c>
      <c r="D829" s="220" t="s">
        <v>146</v>
      </c>
      <c r="E829" s="221" t="s">
        <v>1033</v>
      </c>
      <c r="F829" s="222" t="s">
        <v>1034</v>
      </c>
      <c r="G829" s="223" t="s">
        <v>838</v>
      </c>
      <c r="H829" s="293"/>
      <c r="I829" s="225"/>
      <c r="J829" s="226">
        <f>ROUND(I829*H829,2)</f>
        <v>0</v>
      </c>
      <c r="K829" s="227"/>
      <c r="L829" s="45"/>
      <c r="M829" s="294" t="s">
        <v>1</v>
      </c>
      <c r="N829" s="295" t="s">
        <v>40</v>
      </c>
      <c r="O829" s="296"/>
      <c r="P829" s="297">
        <f>O829*H829</f>
        <v>0</v>
      </c>
      <c r="Q829" s="297">
        <v>0</v>
      </c>
      <c r="R829" s="297">
        <f>Q829*H829</f>
        <v>0</v>
      </c>
      <c r="S829" s="297">
        <v>0</v>
      </c>
      <c r="T829" s="298">
        <f>S829*H829</f>
        <v>0</v>
      </c>
      <c r="U829" s="39"/>
      <c r="V829" s="39"/>
      <c r="W829" s="39"/>
      <c r="X829" s="39"/>
      <c r="Y829" s="39"/>
      <c r="Z829" s="39"/>
      <c r="AA829" s="39"/>
      <c r="AB829" s="39"/>
      <c r="AC829" s="39"/>
      <c r="AD829" s="39"/>
      <c r="AE829" s="39"/>
      <c r="AR829" s="232" t="s">
        <v>276</v>
      </c>
      <c r="AT829" s="232" t="s">
        <v>146</v>
      </c>
      <c r="AU829" s="232" t="s">
        <v>85</v>
      </c>
      <c r="AY829" s="18" t="s">
        <v>143</v>
      </c>
      <c r="BE829" s="233">
        <f>IF(N829="základní",J829,0)</f>
        <v>0</v>
      </c>
      <c r="BF829" s="233">
        <f>IF(N829="snížená",J829,0)</f>
        <v>0</v>
      </c>
      <c r="BG829" s="233">
        <f>IF(N829="zákl. přenesená",J829,0)</f>
        <v>0</v>
      </c>
      <c r="BH829" s="233">
        <f>IF(N829="sníž. přenesená",J829,0)</f>
        <v>0</v>
      </c>
      <c r="BI829" s="233">
        <f>IF(N829="nulová",J829,0)</f>
        <v>0</v>
      </c>
      <c r="BJ829" s="18" t="s">
        <v>83</v>
      </c>
      <c r="BK829" s="233">
        <f>ROUND(I829*H829,2)</f>
        <v>0</v>
      </c>
      <c r="BL829" s="18" t="s">
        <v>276</v>
      </c>
      <c r="BM829" s="232" t="s">
        <v>1035</v>
      </c>
    </row>
    <row r="830" s="2" customFormat="1" ht="6.96" customHeight="1">
      <c r="A830" s="39"/>
      <c r="B830" s="67"/>
      <c r="C830" s="68"/>
      <c r="D830" s="68"/>
      <c r="E830" s="68"/>
      <c r="F830" s="68"/>
      <c r="G830" s="68"/>
      <c r="H830" s="68"/>
      <c r="I830" s="68"/>
      <c r="J830" s="68"/>
      <c r="K830" s="68"/>
      <c r="L830" s="45"/>
      <c r="M830" s="39"/>
      <c r="O830" s="39"/>
      <c r="P830" s="39"/>
      <c r="Q830" s="39"/>
      <c r="R830" s="39"/>
      <c r="S830" s="39"/>
      <c r="T830" s="39"/>
      <c r="U830" s="39"/>
      <c r="V830" s="39"/>
      <c r="W830" s="39"/>
      <c r="X830" s="39"/>
      <c r="Y830" s="39"/>
      <c r="Z830" s="39"/>
      <c r="AA830" s="39"/>
      <c r="AB830" s="39"/>
      <c r="AC830" s="39"/>
      <c r="AD830" s="39"/>
      <c r="AE830" s="39"/>
    </row>
  </sheetData>
  <sheetProtection sheet="1" autoFilter="0" formatColumns="0" formatRows="0" objects="1" scenarios="1" spinCount="100000" saltValue="WXtDEDKSPG1sct/P+VjJ09loV4T2Y6ssznx73jeKlr3dhBL0qwoJnTUMNl7i0hW2LdHbGWsxiVvz7/pdwoJbTA==" hashValue="TFCZ+txo7SMeJ17LToQifQKkX51uz+cmF8NgWBfXggXWqlhp6Yd+8SfMTG20vwcjaSHNTPUHy+M3WLjdv4CCiA==" algorithmName="SHA-512" password="CC35"/>
  <autoFilter ref="C131:K829"/>
  <mergeCells count="9">
    <mergeCell ref="E7:H7"/>
    <mergeCell ref="E9:H9"/>
    <mergeCell ref="E18:H18"/>
    <mergeCell ref="E27:H27"/>
    <mergeCell ref="E85:H85"/>
    <mergeCell ref="E87:H87"/>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88</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30" customHeight="1">
      <c r="A9" s="39"/>
      <c r="B9" s="45"/>
      <c r="C9" s="39"/>
      <c r="D9" s="39"/>
      <c r="E9" s="143" t="s">
        <v>1036</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31</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ROUND(J142,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ROUND((SUM(BE142:BE889)),  2)</f>
        <v>0</v>
      </c>
      <c r="G33" s="39"/>
      <c r="H33" s="39"/>
      <c r="I33" s="156">
        <v>0.20999999999999999</v>
      </c>
      <c r="J33" s="155">
        <f>ROUND(((SUM(BE142:BE889))*I33),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ROUND((SUM(BF142:BF889)),  2)</f>
        <v>0</v>
      </c>
      <c r="G34" s="39"/>
      <c r="H34" s="39"/>
      <c r="I34" s="156">
        <v>0.14999999999999999</v>
      </c>
      <c r="J34" s="155">
        <f>ROUND(((SUM(BF142:BF889))*I34),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ROUND((SUM(BG142:BG889)),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ROUND((SUM(BH142:BH889)),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ROUND((SUM(BI142:BI889)),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30" customHeight="1">
      <c r="A87" s="39"/>
      <c r="B87" s="40"/>
      <c r="C87" s="41"/>
      <c r="D87" s="41"/>
      <c r="E87" s="77" t="str">
        <f>E9</f>
        <v>01b - Architektonicko stavební část, ZTI - neuznatelné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KFJ project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KFJ project s.r.o.</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J142</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112</v>
      </c>
      <c r="E97" s="183"/>
      <c r="F97" s="183"/>
      <c r="G97" s="183"/>
      <c r="H97" s="183"/>
      <c r="I97" s="183"/>
      <c r="J97" s="184">
        <f>J143</f>
        <v>0</v>
      </c>
      <c r="K97" s="181"/>
      <c r="L97" s="185"/>
      <c r="S97" s="9"/>
      <c r="T97" s="9"/>
      <c r="U97" s="9"/>
      <c r="V97" s="9"/>
      <c r="W97" s="9"/>
      <c r="X97" s="9"/>
      <c r="Y97" s="9"/>
      <c r="Z97" s="9"/>
      <c r="AA97" s="9"/>
      <c r="AB97" s="9"/>
      <c r="AC97" s="9"/>
      <c r="AD97" s="9"/>
      <c r="AE97" s="9"/>
    </row>
    <row r="98" s="10" customFormat="1" ht="19.92" customHeight="1">
      <c r="A98" s="10"/>
      <c r="B98" s="186"/>
      <c r="C98" s="187"/>
      <c r="D98" s="188" t="s">
        <v>1037</v>
      </c>
      <c r="E98" s="189"/>
      <c r="F98" s="189"/>
      <c r="G98" s="189"/>
      <c r="H98" s="189"/>
      <c r="I98" s="189"/>
      <c r="J98" s="190">
        <f>J144</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1038</v>
      </c>
      <c r="E99" s="189"/>
      <c r="F99" s="189"/>
      <c r="G99" s="189"/>
      <c r="H99" s="189"/>
      <c r="I99" s="189"/>
      <c r="J99" s="190">
        <f>J223</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1039</v>
      </c>
      <c r="E100" s="189"/>
      <c r="F100" s="189"/>
      <c r="G100" s="189"/>
      <c r="H100" s="189"/>
      <c r="I100" s="189"/>
      <c r="J100" s="190">
        <f>J235</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1040</v>
      </c>
      <c r="E101" s="189"/>
      <c r="F101" s="189"/>
      <c r="G101" s="189"/>
      <c r="H101" s="189"/>
      <c r="I101" s="189"/>
      <c r="J101" s="190">
        <f>J243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113</v>
      </c>
      <c r="E102" s="189"/>
      <c r="F102" s="189"/>
      <c r="G102" s="189"/>
      <c r="H102" s="189"/>
      <c r="I102" s="189"/>
      <c r="J102" s="190">
        <f>J259</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1041</v>
      </c>
      <c r="E103" s="189"/>
      <c r="F103" s="189"/>
      <c r="G103" s="189"/>
      <c r="H103" s="189"/>
      <c r="I103" s="189"/>
      <c r="J103" s="190">
        <f>J383</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114</v>
      </c>
      <c r="E104" s="189"/>
      <c r="F104" s="189"/>
      <c r="G104" s="189"/>
      <c r="H104" s="189"/>
      <c r="I104" s="189"/>
      <c r="J104" s="190">
        <f>J395</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115</v>
      </c>
      <c r="E105" s="189"/>
      <c r="F105" s="189"/>
      <c r="G105" s="189"/>
      <c r="H105" s="189"/>
      <c r="I105" s="189"/>
      <c r="J105" s="190">
        <f>J463</f>
        <v>0</v>
      </c>
      <c r="K105" s="187"/>
      <c r="L105" s="191"/>
      <c r="S105" s="10"/>
      <c r="T105" s="10"/>
      <c r="U105" s="10"/>
      <c r="V105" s="10"/>
      <c r="W105" s="10"/>
      <c r="X105" s="10"/>
      <c r="Y105" s="10"/>
      <c r="Z105" s="10"/>
      <c r="AA105" s="10"/>
      <c r="AB105" s="10"/>
      <c r="AC105" s="10"/>
      <c r="AD105" s="10"/>
      <c r="AE105" s="10"/>
    </row>
    <row r="106" s="10" customFormat="1" ht="19.92" customHeight="1">
      <c r="A106" s="10"/>
      <c r="B106" s="186"/>
      <c r="C106" s="187"/>
      <c r="D106" s="188" t="s">
        <v>116</v>
      </c>
      <c r="E106" s="189"/>
      <c r="F106" s="189"/>
      <c r="G106" s="189"/>
      <c r="H106" s="189"/>
      <c r="I106" s="189"/>
      <c r="J106" s="190">
        <f>J506</f>
        <v>0</v>
      </c>
      <c r="K106" s="187"/>
      <c r="L106" s="191"/>
      <c r="S106" s="10"/>
      <c r="T106" s="10"/>
      <c r="U106" s="10"/>
      <c r="V106" s="10"/>
      <c r="W106" s="10"/>
      <c r="X106" s="10"/>
      <c r="Y106" s="10"/>
      <c r="Z106" s="10"/>
      <c r="AA106" s="10"/>
      <c r="AB106" s="10"/>
      <c r="AC106" s="10"/>
      <c r="AD106" s="10"/>
      <c r="AE106" s="10"/>
    </row>
    <row r="107" s="9" customFormat="1" ht="24.96" customHeight="1">
      <c r="A107" s="9"/>
      <c r="B107" s="180"/>
      <c r="C107" s="181"/>
      <c r="D107" s="182" t="s">
        <v>117</v>
      </c>
      <c r="E107" s="183"/>
      <c r="F107" s="183"/>
      <c r="G107" s="183"/>
      <c r="H107" s="183"/>
      <c r="I107" s="183"/>
      <c r="J107" s="184">
        <f>J508</f>
        <v>0</v>
      </c>
      <c r="K107" s="181"/>
      <c r="L107" s="185"/>
      <c r="S107" s="9"/>
      <c r="T107" s="9"/>
      <c r="U107" s="9"/>
      <c r="V107" s="9"/>
      <c r="W107" s="9"/>
      <c r="X107" s="9"/>
      <c r="Y107" s="9"/>
      <c r="Z107" s="9"/>
      <c r="AA107" s="9"/>
      <c r="AB107" s="9"/>
      <c r="AC107" s="9"/>
      <c r="AD107" s="9"/>
      <c r="AE107" s="9"/>
    </row>
    <row r="108" s="10" customFormat="1" ht="19.92" customHeight="1">
      <c r="A108" s="10"/>
      <c r="B108" s="186"/>
      <c r="C108" s="187"/>
      <c r="D108" s="188" t="s">
        <v>1042</v>
      </c>
      <c r="E108" s="189"/>
      <c r="F108" s="189"/>
      <c r="G108" s="189"/>
      <c r="H108" s="189"/>
      <c r="I108" s="189"/>
      <c r="J108" s="190">
        <f>J509</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1043</v>
      </c>
      <c r="E109" s="189"/>
      <c r="F109" s="189"/>
      <c r="G109" s="189"/>
      <c r="H109" s="189"/>
      <c r="I109" s="189"/>
      <c r="J109" s="190">
        <f>J535</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1044</v>
      </c>
      <c r="E110" s="189"/>
      <c r="F110" s="189"/>
      <c r="G110" s="189"/>
      <c r="H110" s="189"/>
      <c r="I110" s="189"/>
      <c r="J110" s="190">
        <f>J545</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1045</v>
      </c>
      <c r="E111" s="189"/>
      <c r="F111" s="189"/>
      <c r="G111" s="189"/>
      <c r="H111" s="189"/>
      <c r="I111" s="189"/>
      <c r="J111" s="190">
        <f>J558</f>
        <v>0</v>
      </c>
      <c r="K111" s="187"/>
      <c r="L111" s="191"/>
      <c r="S111" s="10"/>
      <c r="T111" s="10"/>
      <c r="U111" s="10"/>
      <c r="V111" s="10"/>
      <c r="W111" s="10"/>
      <c r="X111" s="10"/>
      <c r="Y111" s="10"/>
      <c r="Z111" s="10"/>
      <c r="AA111" s="10"/>
      <c r="AB111" s="10"/>
      <c r="AC111" s="10"/>
      <c r="AD111" s="10"/>
      <c r="AE111" s="10"/>
    </row>
    <row r="112" s="10" customFormat="1" ht="19.92" customHeight="1">
      <c r="A112" s="10"/>
      <c r="B112" s="186"/>
      <c r="C112" s="187"/>
      <c r="D112" s="188" t="s">
        <v>1046</v>
      </c>
      <c r="E112" s="189"/>
      <c r="F112" s="189"/>
      <c r="G112" s="189"/>
      <c r="H112" s="189"/>
      <c r="I112" s="189"/>
      <c r="J112" s="190">
        <f>J561</f>
        <v>0</v>
      </c>
      <c r="K112" s="187"/>
      <c r="L112" s="191"/>
      <c r="S112" s="10"/>
      <c r="T112" s="10"/>
      <c r="U112" s="10"/>
      <c r="V112" s="10"/>
      <c r="W112" s="10"/>
      <c r="X112" s="10"/>
      <c r="Y112" s="10"/>
      <c r="Z112" s="10"/>
      <c r="AA112" s="10"/>
      <c r="AB112" s="10"/>
      <c r="AC112" s="10"/>
      <c r="AD112" s="10"/>
      <c r="AE112" s="10"/>
    </row>
    <row r="113" s="10" customFormat="1" ht="19.92" customHeight="1">
      <c r="A113" s="10"/>
      <c r="B113" s="186"/>
      <c r="C113" s="187"/>
      <c r="D113" s="188" t="s">
        <v>1047</v>
      </c>
      <c r="E113" s="189"/>
      <c r="F113" s="189"/>
      <c r="G113" s="189"/>
      <c r="H113" s="189"/>
      <c r="I113" s="189"/>
      <c r="J113" s="190">
        <f>J581</f>
        <v>0</v>
      </c>
      <c r="K113" s="187"/>
      <c r="L113" s="191"/>
      <c r="S113" s="10"/>
      <c r="T113" s="10"/>
      <c r="U113" s="10"/>
      <c r="V113" s="10"/>
      <c r="W113" s="10"/>
      <c r="X113" s="10"/>
      <c r="Y113" s="10"/>
      <c r="Z113" s="10"/>
      <c r="AA113" s="10"/>
      <c r="AB113" s="10"/>
      <c r="AC113" s="10"/>
      <c r="AD113" s="10"/>
      <c r="AE113" s="10"/>
    </row>
    <row r="114" s="10" customFormat="1" ht="19.92" customHeight="1">
      <c r="A114" s="10"/>
      <c r="B114" s="186"/>
      <c r="C114" s="187"/>
      <c r="D114" s="188" t="s">
        <v>1048</v>
      </c>
      <c r="E114" s="189"/>
      <c r="F114" s="189"/>
      <c r="G114" s="189"/>
      <c r="H114" s="189"/>
      <c r="I114" s="189"/>
      <c r="J114" s="190">
        <f>J584</f>
        <v>0</v>
      </c>
      <c r="K114" s="187"/>
      <c r="L114" s="191"/>
      <c r="S114" s="10"/>
      <c r="T114" s="10"/>
      <c r="U114" s="10"/>
      <c r="V114" s="10"/>
      <c r="W114" s="10"/>
      <c r="X114" s="10"/>
      <c r="Y114" s="10"/>
      <c r="Z114" s="10"/>
      <c r="AA114" s="10"/>
      <c r="AB114" s="10"/>
      <c r="AC114" s="10"/>
      <c r="AD114" s="10"/>
      <c r="AE114" s="10"/>
    </row>
    <row r="115" s="10" customFormat="1" ht="19.92" customHeight="1">
      <c r="A115" s="10"/>
      <c r="B115" s="186"/>
      <c r="C115" s="187"/>
      <c r="D115" s="188" t="s">
        <v>122</v>
      </c>
      <c r="E115" s="189"/>
      <c r="F115" s="189"/>
      <c r="G115" s="189"/>
      <c r="H115" s="189"/>
      <c r="I115" s="189"/>
      <c r="J115" s="190">
        <f>J603</f>
        <v>0</v>
      </c>
      <c r="K115" s="187"/>
      <c r="L115" s="191"/>
      <c r="S115" s="10"/>
      <c r="T115" s="10"/>
      <c r="U115" s="10"/>
      <c r="V115" s="10"/>
      <c r="W115" s="10"/>
      <c r="X115" s="10"/>
      <c r="Y115" s="10"/>
      <c r="Z115" s="10"/>
      <c r="AA115" s="10"/>
      <c r="AB115" s="10"/>
      <c r="AC115" s="10"/>
      <c r="AD115" s="10"/>
      <c r="AE115" s="10"/>
    </row>
    <row r="116" s="10" customFormat="1" ht="19.92" customHeight="1">
      <c r="A116" s="10"/>
      <c r="B116" s="186"/>
      <c r="C116" s="187"/>
      <c r="D116" s="188" t="s">
        <v>1049</v>
      </c>
      <c r="E116" s="189"/>
      <c r="F116" s="189"/>
      <c r="G116" s="189"/>
      <c r="H116" s="189"/>
      <c r="I116" s="189"/>
      <c r="J116" s="190">
        <f>J616</f>
        <v>0</v>
      </c>
      <c r="K116" s="187"/>
      <c r="L116" s="191"/>
      <c r="S116" s="10"/>
      <c r="T116" s="10"/>
      <c r="U116" s="10"/>
      <c r="V116" s="10"/>
      <c r="W116" s="10"/>
      <c r="X116" s="10"/>
      <c r="Y116" s="10"/>
      <c r="Z116" s="10"/>
      <c r="AA116" s="10"/>
      <c r="AB116" s="10"/>
      <c r="AC116" s="10"/>
      <c r="AD116" s="10"/>
      <c r="AE116" s="10"/>
    </row>
    <row r="117" s="10" customFormat="1" ht="19.92" customHeight="1">
      <c r="A117" s="10"/>
      <c r="B117" s="186"/>
      <c r="C117" s="187"/>
      <c r="D117" s="188" t="s">
        <v>125</v>
      </c>
      <c r="E117" s="189"/>
      <c r="F117" s="189"/>
      <c r="G117" s="189"/>
      <c r="H117" s="189"/>
      <c r="I117" s="189"/>
      <c r="J117" s="190">
        <f>J677</f>
        <v>0</v>
      </c>
      <c r="K117" s="187"/>
      <c r="L117" s="191"/>
      <c r="S117" s="10"/>
      <c r="T117" s="10"/>
      <c r="U117" s="10"/>
      <c r="V117" s="10"/>
      <c r="W117" s="10"/>
      <c r="X117" s="10"/>
      <c r="Y117" s="10"/>
      <c r="Z117" s="10"/>
      <c r="AA117" s="10"/>
      <c r="AB117" s="10"/>
      <c r="AC117" s="10"/>
      <c r="AD117" s="10"/>
      <c r="AE117" s="10"/>
    </row>
    <row r="118" s="10" customFormat="1" ht="19.92" customHeight="1">
      <c r="A118" s="10"/>
      <c r="B118" s="186"/>
      <c r="C118" s="187"/>
      <c r="D118" s="188" t="s">
        <v>126</v>
      </c>
      <c r="E118" s="189"/>
      <c r="F118" s="189"/>
      <c r="G118" s="189"/>
      <c r="H118" s="189"/>
      <c r="I118" s="189"/>
      <c r="J118" s="190">
        <f>J707</f>
        <v>0</v>
      </c>
      <c r="K118" s="187"/>
      <c r="L118" s="191"/>
      <c r="S118" s="10"/>
      <c r="T118" s="10"/>
      <c r="U118" s="10"/>
      <c r="V118" s="10"/>
      <c r="W118" s="10"/>
      <c r="X118" s="10"/>
      <c r="Y118" s="10"/>
      <c r="Z118" s="10"/>
      <c r="AA118" s="10"/>
      <c r="AB118" s="10"/>
      <c r="AC118" s="10"/>
      <c r="AD118" s="10"/>
      <c r="AE118" s="10"/>
    </row>
    <row r="119" s="10" customFormat="1" ht="19.92" customHeight="1">
      <c r="A119" s="10"/>
      <c r="B119" s="186"/>
      <c r="C119" s="187"/>
      <c r="D119" s="188" t="s">
        <v>1050</v>
      </c>
      <c r="E119" s="189"/>
      <c r="F119" s="189"/>
      <c r="G119" s="189"/>
      <c r="H119" s="189"/>
      <c r="I119" s="189"/>
      <c r="J119" s="190">
        <f>J732</f>
        <v>0</v>
      </c>
      <c r="K119" s="187"/>
      <c r="L119" s="191"/>
      <c r="S119" s="10"/>
      <c r="T119" s="10"/>
      <c r="U119" s="10"/>
      <c r="V119" s="10"/>
      <c r="W119" s="10"/>
      <c r="X119" s="10"/>
      <c r="Y119" s="10"/>
      <c r="Z119" s="10"/>
      <c r="AA119" s="10"/>
      <c r="AB119" s="10"/>
      <c r="AC119" s="10"/>
      <c r="AD119" s="10"/>
      <c r="AE119" s="10"/>
    </row>
    <row r="120" s="10" customFormat="1" ht="19.92" customHeight="1">
      <c r="A120" s="10"/>
      <c r="B120" s="186"/>
      <c r="C120" s="187"/>
      <c r="D120" s="188" t="s">
        <v>1051</v>
      </c>
      <c r="E120" s="189"/>
      <c r="F120" s="189"/>
      <c r="G120" s="189"/>
      <c r="H120" s="189"/>
      <c r="I120" s="189"/>
      <c r="J120" s="190">
        <f>J754</f>
        <v>0</v>
      </c>
      <c r="K120" s="187"/>
      <c r="L120" s="191"/>
      <c r="S120" s="10"/>
      <c r="T120" s="10"/>
      <c r="U120" s="10"/>
      <c r="V120" s="10"/>
      <c r="W120" s="10"/>
      <c r="X120" s="10"/>
      <c r="Y120" s="10"/>
      <c r="Z120" s="10"/>
      <c r="AA120" s="10"/>
      <c r="AB120" s="10"/>
      <c r="AC120" s="10"/>
      <c r="AD120" s="10"/>
      <c r="AE120" s="10"/>
    </row>
    <row r="121" s="10" customFormat="1" ht="19.92" customHeight="1">
      <c r="A121" s="10"/>
      <c r="B121" s="186"/>
      <c r="C121" s="187"/>
      <c r="D121" s="188" t="s">
        <v>1052</v>
      </c>
      <c r="E121" s="189"/>
      <c r="F121" s="189"/>
      <c r="G121" s="189"/>
      <c r="H121" s="189"/>
      <c r="I121" s="189"/>
      <c r="J121" s="190">
        <f>J788</f>
        <v>0</v>
      </c>
      <c r="K121" s="187"/>
      <c r="L121" s="191"/>
      <c r="S121" s="10"/>
      <c r="T121" s="10"/>
      <c r="U121" s="10"/>
      <c r="V121" s="10"/>
      <c r="W121" s="10"/>
      <c r="X121" s="10"/>
      <c r="Y121" s="10"/>
      <c r="Z121" s="10"/>
      <c r="AA121" s="10"/>
      <c r="AB121" s="10"/>
      <c r="AC121" s="10"/>
      <c r="AD121" s="10"/>
      <c r="AE121" s="10"/>
    </row>
    <row r="122" s="10" customFormat="1" ht="19.92" customHeight="1">
      <c r="A122" s="10"/>
      <c r="B122" s="186"/>
      <c r="C122" s="187"/>
      <c r="D122" s="188" t="s">
        <v>1053</v>
      </c>
      <c r="E122" s="189"/>
      <c r="F122" s="189"/>
      <c r="G122" s="189"/>
      <c r="H122" s="189"/>
      <c r="I122" s="189"/>
      <c r="J122" s="190">
        <f>J813</f>
        <v>0</v>
      </c>
      <c r="K122" s="187"/>
      <c r="L122" s="191"/>
      <c r="S122" s="10"/>
      <c r="T122" s="10"/>
      <c r="U122" s="10"/>
      <c r="V122" s="10"/>
      <c r="W122" s="10"/>
      <c r="X122" s="10"/>
      <c r="Y122" s="10"/>
      <c r="Z122" s="10"/>
      <c r="AA122" s="10"/>
      <c r="AB122" s="10"/>
      <c r="AC122" s="10"/>
      <c r="AD122" s="10"/>
      <c r="AE122" s="10"/>
    </row>
    <row r="123" s="2" customFormat="1" ht="21.84"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6.96" customHeight="1">
      <c r="A124" s="39"/>
      <c r="B124" s="67"/>
      <c r="C124" s="68"/>
      <c r="D124" s="68"/>
      <c r="E124" s="68"/>
      <c r="F124" s="68"/>
      <c r="G124" s="68"/>
      <c r="H124" s="68"/>
      <c r="I124" s="68"/>
      <c r="J124" s="68"/>
      <c r="K124" s="68"/>
      <c r="L124" s="64"/>
      <c r="S124" s="39"/>
      <c r="T124" s="39"/>
      <c r="U124" s="39"/>
      <c r="V124" s="39"/>
      <c r="W124" s="39"/>
      <c r="X124" s="39"/>
      <c r="Y124" s="39"/>
      <c r="Z124" s="39"/>
      <c r="AA124" s="39"/>
      <c r="AB124" s="39"/>
      <c r="AC124" s="39"/>
      <c r="AD124" s="39"/>
      <c r="AE124" s="39"/>
    </row>
    <row r="128" s="2" customFormat="1" ht="6.96" customHeight="1">
      <c r="A128" s="39"/>
      <c r="B128" s="69"/>
      <c r="C128" s="70"/>
      <c r="D128" s="70"/>
      <c r="E128" s="70"/>
      <c r="F128" s="70"/>
      <c r="G128" s="70"/>
      <c r="H128" s="70"/>
      <c r="I128" s="70"/>
      <c r="J128" s="70"/>
      <c r="K128" s="70"/>
      <c r="L128" s="64"/>
      <c r="S128" s="39"/>
      <c r="T128" s="39"/>
      <c r="U128" s="39"/>
      <c r="V128" s="39"/>
      <c r="W128" s="39"/>
      <c r="X128" s="39"/>
      <c r="Y128" s="39"/>
      <c r="Z128" s="39"/>
      <c r="AA128" s="39"/>
      <c r="AB128" s="39"/>
      <c r="AC128" s="39"/>
      <c r="AD128" s="39"/>
      <c r="AE128" s="39"/>
    </row>
    <row r="129" s="2" customFormat="1" ht="24.96" customHeight="1">
      <c r="A129" s="39"/>
      <c r="B129" s="40"/>
      <c r="C129" s="24" t="s">
        <v>128</v>
      </c>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12" customHeight="1">
      <c r="A131" s="39"/>
      <c r="B131" s="40"/>
      <c r="C131" s="33" t="s">
        <v>16</v>
      </c>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16.5" customHeight="1">
      <c r="A132" s="39"/>
      <c r="B132" s="40"/>
      <c r="C132" s="41"/>
      <c r="D132" s="41"/>
      <c r="E132" s="175" t="str">
        <f>E7</f>
        <v>Stavební úpravy a snížení energetické náročnosti - Knihovna-V2</v>
      </c>
      <c r="F132" s="33"/>
      <c r="G132" s="33"/>
      <c r="H132" s="33"/>
      <c r="I132" s="41"/>
      <c r="J132" s="41"/>
      <c r="K132" s="41"/>
      <c r="L132" s="64"/>
      <c r="S132" s="39"/>
      <c r="T132" s="39"/>
      <c r="U132" s="39"/>
      <c r="V132" s="39"/>
      <c r="W132" s="39"/>
      <c r="X132" s="39"/>
      <c r="Y132" s="39"/>
      <c r="Z132" s="39"/>
      <c r="AA132" s="39"/>
      <c r="AB132" s="39"/>
      <c r="AC132" s="39"/>
      <c r="AD132" s="39"/>
      <c r="AE132" s="39"/>
    </row>
    <row r="133" s="2" customFormat="1" ht="12" customHeight="1">
      <c r="A133" s="39"/>
      <c r="B133" s="40"/>
      <c r="C133" s="33" t="s">
        <v>105</v>
      </c>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2" customFormat="1" ht="30" customHeight="1">
      <c r="A134" s="39"/>
      <c r="B134" s="40"/>
      <c r="C134" s="41"/>
      <c r="D134" s="41"/>
      <c r="E134" s="77" t="str">
        <f>E9</f>
        <v>01b - Architektonicko stavební část, ZTI - neuznatelné náklady</v>
      </c>
      <c r="F134" s="41"/>
      <c r="G134" s="41"/>
      <c r="H134" s="41"/>
      <c r="I134" s="41"/>
      <c r="J134" s="41"/>
      <c r="K134" s="41"/>
      <c r="L134" s="64"/>
      <c r="S134" s="39"/>
      <c r="T134" s="39"/>
      <c r="U134" s="39"/>
      <c r="V134" s="39"/>
      <c r="W134" s="39"/>
      <c r="X134" s="39"/>
      <c r="Y134" s="39"/>
      <c r="Z134" s="39"/>
      <c r="AA134" s="39"/>
      <c r="AB134" s="39"/>
      <c r="AC134" s="39"/>
      <c r="AD134" s="39"/>
      <c r="AE134" s="39"/>
    </row>
    <row r="135" s="2" customFormat="1" ht="6.96" customHeight="1">
      <c r="A135" s="39"/>
      <c r="B135" s="40"/>
      <c r="C135" s="41"/>
      <c r="D135" s="41"/>
      <c r="E135" s="41"/>
      <c r="F135" s="41"/>
      <c r="G135" s="41"/>
      <c r="H135" s="41"/>
      <c r="I135" s="41"/>
      <c r="J135" s="41"/>
      <c r="K135" s="41"/>
      <c r="L135" s="64"/>
      <c r="S135" s="39"/>
      <c r="T135" s="39"/>
      <c r="U135" s="39"/>
      <c r="V135" s="39"/>
      <c r="W135" s="39"/>
      <c r="X135" s="39"/>
      <c r="Y135" s="39"/>
      <c r="Z135" s="39"/>
      <c r="AA135" s="39"/>
      <c r="AB135" s="39"/>
      <c r="AC135" s="39"/>
      <c r="AD135" s="39"/>
      <c r="AE135" s="39"/>
    </row>
    <row r="136" s="2" customFormat="1" ht="12" customHeight="1">
      <c r="A136" s="39"/>
      <c r="B136" s="40"/>
      <c r="C136" s="33" t="s">
        <v>20</v>
      </c>
      <c r="D136" s="41"/>
      <c r="E136" s="41"/>
      <c r="F136" s="28" t="str">
        <f>F12</f>
        <v>p.č. 410, k.ú. Kolovraty</v>
      </c>
      <c r="G136" s="41"/>
      <c r="H136" s="41"/>
      <c r="I136" s="33" t="s">
        <v>22</v>
      </c>
      <c r="J136" s="80" t="str">
        <f>IF(J12="","",J12)</f>
        <v>24. 7. 2025</v>
      </c>
      <c r="K136" s="41"/>
      <c r="L136" s="64"/>
      <c r="S136" s="39"/>
      <c r="T136" s="39"/>
      <c r="U136" s="39"/>
      <c r="V136" s="39"/>
      <c r="W136" s="39"/>
      <c r="X136" s="39"/>
      <c r="Y136" s="39"/>
      <c r="Z136" s="39"/>
      <c r="AA136" s="39"/>
      <c r="AB136" s="39"/>
      <c r="AC136" s="39"/>
      <c r="AD136" s="39"/>
      <c r="AE136" s="39"/>
    </row>
    <row r="137" s="2" customFormat="1" ht="6.96" customHeight="1">
      <c r="A137" s="39"/>
      <c r="B137" s="40"/>
      <c r="C137" s="41"/>
      <c r="D137" s="41"/>
      <c r="E137" s="41"/>
      <c r="F137" s="41"/>
      <c r="G137" s="41"/>
      <c r="H137" s="41"/>
      <c r="I137" s="41"/>
      <c r="J137" s="41"/>
      <c r="K137" s="41"/>
      <c r="L137" s="64"/>
      <c r="S137" s="39"/>
      <c r="T137" s="39"/>
      <c r="U137" s="39"/>
      <c r="V137" s="39"/>
      <c r="W137" s="39"/>
      <c r="X137" s="39"/>
      <c r="Y137" s="39"/>
      <c r="Z137" s="39"/>
      <c r="AA137" s="39"/>
      <c r="AB137" s="39"/>
      <c r="AC137" s="39"/>
      <c r="AD137" s="39"/>
      <c r="AE137" s="39"/>
    </row>
    <row r="138" s="2" customFormat="1" ht="15.15" customHeight="1">
      <c r="A138" s="39"/>
      <c r="B138" s="40"/>
      <c r="C138" s="33" t="s">
        <v>24</v>
      </c>
      <c r="D138" s="41"/>
      <c r="E138" s="41"/>
      <c r="F138" s="28" t="str">
        <f>E15</f>
        <v>Městská část Praha-Kolovraty</v>
      </c>
      <c r="G138" s="41"/>
      <c r="H138" s="41"/>
      <c r="I138" s="33" t="s">
        <v>30</v>
      </c>
      <c r="J138" s="37" t="str">
        <f>E21</f>
        <v>KFJ project s.r.o.</v>
      </c>
      <c r="K138" s="41"/>
      <c r="L138" s="64"/>
      <c r="S138" s="39"/>
      <c r="T138" s="39"/>
      <c r="U138" s="39"/>
      <c r="V138" s="39"/>
      <c r="W138" s="39"/>
      <c r="X138" s="39"/>
      <c r="Y138" s="39"/>
      <c r="Z138" s="39"/>
      <c r="AA138" s="39"/>
      <c r="AB138" s="39"/>
      <c r="AC138" s="39"/>
      <c r="AD138" s="39"/>
      <c r="AE138" s="39"/>
    </row>
    <row r="139" s="2" customFormat="1" ht="15.15" customHeight="1">
      <c r="A139" s="39"/>
      <c r="B139" s="40"/>
      <c r="C139" s="33" t="s">
        <v>28</v>
      </c>
      <c r="D139" s="41"/>
      <c r="E139" s="41"/>
      <c r="F139" s="28" t="str">
        <f>IF(E18="","",E18)</f>
        <v>Vyplň údaj</v>
      </c>
      <c r="G139" s="41"/>
      <c r="H139" s="41"/>
      <c r="I139" s="33" t="s">
        <v>33</v>
      </c>
      <c r="J139" s="37" t="str">
        <f>E24</f>
        <v>KFJ project s.r.o.</v>
      </c>
      <c r="K139" s="41"/>
      <c r="L139" s="64"/>
      <c r="S139" s="39"/>
      <c r="T139" s="39"/>
      <c r="U139" s="39"/>
      <c r="V139" s="39"/>
      <c r="W139" s="39"/>
      <c r="X139" s="39"/>
      <c r="Y139" s="39"/>
      <c r="Z139" s="39"/>
      <c r="AA139" s="39"/>
      <c r="AB139" s="39"/>
      <c r="AC139" s="39"/>
      <c r="AD139" s="39"/>
      <c r="AE139" s="39"/>
    </row>
    <row r="140" s="2" customFormat="1" ht="10.32" customHeight="1">
      <c r="A140" s="39"/>
      <c r="B140" s="40"/>
      <c r="C140" s="41"/>
      <c r="D140" s="41"/>
      <c r="E140" s="41"/>
      <c r="F140" s="41"/>
      <c r="G140" s="41"/>
      <c r="H140" s="41"/>
      <c r="I140" s="41"/>
      <c r="J140" s="41"/>
      <c r="K140" s="41"/>
      <c r="L140" s="64"/>
      <c r="S140" s="39"/>
      <c r="T140" s="39"/>
      <c r="U140" s="39"/>
      <c r="V140" s="39"/>
      <c r="W140" s="39"/>
      <c r="X140" s="39"/>
      <c r="Y140" s="39"/>
      <c r="Z140" s="39"/>
      <c r="AA140" s="39"/>
      <c r="AB140" s="39"/>
      <c r="AC140" s="39"/>
      <c r="AD140" s="39"/>
      <c r="AE140" s="39"/>
    </row>
    <row r="141" s="11" customFormat="1" ht="29.28" customHeight="1">
      <c r="A141" s="192"/>
      <c r="B141" s="193"/>
      <c r="C141" s="194" t="s">
        <v>129</v>
      </c>
      <c r="D141" s="195" t="s">
        <v>60</v>
      </c>
      <c r="E141" s="195" t="s">
        <v>56</v>
      </c>
      <c r="F141" s="195" t="s">
        <v>57</v>
      </c>
      <c r="G141" s="195" t="s">
        <v>130</v>
      </c>
      <c r="H141" s="195" t="s">
        <v>131</v>
      </c>
      <c r="I141" s="195" t="s">
        <v>132</v>
      </c>
      <c r="J141" s="196" t="s">
        <v>109</v>
      </c>
      <c r="K141" s="197" t="s">
        <v>133</v>
      </c>
      <c r="L141" s="198"/>
      <c r="M141" s="101" t="s">
        <v>1</v>
      </c>
      <c r="N141" s="102" t="s">
        <v>39</v>
      </c>
      <c r="O141" s="102" t="s">
        <v>134</v>
      </c>
      <c r="P141" s="102" t="s">
        <v>135</v>
      </c>
      <c r="Q141" s="102" t="s">
        <v>136</v>
      </c>
      <c r="R141" s="102" t="s">
        <v>137</v>
      </c>
      <c r="S141" s="102" t="s">
        <v>138</v>
      </c>
      <c r="T141" s="103" t="s">
        <v>139</v>
      </c>
      <c r="U141" s="192"/>
      <c r="V141" s="192"/>
      <c r="W141" s="192"/>
      <c r="X141" s="192"/>
      <c r="Y141" s="192"/>
      <c r="Z141" s="192"/>
      <c r="AA141" s="192"/>
      <c r="AB141" s="192"/>
      <c r="AC141" s="192"/>
      <c r="AD141" s="192"/>
      <c r="AE141" s="192"/>
    </row>
    <row r="142" s="2" customFormat="1" ht="22.8" customHeight="1">
      <c r="A142" s="39"/>
      <c r="B142" s="40"/>
      <c r="C142" s="108" t="s">
        <v>140</v>
      </c>
      <c r="D142" s="41"/>
      <c r="E142" s="41"/>
      <c r="F142" s="41"/>
      <c r="G142" s="41"/>
      <c r="H142" s="41"/>
      <c r="I142" s="41"/>
      <c r="J142" s="199">
        <f>BK142</f>
        <v>0</v>
      </c>
      <c r="K142" s="41"/>
      <c r="L142" s="45"/>
      <c r="M142" s="104"/>
      <c r="N142" s="200"/>
      <c r="O142" s="105"/>
      <c r="P142" s="201">
        <f>P143+P508</f>
        <v>0</v>
      </c>
      <c r="Q142" s="105"/>
      <c r="R142" s="201">
        <f>R143+R508</f>
        <v>41.859536169464391</v>
      </c>
      <c r="S142" s="105"/>
      <c r="T142" s="202">
        <f>T143+T508</f>
        <v>33.827489499999999</v>
      </c>
      <c r="U142" s="39"/>
      <c r="V142" s="39"/>
      <c r="W142" s="39"/>
      <c r="X142" s="39"/>
      <c r="Y142" s="39"/>
      <c r="Z142" s="39"/>
      <c r="AA142" s="39"/>
      <c r="AB142" s="39"/>
      <c r="AC142" s="39"/>
      <c r="AD142" s="39"/>
      <c r="AE142" s="39"/>
      <c r="AT142" s="18" t="s">
        <v>74</v>
      </c>
      <c r="AU142" s="18" t="s">
        <v>111</v>
      </c>
      <c r="BK142" s="203">
        <f>BK143+BK508</f>
        <v>0</v>
      </c>
    </row>
    <row r="143" s="12" customFormat="1" ht="25.92" customHeight="1">
      <c r="A143" s="12"/>
      <c r="B143" s="204"/>
      <c r="C143" s="205"/>
      <c r="D143" s="206" t="s">
        <v>74</v>
      </c>
      <c r="E143" s="207" t="s">
        <v>141</v>
      </c>
      <c r="F143" s="207" t="s">
        <v>142</v>
      </c>
      <c r="G143" s="205"/>
      <c r="H143" s="205"/>
      <c r="I143" s="208"/>
      <c r="J143" s="209">
        <f>BK143</f>
        <v>0</v>
      </c>
      <c r="K143" s="205"/>
      <c r="L143" s="210"/>
      <c r="M143" s="211"/>
      <c r="N143" s="212"/>
      <c r="O143" s="212"/>
      <c r="P143" s="213">
        <f>P144+P223+P235+P243+P259+P383+P395+P463+P506</f>
        <v>0</v>
      </c>
      <c r="Q143" s="212"/>
      <c r="R143" s="213">
        <f>R144+R223+R235+R243+R259+R383+R395+R463+R506</f>
        <v>35.353842113759995</v>
      </c>
      <c r="S143" s="212"/>
      <c r="T143" s="214">
        <f>T144+T223+T235+T243+T259+T383+T395+T463+T506</f>
        <v>31.524798000000001</v>
      </c>
      <c r="U143" s="12"/>
      <c r="V143" s="12"/>
      <c r="W143" s="12"/>
      <c r="X143" s="12"/>
      <c r="Y143" s="12"/>
      <c r="Z143" s="12"/>
      <c r="AA143" s="12"/>
      <c r="AB143" s="12"/>
      <c r="AC143" s="12"/>
      <c r="AD143" s="12"/>
      <c r="AE143" s="12"/>
      <c r="AR143" s="215" t="s">
        <v>83</v>
      </c>
      <c r="AT143" s="216" t="s">
        <v>74</v>
      </c>
      <c r="AU143" s="216" t="s">
        <v>75</v>
      </c>
      <c r="AY143" s="215" t="s">
        <v>143</v>
      </c>
      <c r="BK143" s="217">
        <f>BK144+BK223+BK235+BK243+BK259+BK383+BK395+BK463+BK506</f>
        <v>0</v>
      </c>
    </row>
    <row r="144" s="12" customFormat="1" ht="22.8" customHeight="1">
      <c r="A144" s="12"/>
      <c r="B144" s="204"/>
      <c r="C144" s="205"/>
      <c r="D144" s="206" t="s">
        <v>74</v>
      </c>
      <c r="E144" s="218" t="s">
        <v>83</v>
      </c>
      <c r="F144" s="218" t="s">
        <v>1054</v>
      </c>
      <c r="G144" s="205"/>
      <c r="H144" s="205"/>
      <c r="I144" s="208"/>
      <c r="J144" s="219">
        <f>BK144</f>
        <v>0</v>
      </c>
      <c r="K144" s="205"/>
      <c r="L144" s="210"/>
      <c r="M144" s="211"/>
      <c r="N144" s="212"/>
      <c r="O144" s="212"/>
      <c r="P144" s="213">
        <f>SUM(P145:P222)</f>
        <v>0</v>
      </c>
      <c r="Q144" s="212"/>
      <c r="R144" s="213">
        <f>SUM(R145:R222)</f>
        <v>10.212</v>
      </c>
      <c r="S144" s="212"/>
      <c r="T144" s="214">
        <f>SUM(T145:T222)</f>
        <v>22.840399999999999</v>
      </c>
      <c r="U144" s="12"/>
      <c r="V144" s="12"/>
      <c r="W144" s="12"/>
      <c r="X144" s="12"/>
      <c r="Y144" s="12"/>
      <c r="Z144" s="12"/>
      <c r="AA144" s="12"/>
      <c r="AB144" s="12"/>
      <c r="AC144" s="12"/>
      <c r="AD144" s="12"/>
      <c r="AE144" s="12"/>
      <c r="AR144" s="215" t="s">
        <v>83</v>
      </c>
      <c r="AT144" s="216" t="s">
        <v>74</v>
      </c>
      <c r="AU144" s="216" t="s">
        <v>83</v>
      </c>
      <c r="AY144" s="215" t="s">
        <v>143</v>
      </c>
      <c r="BK144" s="217">
        <f>SUM(BK145:BK222)</f>
        <v>0</v>
      </c>
    </row>
    <row r="145" s="2" customFormat="1" ht="24.15" customHeight="1">
      <c r="A145" s="39"/>
      <c r="B145" s="40"/>
      <c r="C145" s="220" t="s">
        <v>83</v>
      </c>
      <c r="D145" s="220" t="s">
        <v>146</v>
      </c>
      <c r="E145" s="221" t="s">
        <v>1055</v>
      </c>
      <c r="F145" s="222" t="s">
        <v>1056</v>
      </c>
      <c r="G145" s="223" t="s">
        <v>149</v>
      </c>
      <c r="H145" s="224">
        <v>78.760000000000005</v>
      </c>
      <c r="I145" s="225"/>
      <c r="J145" s="226">
        <f>ROUND(I145*H145,2)</f>
        <v>0</v>
      </c>
      <c r="K145" s="227"/>
      <c r="L145" s="45"/>
      <c r="M145" s="228" t="s">
        <v>1</v>
      </c>
      <c r="N145" s="229" t="s">
        <v>40</v>
      </c>
      <c r="O145" s="92"/>
      <c r="P145" s="230">
        <f>O145*H145</f>
        <v>0</v>
      </c>
      <c r="Q145" s="230">
        <v>0</v>
      </c>
      <c r="R145" s="230">
        <f>Q145*H145</f>
        <v>0</v>
      </c>
      <c r="S145" s="230">
        <v>0</v>
      </c>
      <c r="T145" s="231">
        <f>S145*H145</f>
        <v>0</v>
      </c>
      <c r="U145" s="39"/>
      <c r="V145" s="39"/>
      <c r="W145" s="39"/>
      <c r="X145" s="39"/>
      <c r="Y145" s="39"/>
      <c r="Z145" s="39"/>
      <c r="AA145" s="39"/>
      <c r="AB145" s="39"/>
      <c r="AC145" s="39"/>
      <c r="AD145" s="39"/>
      <c r="AE145" s="39"/>
      <c r="AR145" s="232" t="s">
        <v>150</v>
      </c>
      <c r="AT145" s="232" t="s">
        <v>146</v>
      </c>
      <c r="AU145" s="232" t="s">
        <v>85</v>
      </c>
      <c r="AY145" s="18" t="s">
        <v>143</v>
      </c>
      <c r="BE145" s="233">
        <f>IF(N145="základní",J145,0)</f>
        <v>0</v>
      </c>
      <c r="BF145" s="233">
        <f>IF(N145="snížená",J145,0)</f>
        <v>0</v>
      </c>
      <c r="BG145" s="233">
        <f>IF(N145="zákl. přenesená",J145,0)</f>
        <v>0</v>
      </c>
      <c r="BH145" s="233">
        <f>IF(N145="sníž. přenesená",J145,0)</f>
        <v>0</v>
      </c>
      <c r="BI145" s="233">
        <f>IF(N145="nulová",J145,0)</f>
        <v>0</v>
      </c>
      <c r="BJ145" s="18" t="s">
        <v>83</v>
      </c>
      <c r="BK145" s="233">
        <f>ROUND(I145*H145,2)</f>
        <v>0</v>
      </c>
      <c r="BL145" s="18" t="s">
        <v>150</v>
      </c>
      <c r="BM145" s="232" t="s">
        <v>1057</v>
      </c>
    </row>
    <row r="146" s="13" customFormat="1">
      <c r="A146" s="13"/>
      <c r="B146" s="234"/>
      <c r="C146" s="235"/>
      <c r="D146" s="236" t="s">
        <v>152</v>
      </c>
      <c r="E146" s="237" t="s">
        <v>1</v>
      </c>
      <c r="F146" s="238" t="s">
        <v>1058</v>
      </c>
      <c r="G146" s="235"/>
      <c r="H146" s="237" t="s">
        <v>1</v>
      </c>
      <c r="I146" s="239"/>
      <c r="J146" s="235"/>
      <c r="K146" s="235"/>
      <c r="L146" s="240"/>
      <c r="M146" s="241"/>
      <c r="N146" s="242"/>
      <c r="O146" s="242"/>
      <c r="P146" s="242"/>
      <c r="Q146" s="242"/>
      <c r="R146" s="242"/>
      <c r="S146" s="242"/>
      <c r="T146" s="243"/>
      <c r="U146" s="13"/>
      <c r="V146" s="13"/>
      <c r="W146" s="13"/>
      <c r="X146" s="13"/>
      <c r="Y146" s="13"/>
      <c r="Z146" s="13"/>
      <c r="AA146" s="13"/>
      <c r="AB146" s="13"/>
      <c r="AC146" s="13"/>
      <c r="AD146" s="13"/>
      <c r="AE146" s="13"/>
      <c r="AT146" s="244" t="s">
        <v>152</v>
      </c>
      <c r="AU146" s="244" t="s">
        <v>85</v>
      </c>
      <c r="AV146" s="13" t="s">
        <v>83</v>
      </c>
      <c r="AW146" s="13" t="s">
        <v>32</v>
      </c>
      <c r="AX146" s="13" t="s">
        <v>75</v>
      </c>
      <c r="AY146" s="244" t="s">
        <v>143</v>
      </c>
    </row>
    <row r="147" s="14" customFormat="1">
      <c r="A147" s="14"/>
      <c r="B147" s="245"/>
      <c r="C147" s="246"/>
      <c r="D147" s="236" t="s">
        <v>152</v>
      </c>
      <c r="E147" s="247" t="s">
        <v>1</v>
      </c>
      <c r="F147" s="248" t="s">
        <v>1059</v>
      </c>
      <c r="G147" s="246"/>
      <c r="H147" s="249">
        <v>69.760000000000005</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152</v>
      </c>
      <c r="AU147" s="255" t="s">
        <v>85</v>
      </c>
      <c r="AV147" s="14" t="s">
        <v>85</v>
      </c>
      <c r="AW147" s="14" t="s">
        <v>32</v>
      </c>
      <c r="AX147" s="14" t="s">
        <v>75</v>
      </c>
      <c r="AY147" s="255" t="s">
        <v>143</v>
      </c>
    </row>
    <row r="148" s="13" customFormat="1">
      <c r="A148" s="13"/>
      <c r="B148" s="234"/>
      <c r="C148" s="235"/>
      <c r="D148" s="236" t="s">
        <v>152</v>
      </c>
      <c r="E148" s="237" t="s">
        <v>1</v>
      </c>
      <c r="F148" s="238" t="s">
        <v>1060</v>
      </c>
      <c r="G148" s="235"/>
      <c r="H148" s="237" t="s">
        <v>1</v>
      </c>
      <c r="I148" s="239"/>
      <c r="J148" s="235"/>
      <c r="K148" s="235"/>
      <c r="L148" s="240"/>
      <c r="M148" s="241"/>
      <c r="N148" s="242"/>
      <c r="O148" s="242"/>
      <c r="P148" s="242"/>
      <c r="Q148" s="242"/>
      <c r="R148" s="242"/>
      <c r="S148" s="242"/>
      <c r="T148" s="243"/>
      <c r="U148" s="13"/>
      <c r="V148" s="13"/>
      <c r="W148" s="13"/>
      <c r="X148" s="13"/>
      <c r="Y148" s="13"/>
      <c r="Z148" s="13"/>
      <c r="AA148" s="13"/>
      <c r="AB148" s="13"/>
      <c r="AC148" s="13"/>
      <c r="AD148" s="13"/>
      <c r="AE148" s="13"/>
      <c r="AT148" s="244" t="s">
        <v>152</v>
      </c>
      <c r="AU148" s="244" t="s">
        <v>85</v>
      </c>
      <c r="AV148" s="13" t="s">
        <v>83</v>
      </c>
      <c r="AW148" s="13" t="s">
        <v>32</v>
      </c>
      <c r="AX148" s="13" t="s">
        <v>75</v>
      </c>
      <c r="AY148" s="244" t="s">
        <v>143</v>
      </c>
    </row>
    <row r="149" s="14" customFormat="1">
      <c r="A149" s="14"/>
      <c r="B149" s="245"/>
      <c r="C149" s="246"/>
      <c r="D149" s="236" t="s">
        <v>152</v>
      </c>
      <c r="E149" s="247" t="s">
        <v>1</v>
      </c>
      <c r="F149" s="248" t="s">
        <v>1061</v>
      </c>
      <c r="G149" s="246"/>
      <c r="H149" s="249">
        <v>9</v>
      </c>
      <c r="I149" s="250"/>
      <c r="J149" s="246"/>
      <c r="K149" s="246"/>
      <c r="L149" s="251"/>
      <c r="M149" s="252"/>
      <c r="N149" s="253"/>
      <c r="O149" s="253"/>
      <c r="P149" s="253"/>
      <c r="Q149" s="253"/>
      <c r="R149" s="253"/>
      <c r="S149" s="253"/>
      <c r="T149" s="254"/>
      <c r="U149" s="14"/>
      <c r="V149" s="14"/>
      <c r="W149" s="14"/>
      <c r="X149" s="14"/>
      <c r="Y149" s="14"/>
      <c r="Z149" s="14"/>
      <c r="AA149" s="14"/>
      <c r="AB149" s="14"/>
      <c r="AC149" s="14"/>
      <c r="AD149" s="14"/>
      <c r="AE149" s="14"/>
      <c r="AT149" s="255" t="s">
        <v>152</v>
      </c>
      <c r="AU149" s="255" t="s">
        <v>85</v>
      </c>
      <c r="AV149" s="14" t="s">
        <v>85</v>
      </c>
      <c r="AW149" s="14" t="s">
        <v>32</v>
      </c>
      <c r="AX149" s="14" t="s">
        <v>75</v>
      </c>
      <c r="AY149" s="255" t="s">
        <v>143</v>
      </c>
    </row>
    <row r="150" s="16" customFormat="1">
      <c r="A150" s="16"/>
      <c r="B150" s="267"/>
      <c r="C150" s="268"/>
      <c r="D150" s="236" t="s">
        <v>152</v>
      </c>
      <c r="E150" s="269" t="s">
        <v>1</v>
      </c>
      <c r="F150" s="270" t="s">
        <v>174</v>
      </c>
      <c r="G150" s="268"/>
      <c r="H150" s="271">
        <v>78.760000000000005</v>
      </c>
      <c r="I150" s="272"/>
      <c r="J150" s="268"/>
      <c r="K150" s="268"/>
      <c r="L150" s="273"/>
      <c r="M150" s="274"/>
      <c r="N150" s="275"/>
      <c r="O150" s="275"/>
      <c r="P150" s="275"/>
      <c r="Q150" s="275"/>
      <c r="R150" s="275"/>
      <c r="S150" s="275"/>
      <c r="T150" s="276"/>
      <c r="U150" s="16"/>
      <c r="V150" s="16"/>
      <c r="W150" s="16"/>
      <c r="X150" s="16"/>
      <c r="Y150" s="16"/>
      <c r="Z150" s="16"/>
      <c r="AA150" s="16"/>
      <c r="AB150" s="16"/>
      <c r="AC150" s="16"/>
      <c r="AD150" s="16"/>
      <c r="AE150" s="16"/>
      <c r="AT150" s="277" t="s">
        <v>152</v>
      </c>
      <c r="AU150" s="277" t="s">
        <v>85</v>
      </c>
      <c r="AV150" s="16" t="s">
        <v>150</v>
      </c>
      <c r="AW150" s="16" t="s">
        <v>32</v>
      </c>
      <c r="AX150" s="16" t="s">
        <v>83</v>
      </c>
      <c r="AY150" s="277" t="s">
        <v>143</v>
      </c>
    </row>
    <row r="151" s="2" customFormat="1" ht="24.15" customHeight="1">
      <c r="A151" s="39"/>
      <c r="B151" s="40"/>
      <c r="C151" s="220" t="s">
        <v>85</v>
      </c>
      <c r="D151" s="220" t="s">
        <v>146</v>
      </c>
      <c r="E151" s="221" t="s">
        <v>1062</v>
      </c>
      <c r="F151" s="222" t="s">
        <v>1063</v>
      </c>
      <c r="G151" s="223" t="s">
        <v>149</v>
      </c>
      <c r="H151" s="224">
        <v>78.760000000000005</v>
      </c>
      <c r="I151" s="225"/>
      <c r="J151" s="226">
        <f>ROUND(I151*H151,2)</f>
        <v>0</v>
      </c>
      <c r="K151" s="227"/>
      <c r="L151" s="45"/>
      <c r="M151" s="228" t="s">
        <v>1</v>
      </c>
      <c r="N151" s="229" t="s">
        <v>40</v>
      </c>
      <c r="O151" s="92"/>
      <c r="P151" s="230">
        <f>O151*H151</f>
        <v>0</v>
      </c>
      <c r="Q151" s="230">
        <v>0</v>
      </c>
      <c r="R151" s="230">
        <f>Q151*H151</f>
        <v>0</v>
      </c>
      <c r="S151" s="230">
        <v>0.28999999999999998</v>
      </c>
      <c r="T151" s="231">
        <f>S151*H151</f>
        <v>22.840399999999999</v>
      </c>
      <c r="U151" s="39"/>
      <c r="V151" s="39"/>
      <c r="W151" s="39"/>
      <c r="X151" s="39"/>
      <c r="Y151" s="39"/>
      <c r="Z151" s="39"/>
      <c r="AA151" s="39"/>
      <c r="AB151" s="39"/>
      <c r="AC151" s="39"/>
      <c r="AD151" s="39"/>
      <c r="AE151" s="39"/>
      <c r="AR151" s="232" t="s">
        <v>150</v>
      </c>
      <c r="AT151" s="232" t="s">
        <v>146</v>
      </c>
      <c r="AU151" s="232" t="s">
        <v>85</v>
      </c>
      <c r="AY151" s="18" t="s">
        <v>143</v>
      </c>
      <c r="BE151" s="233">
        <f>IF(N151="základní",J151,0)</f>
        <v>0</v>
      </c>
      <c r="BF151" s="233">
        <f>IF(N151="snížená",J151,0)</f>
        <v>0</v>
      </c>
      <c r="BG151" s="233">
        <f>IF(N151="zákl. přenesená",J151,0)</f>
        <v>0</v>
      </c>
      <c r="BH151" s="233">
        <f>IF(N151="sníž. přenesená",J151,0)</f>
        <v>0</v>
      </c>
      <c r="BI151" s="233">
        <f>IF(N151="nulová",J151,0)</f>
        <v>0</v>
      </c>
      <c r="BJ151" s="18" t="s">
        <v>83</v>
      </c>
      <c r="BK151" s="233">
        <f>ROUND(I151*H151,2)</f>
        <v>0</v>
      </c>
      <c r="BL151" s="18" t="s">
        <v>150</v>
      </c>
      <c r="BM151" s="232" t="s">
        <v>1064</v>
      </c>
    </row>
    <row r="152" s="2" customFormat="1" ht="33" customHeight="1">
      <c r="A152" s="39"/>
      <c r="B152" s="40"/>
      <c r="C152" s="220" t="s">
        <v>161</v>
      </c>
      <c r="D152" s="220" t="s">
        <v>146</v>
      </c>
      <c r="E152" s="221" t="s">
        <v>1065</v>
      </c>
      <c r="F152" s="222" t="s">
        <v>1066</v>
      </c>
      <c r="G152" s="223" t="s">
        <v>649</v>
      </c>
      <c r="H152" s="224">
        <v>21.462</v>
      </c>
      <c r="I152" s="225"/>
      <c r="J152" s="226">
        <f>ROUND(I152*H152,2)</f>
        <v>0</v>
      </c>
      <c r="K152" s="227"/>
      <c r="L152" s="45"/>
      <c r="M152" s="228" t="s">
        <v>1</v>
      </c>
      <c r="N152" s="229" t="s">
        <v>40</v>
      </c>
      <c r="O152" s="92"/>
      <c r="P152" s="230">
        <f>O152*H152</f>
        <v>0</v>
      </c>
      <c r="Q152" s="230">
        <v>0</v>
      </c>
      <c r="R152" s="230">
        <f>Q152*H152</f>
        <v>0</v>
      </c>
      <c r="S152" s="230">
        <v>0</v>
      </c>
      <c r="T152" s="231">
        <f>S152*H152</f>
        <v>0</v>
      </c>
      <c r="U152" s="39"/>
      <c r="V152" s="39"/>
      <c r="W152" s="39"/>
      <c r="X152" s="39"/>
      <c r="Y152" s="39"/>
      <c r="Z152" s="39"/>
      <c r="AA152" s="39"/>
      <c r="AB152" s="39"/>
      <c r="AC152" s="39"/>
      <c r="AD152" s="39"/>
      <c r="AE152" s="39"/>
      <c r="AR152" s="232" t="s">
        <v>150</v>
      </c>
      <c r="AT152" s="232" t="s">
        <v>146</v>
      </c>
      <c r="AU152" s="232" t="s">
        <v>85</v>
      </c>
      <c r="AY152" s="18" t="s">
        <v>143</v>
      </c>
      <c r="BE152" s="233">
        <f>IF(N152="základní",J152,0)</f>
        <v>0</v>
      </c>
      <c r="BF152" s="233">
        <f>IF(N152="snížená",J152,0)</f>
        <v>0</v>
      </c>
      <c r="BG152" s="233">
        <f>IF(N152="zákl. přenesená",J152,0)</f>
        <v>0</v>
      </c>
      <c r="BH152" s="233">
        <f>IF(N152="sníž. přenesená",J152,0)</f>
        <v>0</v>
      </c>
      <c r="BI152" s="233">
        <f>IF(N152="nulová",J152,0)</f>
        <v>0</v>
      </c>
      <c r="BJ152" s="18" t="s">
        <v>83</v>
      </c>
      <c r="BK152" s="233">
        <f>ROUND(I152*H152,2)</f>
        <v>0</v>
      </c>
      <c r="BL152" s="18" t="s">
        <v>150</v>
      </c>
      <c r="BM152" s="232" t="s">
        <v>1067</v>
      </c>
    </row>
    <row r="153" s="13" customFormat="1">
      <c r="A153" s="13"/>
      <c r="B153" s="234"/>
      <c r="C153" s="235"/>
      <c r="D153" s="236" t="s">
        <v>152</v>
      </c>
      <c r="E153" s="237" t="s">
        <v>1</v>
      </c>
      <c r="F153" s="238" t="s">
        <v>1058</v>
      </c>
      <c r="G153" s="235"/>
      <c r="H153" s="237" t="s">
        <v>1</v>
      </c>
      <c r="I153" s="239"/>
      <c r="J153" s="235"/>
      <c r="K153" s="235"/>
      <c r="L153" s="240"/>
      <c r="M153" s="241"/>
      <c r="N153" s="242"/>
      <c r="O153" s="242"/>
      <c r="P153" s="242"/>
      <c r="Q153" s="242"/>
      <c r="R153" s="242"/>
      <c r="S153" s="242"/>
      <c r="T153" s="243"/>
      <c r="U153" s="13"/>
      <c r="V153" s="13"/>
      <c r="W153" s="13"/>
      <c r="X153" s="13"/>
      <c r="Y153" s="13"/>
      <c r="Z153" s="13"/>
      <c r="AA153" s="13"/>
      <c r="AB153" s="13"/>
      <c r="AC153" s="13"/>
      <c r="AD153" s="13"/>
      <c r="AE153" s="13"/>
      <c r="AT153" s="244" t="s">
        <v>152</v>
      </c>
      <c r="AU153" s="244" t="s">
        <v>85</v>
      </c>
      <c r="AV153" s="13" t="s">
        <v>83</v>
      </c>
      <c r="AW153" s="13" t="s">
        <v>32</v>
      </c>
      <c r="AX153" s="13" t="s">
        <v>75</v>
      </c>
      <c r="AY153" s="244" t="s">
        <v>143</v>
      </c>
    </row>
    <row r="154" s="14" customFormat="1">
      <c r="A154" s="14"/>
      <c r="B154" s="245"/>
      <c r="C154" s="246"/>
      <c r="D154" s="236" t="s">
        <v>152</v>
      </c>
      <c r="E154" s="247" t="s">
        <v>1</v>
      </c>
      <c r="F154" s="248" t="s">
        <v>1068</v>
      </c>
      <c r="G154" s="246"/>
      <c r="H154" s="249">
        <v>13.952</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152</v>
      </c>
      <c r="AU154" s="255" t="s">
        <v>85</v>
      </c>
      <c r="AV154" s="14" t="s">
        <v>85</v>
      </c>
      <c r="AW154" s="14" t="s">
        <v>32</v>
      </c>
      <c r="AX154" s="14" t="s">
        <v>75</v>
      </c>
      <c r="AY154" s="255" t="s">
        <v>143</v>
      </c>
    </row>
    <row r="155" s="13" customFormat="1">
      <c r="A155" s="13"/>
      <c r="B155" s="234"/>
      <c r="C155" s="235"/>
      <c r="D155" s="236" t="s">
        <v>152</v>
      </c>
      <c r="E155" s="237" t="s">
        <v>1</v>
      </c>
      <c r="F155" s="238" t="s">
        <v>1069</v>
      </c>
      <c r="G155" s="235"/>
      <c r="H155" s="237" t="s">
        <v>1</v>
      </c>
      <c r="I155" s="239"/>
      <c r="J155" s="235"/>
      <c r="K155" s="235"/>
      <c r="L155" s="240"/>
      <c r="M155" s="241"/>
      <c r="N155" s="242"/>
      <c r="O155" s="242"/>
      <c r="P155" s="242"/>
      <c r="Q155" s="242"/>
      <c r="R155" s="242"/>
      <c r="S155" s="242"/>
      <c r="T155" s="243"/>
      <c r="U155" s="13"/>
      <c r="V155" s="13"/>
      <c r="W155" s="13"/>
      <c r="X155" s="13"/>
      <c r="Y155" s="13"/>
      <c r="Z155" s="13"/>
      <c r="AA155" s="13"/>
      <c r="AB155" s="13"/>
      <c r="AC155" s="13"/>
      <c r="AD155" s="13"/>
      <c r="AE155" s="13"/>
      <c r="AT155" s="244" t="s">
        <v>152</v>
      </c>
      <c r="AU155" s="244" t="s">
        <v>85</v>
      </c>
      <c r="AV155" s="13" t="s">
        <v>83</v>
      </c>
      <c r="AW155" s="13" t="s">
        <v>32</v>
      </c>
      <c r="AX155" s="13" t="s">
        <v>75</v>
      </c>
      <c r="AY155" s="244" t="s">
        <v>143</v>
      </c>
    </row>
    <row r="156" s="14" customFormat="1">
      <c r="A156" s="14"/>
      <c r="B156" s="245"/>
      <c r="C156" s="246"/>
      <c r="D156" s="236" t="s">
        <v>152</v>
      </c>
      <c r="E156" s="247" t="s">
        <v>1</v>
      </c>
      <c r="F156" s="248" t="s">
        <v>1070</v>
      </c>
      <c r="G156" s="246"/>
      <c r="H156" s="249">
        <v>3.9889999999999999</v>
      </c>
      <c r="I156" s="250"/>
      <c r="J156" s="246"/>
      <c r="K156" s="246"/>
      <c r="L156" s="251"/>
      <c r="M156" s="252"/>
      <c r="N156" s="253"/>
      <c r="O156" s="253"/>
      <c r="P156" s="253"/>
      <c r="Q156" s="253"/>
      <c r="R156" s="253"/>
      <c r="S156" s="253"/>
      <c r="T156" s="254"/>
      <c r="U156" s="14"/>
      <c r="V156" s="14"/>
      <c r="W156" s="14"/>
      <c r="X156" s="14"/>
      <c r="Y156" s="14"/>
      <c r="Z156" s="14"/>
      <c r="AA156" s="14"/>
      <c r="AB156" s="14"/>
      <c r="AC156" s="14"/>
      <c r="AD156" s="14"/>
      <c r="AE156" s="14"/>
      <c r="AT156" s="255" t="s">
        <v>152</v>
      </c>
      <c r="AU156" s="255" t="s">
        <v>85</v>
      </c>
      <c r="AV156" s="14" t="s">
        <v>85</v>
      </c>
      <c r="AW156" s="14" t="s">
        <v>32</v>
      </c>
      <c r="AX156" s="14" t="s">
        <v>75</v>
      </c>
      <c r="AY156" s="255" t="s">
        <v>143</v>
      </c>
    </row>
    <row r="157" s="14" customFormat="1">
      <c r="A157" s="14"/>
      <c r="B157" s="245"/>
      <c r="C157" s="246"/>
      <c r="D157" s="236" t="s">
        <v>152</v>
      </c>
      <c r="E157" s="247" t="s">
        <v>1</v>
      </c>
      <c r="F157" s="248" t="s">
        <v>1071</v>
      </c>
      <c r="G157" s="246"/>
      <c r="H157" s="249">
        <v>3.5209999999999999</v>
      </c>
      <c r="I157" s="250"/>
      <c r="J157" s="246"/>
      <c r="K157" s="246"/>
      <c r="L157" s="251"/>
      <c r="M157" s="252"/>
      <c r="N157" s="253"/>
      <c r="O157" s="253"/>
      <c r="P157" s="253"/>
      <c r="Q157" s="253"/>
      <c r="R157" s="253"/>
      <c r="S157" s="253"/>
      <c r="T157" s="254"/>
      <c r="U157" s="14"/>
      <c r="V157" s="14"/>
      <c r="W157" s="14"/>
      <c r="X157" s="14"/>
      <c r="Y157" s="14"/>
      <c r="Z157" s="14"/>
      <c r="AA157" s="14"/>
      <c r="AB157" s="14"/>
      <c r="AC157" s="14"/>
      <c r="AD157" s="14"/>
      <c r="AE157" s="14"/>
      <c r="AT157" s="255" t="s">
        <v>152</v>
      </c>
      <c r="AU157" s="255" t="s">
        <v>85</v>
      </c>
      <c r="AV157" s="14" t="s">
        <v>85</v>
      </c>
      <c r="AW157" s="14" t="s">
        <v>32</v>
      </c>
      <c r="AX157" s="14" t="s">
        <v>75</v>
      </c>
      <c r="AY157" s="255" t="s">
        <v>143</v>
      </c>
    </row>
    <row r="158" s="16" customFormat="1">
      <c r="A158" s="16"/>
      <c r="B158" s="267"/>
      <c r="C158" s="268"/>
      <c r="D158" s="236" t="s">
        <v>152</v>
      </c>
      <c r="E158" s="269" t="s">
        <v>1</v>
      </c>
      <c r="F158" s="270" t="s">
        <v>174</v>
      </c>
      <c r="G158" s="268"/>
      <c r="H158" s="271">
        <v>21.462</v>
      </c>
      <c r="I158" s="272"/>
      <c r="J158" s="268"/>
      <c r="K158" s="268"/>
      <c r="L158" s="273"/>
      <c r="M158" s="274"/>
      <c r="N158" s="275"/>
      <c r="O158" s="275"/>
      <c r="P158" s="275"/>
      <c r="Q158" s="275"/>
      <c r="R158" s="275"/>
      <c r="S158" s="275"/>
      <c r="T158" s="276"/>
      <c r="U158" s="16"/>
      <c r="V158" s="16"/>
      <c r="W158" s="16"/>
      <c r="X158" s="16"/>
      <c r="Y158" s="16"/>
      <c r="Z158" s="16"/>
      <c r="AA158" s="16"/>
      <c r="AB158" s="16"/>
      <c r="AC158" s="16"/>
      <c r="AD158" s="16"/>
      <c r="AE158" s="16"/>
      <c r="AT158" s="277" t="s">
        <v>152</v>
      </c>
      <c r="AU158" s="277" t="s">
        <v>85</v>
      </c>
      <c r="AV158" s="16" t="s">
        <v>150</v>
      </c>
      <c r="AW158" s="16" t="s">
        <v>32</v>
      </c>
      <c r="AX158" s="16" t="s">
        <v>83</v>
      </c>
      <c r="AY158" s="277" t="s">
        <v>143</v>
      </c>
    </row>
    <row r="159" s="2" customFormat="1" ht="33" customHeight="1">
      <c r="A159" s="39"/>
      <c r="B159" s="40"/>
      <c r="C159" s="220" t="s">
        <v>150</v>
      </c>
      <c r="D159" s="220" t="s">
        <v>146</v>
      </c>
      <c r="E159" s="221" t="s">
        <v>1072</v>
      </c>
      <c r="F159" s="222" t="s">
        <v>1073</v>
      </c>
      <c r="G159" s="223" t="s">
        <v>649</v>
      </c>
      <c r="H159" s="224">
        <v>17.600000000000001</v>
      </c>
      <c r="I159" s="225"/>
      <c r="J159" s="226">
        <f>ROUND(I159*H159,2)</f>
        <v>0</v>
      </c>
      <c r="K159" s="227"/>
      <c r="L159" s="45"/>
      <c r="M159" s="228" t="s">
        <v>1</v>
      </c>
      <c r="N159" s="229" t="s">
        <v>40</v>
      </c>
      <c r="O159" s="92"/>
      <c r="P159" s="230">
        <f>O159*H159</f>
        <v>0</v>
      </c>
      <c r="Q159" s="230">
        <v>0</v>
      </c>
      <c r="R159" s="230">
        <f>Q159*H159</f>
        <v>0</v>
      </c>
      <c r="S159" s="230">
        <v>0</v>
      </c>
      <c r="T159" s="231">
        <f>S159*H159</f>
        <v>0</v>
      </c>
      <c r="U159" s="39"/>
      <c r="V159" s="39"/>
      <c r="W159" s="39"/>
      <c r="X159" s="39"/>
      <c r="Y159" s="39"/>
      <c r="Z159" s="39"/>
      <c r="AA159" s="39"/>
      <c r="AB159" s="39"/>
      <c r="AC159" s="39"/>
      <c r="AD159" s="39"/>
      <c r="AE159" s="39"/>
      <c r="AR159" s="232" t="s">
        <v>150</v>
      </c>
      <c r="AT159" s="232" t="s">
        <v>146</v>
      </c>
      <c r="AU159" s="232" t="s">
        <v>85</v>
      </c>
      <c r="AY159" s="18" t="s">
        <v>143</v>
      </c>
      <c r="BE159" s="233">
        <f>IF(N159="základní",J159,0)</f>
        <v>0</v>
      </c>
      <c r="BF159" s="233">
        <f>IF(N159="snížená",J159,0)</f>
        <v>0</v>
      </c>
      <c r="BG159" s="233">
        <f>IF(N159="zákl. přenesená",J159,0)</f>
        <v>0</v>
      </c>
      <c r="BH159" s="233">
        <f>IF(N159="sníž. přenesená",J159,0)</f>
        <v>0</v>
      </c>
      <c r="BI159" s="233">
        <f>IF(N159="nulová",J159,0)</f>
        <v>0</v>
      </c>
      <c r="BJ159" s="18" t="s">
        <v>83</v>
      </c>
      <c r="BK159" s="233">
        <f>ROUND(I159*H159,2)</f>
        <v>0</v>
      </c>
      <c r="BL159" s="18" t="s">
        <v>150</v>
      </c>
      <c r="BM159" s="232" t="s">
        <v>1074</v>
      </c>
    </row>
    <row r="160" s="13" customFormat="1">
      <c r="A160" s="13"/>
      <c r="B160" s="234"/>
      <c r="C160" s="235"/>
      <c r="D160" s="236" t="s">
        <v>152</v>
      </c>
      <c r="E160" s="237" t="s">
        <v>1</v>
      </c>
      <c r="F160" s="238" t="s">
        <v>1075</v>
      </c>
      <c r="G160" s="235"/>
      <c r="H160" s="237" t="s">
        <v>1</v>
      </c>
      <c r="I160" s="239"/>
      <c r="J160" s="235"/>
      <c r="K160" s="235"/>
      <c r="L160" s="240"/>
      <c r="M160" s="241"/>
      <c r="N160" s="242"/>
      <c r="O160" s="242"/>
      <c r="P160" s="242"/>
      <c r="Q160" s="242"/>
      <c r="R160" s="242"/>
      <c r="S160" s="242"/>
      <c r="T160" s="243"/>
      <c r="U160" s="13"/>
      <c r="V160" s="13"/>
      <c r="W160" s="13"/>
      <c r="X160" s="13"/>
      <c r="Y160" s="13"/>
      <c r="Z160" s="13"/>
      <c r="AA160" s="13"/>
      <c r="AB160" s="13"/>
      <c r="AC160" s="13"/>
      <c r="AD160" s="13"/>
      <c r="AE160" s="13"/>
      <c r="AT160" s="244" t="s">
        <v>152</v>
      </c>
      <c r="AU160" s="244" t="s">
        <v>85</v>
      </c>
      <c r="AV160" s="13" t="s">
        <v>83</v>
      </c>
      <c r="AW160" s="13" t="s">
        <v>32</v>
      </c>
      <c r="AX160" s="13" t="s">
        <v>75</v>
      </c>
      <c r="AY160" s="244" t="s">
        <v>143</v>
      </c>
    </row>
    <row r="161" s="14" customFormat="1">
      <c r="A161" s="14"/>
      <c r="B161" s="245"/>
      <c r="C161" s="246"/>
      <c r="D161" s="236" t="s">
        <v>152</v>
      </c>
      <c r="E161" s="247" t="s">
        <v>1</v>
      </c>
      <c r="F161" s="248" t="s">
        <v>1076</v>
      </c>
      <c r="G161" s="246"/>
      <c r="H161" s="249">
        <v>17.600000000000001</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152</v>
      </c>
      <c r="AU161" s="255" t="s">
        <v>85</v>
      </c>
      <c r="AV161" s="14" t="s">
        <v>85</v>
      </c>
      <c r="AW161" s="14" t="s">
        <v>32</v>
      </c>
      <c r="AX161" s="14" t="s">
        <v>75</v>
      </c>
      <c r="AY161" s="255" t="s">
        <v>143</v>
      </c>
    </row>
    <row r="162" s="16" customFormat="1">
      <c r="A162" s="16"/>
      <c r="B162" s="267"/>
      <c r="C162" s="268"/>
      <c r="D162" s="236" t="s">
        <v>152</v>
      </c>
      <c r="E162" s="269" t="s">
        <v>1</v>
      </c>
      <c r="F162" s="270" t="s">
        <v>174</v>
      </c>
      <c r="G162" s="268"/>
      <c r="H162" s="271">
        <v>17.600000000000001</v>
      </c>
      <c r="I162" s="272"/>
      <c r="J162" s="268"/>
      <c r="K162" s="268"/>
      <c r="L162" s="273"/>
      <c r="M162" s="274"/>
      <c r="N162" s="275"/>
      <c r="O162" s="275"/>
      <c r="P162" s="275"/>
      <c r="Q162" s="275"/>
      <c r="R162" s="275"/>
      <c r="S162" s="275"/>
      <c r="T162" s="276"/>
      <c r="U162" s="16"/>
      <c r="V162" s="16"/>
      <c r="W162" s="16"/>
      <c r="X162" s="16"/>
      <c r="Y162" s="16"/>
      <c r="Z162" s="16"/>
      <c r="AA162" s="16"/>
      <c r="AB162" s="16"/>
      <c r="AC162" s="16"/>
      <c r="AD162" s="16"/>
      <c r="AE162" s="16"/>
      <c r="AT162" s="277" t="s">
        <v>152</v>
      </c>
      <c r="AU162" s="277" t="s">
        <v>85</v>
      </c>
      <c r="AV162" s="16" t="s">
        <v>150</v>
      </c>
      <c r="AW162" s="16" t="s">
        <v>32</v>
      </c>
      <c r="AX162" s="16" t="s">
        <v>83</v>
      </c>
      <c r="AY162" s="277" t="s">
        <v>143</v>
      </c>
    </row>
    <row r="163" s="2" customFormat="1" ht="24.15" customHeight="1">
      <c r="A163" s="39"/>
      <c r="B163" s="40"/>
      <c r="C163" s="220" t="s">
        <v>205</v>
      </c>
      <c r="D163" s="220" t="s">
        <v>146</v>
      </c>
      <c r="E163" s="221" t="s">
        <v>1077</v>
      </c>
      <c r="F163" s="222" t="s">
        <v>1078</v>
      </c>
      <c r="G163" s="223" t="s">
        <v>649</v>
      </c>
      <c r="H163" s="224">
        <v>0.30599999999999999</v>
      </c>
      <c r="I163" s="225"/>
      <c r="J163" s="226">
        <f>ROUND(I163*H163,2)</f>
        <v>0</v>
      </c>
      <c r="K163" s="227"/>
      <c r="L163" s="45"/>
      <c r="M163" s="228" t="s">
        <v>1</v>
      </c>
      <c r="N163" s="229" t="s">
        <v>40</v>
      </c>
      <c r="O163" s="92"/>
      <c r="P163" s="230">
        <f>O163*H163</f>
        <v>0</v>
      </c>
      <c r="Q163" s="230">
        <v>0</v>
      </c>
      <c r="R163" s="230">
        <f>Q163*H163</f>
        <v>0</v>
      </c>
      <c r="S163" s="230">
        <v>0</v>
      </c>
      <c r="T163" s="231">
        <f>S163*H163</f>
        <v>0</v>
      </c>
      <c r="U163" s="39"/>
      <c r="V163" s="39"/>
      <c r="W163" s="39"/>
      <c r="X163" s="39"/>
      <c r="Y163" s="39"/>
      <c r="Z163" s="39"/>
      <c r="AA163" s="39"/>
      <c r="AB163" s="39"/>
      <c r="AC163" s="39"/>
      <c r="AD163" s="39"/>
      <c r="AE163" s="39"/>
      <c r="AR163" s="232" t="s">
        <v>150</v>
      </c>
      <c r="AT163" s="232" t="s">
        <v>146</v>
      </c>
      <c r="AU163" s="232" t="s">
        <v>85</v>
      </c>
      <c r="AY163" s="18" t="s">
        <v>143</v>
      </c>
      <c r="BE163" s="233">
        <f>IF(N163="základní",J163,0)</f>
        <v>0</v>
      </c>
      <c r="BF163" s="233">
        <f>IF(N163="snížená",J163,0)</f>
        <v>0</v>
      </c>
      <c r="BG163" s="233">
        <f>IF(N163="zákl. přenesená",J163,0)</f>
        <v>0</v>
      </c>
      <c r="BH163" s="233">
        <f>IF(N163="sníž. přenesená",J163,0)</f>
        <v>0</v>
      </c>
      <c r="BI163" s="233">
        <f>IF(N163="nulová",J163,0)</f>
        <v>0</v>
      </c>
      <c r="BJ163" s="18" t="s">
        <v>83</v>
      </c>
      <c r="BK163" s="233">
        <f>ROUND(I163*H163,2)</f>
        <v>0</v>
      </c>
      <c r="BL163" s="18" t="s">
        <v>150</v>
      </c>
      <c r="BM163" s="232" t="s">
        <v>1079</v>
      </c>
    </row>
    <row r="164" s="14" customFormat="1">
      <c r="A164" s="14"/>
      <c r="B164" s="245"/>
      <c r="C164" s="246"/>
      <c r="D164" s="236" t="s">
        <v>152</v>
      </c>
      <c r="E164" s="247" t="s">
        <v>1</v>
      </c>
      <c r="F164" s="248" t="s">
        <v>1080</v>
      </c>
      <c r="G164" s="246"/>
      <c r="H164" s="249">
        <v>0.30599999999999999</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152</v>
      </c>
      <c r="AU164" s="255" t="s">
        <v>85</v>
      </c>
      <c r="AV164" s="14" t="s">
        <v>85</v>
      </c>
      <c r="AW164" s="14" t="s">
        <v>32</v>
      </c>
      <c r="AX164" s="14" t="s">
        <v>83</v>
      </c>
      <c r="AY164" s="255" t="s">
        <v>143</v>
      </c>
    </row>
    <row r="165" s="2" customFormat="1" ht="37.8" customHeight="1">
      <c r="A165" s="39"/>
      <c r="B165" s="40"/>
      <c r="C165" s="220" t="s">
        <v>144</v>
      </c>
      <c r="D165" s="220" t="s">
        <v>146</v>
      </c>
      <c r="E165" s="221" t="s">
        <v>1081</v>
      </c>
      <c r="F165" s="222" t="s">
        <v>1082</v>
      </c>
      <c r="G165" s="223" t="s">
        <v>649</v>
      </c>
      <c r="H165" s="224">
        <v>29.599</v>
      </c>
      <c r="I165" s="225"/>
      <c r="J165" s="226">
        <f>ROUND(I165*H165,2)</f>
        <v>0</v>
      </c>
      <c r="K165" s="227"/>
      <c r="L165" s="45"/>
      <c r="M165" s="228" t="s">
        <v>1</v>
      </c>
      <c r="N165" s="229" t="s">
        <v>40</v>
      </c>
      <c r="O165" s="92"/>
      <c r="P165" s="230">
        <f>O165*H165</f>
        <v>0</v>
      </c>
      <c r="Q165" s="230">
        <v>0</v>
      </c>
      <c r="R165" s="230">
        <f>Q165*H165</f>
        <v>0</v>
      </c>
      <c r="S165" s="230">
        <v>0</v>
      </c>
      <c r="T165" s="231">
        <f>S165*H165</f>
        <v>0</v>
      </c>
      <c r="U165" s="39"/>
      <c r="V165" s="39"/>
      <c r="W165" s="39"/>
      <c r="X165" s="39"/>
      <c r="Y165" s="39"/>
      <c r="Z165" s="39"/>
      <c r="AA165" s="39"/>
      <c r="AB165" s="39"/>
      <c r="AC165" s="39"/>
      <c r="AD165" s="39"/>
      <c r="AE165" s="39"/>
      <c r="AR165" s="232" t="s">
        <v>150</v>
      </c>
      <c r="AT165" s="232" t="s">
        <v>146</v>
      </c>
      <c r="AU165" s="232" t="s">
        <v>85</v>
      </c>
      <c r="AY165" s="18" t="s">
        <v>143</v>
      </c>
      <c r="BE165" s="233">
        <f>IF(N165="základní",J165,0)</f>
        <v>0</v>
      </c>
      <c r="BF165" s="233">
        <f>IF(N165="snížená",J165,0)</f>
        <v>0</v>
      </c>
      <c r="BG165" s="233">
        <f>IF(N165="zákl. přenesená",J165,0)</f>
        <v>0</v>
      </c>
      <c r="BH165" s="233">
        <f>IF(N165="sníž. přenesená",J165,0)</f>
        <v>0</v>
      </c>
      <c r="BI165" s="233">
        <f>IF(N165="nulová",J165,0)</f>
        <v>0</v>
      </c>
      <c r="BJ165" s="18" t="s">
        <v>83</v>
      </c>
      <c r="BK165" s="233">
        <f>ROUND(I165*H165,2)</f>
        <v>0</v>
      </c>
      <c r="BL165" s="18" t="s">
        <v>150</v>
      </c>
      <c r="BM165" s="232" t="s">
        <v>1083</v>
      </c>
    </row>
    <row r="166" s="13" customFormat="1">
      <c r="A166" s="13"/>
      <c r="B166" s="234"/>
      <c r="C166" s="235"/>
      <c r="D166" s="236" t="s">
        <v>152</v>
      </c>
      <c r="E166" s="237" t="s">
        <v>1</v>
      </c>
      <c r="F166" s="238" t="s">
        <v>1058</v>
      </c>
      <c r="G166" s="235"/>
      <c r="H166" s="237" t="s">
        <v>1</v>
      </c>
      <c r="I166" s="239"/>
      <c r="J166" s="235"/>
      <c r="K166" s="235"/>
      <c r="L166" s="240"/>
      <c r="M166" s="241"/>
      <c r="N166" s="242"/>
      <c r="O166" s="242"/>
      <c r="P166" s="242"/>
      <c r="Q166" s="242"/>
      <c r="R166" s="242"/>
      <c r="S166" s="242"/>
      <c r="T166" s="243"/>
      <c r="U166" s="13"/>
      <c r="V166" s="13"/>
      <c r="W166" s="13"/>
      <c r="X166" s="13"/>
      <c r="Y166" s="13"/>
      <c r="Z166" s="13"/>
      <c r="AA166" s="13"/>
      <c r="AB166" s="13"/>
      <c r="AC166" s="13"/>
      <c r="AD166" s="13"/>
      <c r="AE166" s="13"/>
      <c r="AT166" s="244" t="s">
        <v>152</v>
      </c>
      <c r="AU166" s="244" t="s">
        <v>85</v>
      </c>
      <c r="AV166" s="13" t="s">
        <v>83</v>
      </c>
      <c r="AW166" s="13" t="s">
        <v>32</v>
      </c>
      <c r="AX166" s="13" t="s">
        <v>75</v>
      </c>
      <c r="AY166" s="244" t="s">
        <v>143</v>
      </c>
    </row>
    <row r="167" s="14" customFormat="1">
      <c r="A167" s="14"/>
      <c r="B167" s="245"/>
      <c r="C167" s="246"/>
      <c r="D167" s="236" t="s">
        <v>152</v>
      </c>
      <c r="E167" s="247" t="s">
        <v>1</v>
      </c>
      <c r="F167" s="248" t="s">
        <v>1068</v>
      </c>
      <c r="G167" s="246"/>
      <c r="H167" s="249">
        <v>13.952</v>
      </c>
      <c r="I167" s="250"/>
      <c r="J167" s="246"/>
      <c r="K167" s="246"/>
      <c r="L167" s="251"/>
      <c r="M167" s="252"/>
      <c r="N167" s="253"/>
      <c r="O167" s="253"/>
      <c r="P167" s="253"/>
      <c r="Q167" s="253"/>
      <c r="R167" s="253"/>
      <c r="S167" s="253"/>
      <c r="T167" s="254"/>
      <c r="U167" s="14"/>
      <c r="V167" s="14"/>
      <c r="W167" s="14"/>
      <c r="X167" s="14"/>
      <c r="Y167" s="14"/>
      <c r="Z167" s="14"/>
      <c r="AA167" s="14"/>
      <c r="AB167" s="14"/>
      <c r="AC167" s="14"/>
      <c r="AD167" s="14"/>
      <c r="AE167" s="14"/>
      <c r="AT167" s="255" t="s">
        <v>152</v>
      </c>
      <c r="AU167" s="255" t="s">
        <v>85</v>
      </c>
      <c r="AV167" s="14" t="s">
        <v>85</v>
      </c>
      <c r="AW167" s="14" t="s">
        <v>32</v>
      </c>
      <c r="AX167" s="14" t="s">
        <v>75</v>
      </c>
      <c r="AY167" s="255" t="s">
        <v>143</v>
      </c>
    </row>
    <row r="168" s="13" customFormat="1">
      <c r="A168" s="13"/>
      <c r="B168" s="234"/>
      <c r="C168" s="235"/>
      <c r="D168" s="236" t="s">
        <v>152</v>
      </c>
      <c r="E168" s="237" t="s">
        <v>1</v>
      </c>
      <c r="F168" s="238" t="s">
        <v>1075</v>
      </c>
      <c r="G168" s="235"/>
      <c r="H168" s="237" t="s">
        <v>1</v>
      </c>
      <c r="I168" s="239"/>
      <c r="J168" s="235"/>
      <c r="K168" s="235"/>
      <c r="L168" s="240"/>
      <c r="M168" s="241"/>
      <c r="N168" s="242"/>
      <c r="O168" s="242"/>
      <c r="P168" s="242"/>
      <c r="Q168" s="242"/>
      <c r="R168" s="242"/>
      <c r="S168" s="242"/>
      <c r="T168" s="243"/>
      <c r="U168" s="13"/>
      <c r="V168" s="13"/>
      <c r="W168" s="13"/>
      <c r="X168" s="13"/>
      <c r="Y168" s="13"/>
      <c r="Z168" s="13"/>
      <c r="AA168" s="13"/>
      <c r="AB168" s="13"/>
      <c r="AC168" s="13"/>
      <c r="AD168" s="13"/>
      <c r="AE168" s="13"/>
      <c r="AT168" s="244" t="s">
        <v>152</v>
      </c>
      <c r="AU168" s="244" t="s">
        <v>85</v>
      </c>
      <c r="AV168" s="13" t="s">
        <v>83</v>
      </c>
      <c r="AW168" s="13" t="s">
        <v>32</v>
      </c>
      <c r="AX168" s="13" t="s">
        <v>75</v>
      </c>
      <c r="AY168" s="244" t="s">
        <v>143</v>
      </c>
    </row>
    <row r="169" s="14" customFormat="1">
      <c r="A169" s="14"/>
      <c r="B169" s="245"/>
      <c r="C169" s="246"/>
      <c r="D169" s="236" t="s">
        <v>152</v>
      </c>
      <c r="E169" s="247" t="s">
        <v>1</v>
      </c>
      <c r="F169" s="248" t="s">
        <v>1076</v>
      </c>
      <c r="G169" s="246"/>
      <c r="H169" s="249">
        <v>17.600000000000001</v>
      </c>
      <c r="I169" s="250"/>
      <c r="J169" s="246"/>
      <c r="K169" s="246"/>
      <c r="L169" s="251"/>
      <c r="M169" s="252"/>
      <c r="N169" s="253"/>
      <c r="O169" s="253"/>
      <c r="P169" s="253"/>
      <c r="Q169" s="253"/>
      <c r="R169" s="253"/>
      <c r="S169" s="253"/>
      <c r="T169" s="254"/>
      <c r="U169" s="14"/>
      <c r="V169" s="14"/>
      <c r="W169" s="14"/>
      <c r="X169" s="14"/>
      <c r="Y169" s="14"/>
      <c r="Z169" s="14"/>
      <c r="AA169" s="14"/>
      <c r="AB169" s="14"/>
      <c r="AC169" s="14"/>
      <c r="AD169" s="14"/>
      <c r="AE169" s="14"/>
      <c r="AT169" s="255" t="s">
        <v>152</v>
      </c>
      <c r="AU169" s="255" t="s">
        <v>85</v>
      </c>
      <c r="AV169" s="14" t="s">
        <v>85</v>
      </c>
      <c r="AW169" s="14" t="s">
        <v>32</v>
      </c>
      <c r="AX169" s="14" t="s">
        <v>75</v>
      </c>
      <c r="AY169" s="255" t="s">
        <v>143</v>
      </c>
    </row>
    <row r="170" s="15" customFormat="1">
      <c r="A170" s="15"/>
      <c r="B170" s="256"/>
      <c r="C170" s="257"/>
      <c r="D170" s="236" t="s">
        <v>152</v>
      </c>
      <c r="E170" s="258" t="s">
        <v>1</v>
      </c>
      <c r="F170" s="259" t="s">
        <v>160</v>
      </c>
      <c r="G170" s="257"/>
      <c r="H170" s="260">
        <v>31.552</v>
      </c>
      <c r="I170" s="261"/>
      <c r="J170" s="257"/>
      <c r="K170" s="257"/>
      <c r="L170" s="262"/>
      <c r="M170" s="263"/>
      <c r="N170" s="264"/>
      <c r="O170" s="264"/>
      <c r="P170" s="264"/>
      <c r="Q170" s="264"/>
      <c r="R170" s="264"/>
      <c r="S170" s="264"/>
      <c r="T170" s="265"/>
      <c r="U170" s="15"/>
      <c r="V170" s="15"/>
      <c r="W170" s="15"/>
      <c r="X170" s="15"/>
      <c r="Y170" s="15"/>
      <c r="Z170" s="15"/>
      <c r="AA170" s="15"/>
      <c r="AB170" s="15"/>
      <c r="AC170" s="15"/>
      <c r="AD170" s="15"/>
      <c r="AE170" s="15"/>
      <c r="AT170" s="266" t="s">
        <v>152</v>
      </c>
      <c r="AU170" s="266" t="s">
        <v>85</v>
      </c>
      <c r="AV170" s="15" t="s">
        <v>161</v>
      </c>
      <c r="AW170" s="15" t="s">
        <v>32</v>
      </c>
      <c r="AX170" s="15" t="s">
        <v>75</v>
      </c>
      <c r="AY170" s="266" t="s">
        <v>143</v>
      </c>
    </row>
    <row r="171" s="13" customFormat="1">
      <c r="A171" s="13"/>
      <c r="B171" s="234"/>
      <c r="C171" s="235"/>
      <c r="D171" s="236" t="s">
        <v>152</v>
      </c>
      <c r="E171" s="237" t="s">
        <v>1</v>
      </c>
      <c r="F171" s="238" t="s">
        <v>1084</v>
      </c>
      <c r="G171" s="235"/>
      <c r="H171" s="237" t="s">
        <v>1</v>
      </c>
      <c r="I171" s="239"/>
      <c r="J171" s="235"/>
      <c r="K171" s="235"/>
      <c r="L171" s="240"/>
      <c r="M171" s="241"/>
      <c r="N171" s="242"/>
      <c r="O171" s="242"/>
      <c r="P171" s="242"/>
      <c r="Q171" s="242"/>
      <c r="R171" s="242"/>
      <c r="S171" s="242"/>
      <c r="T171" s="243"/>
      <c r="U171" s="13"/>
      <c r="V171" s="13"/>
      <c r="W171" s="13"/>
      <c r="X171" s="13"/>
      <c r="Y171" s="13"/>
      <c r="Z171" s="13"/>
      <c r="AA171" s="13"/>
      <c r="AB171" s="13"/>
      <c r="AC171" s="13"/>
      <c r="AD171" s="13"/>
      <c r="AE171" s="13"/>
      <c r="AT171" s="244" t="s">
        <v>152</v>
      </c>
      <c r="AU171" s="244" t="s">
        <v>85</v>
      </c>
      <c r="AV171" s="13" t="s">
        <v>83</v>
      </c>
      <c r="AW171" s="13" t="s">
        <v>32</v>
      </c>
      <c r="AX171" s="13" t="s">
        <v>75</v>
      </c>
      <c r="AY171" s="244" t="s">
        <v>143</v>
      </c>
    </row>
    <row r="172" s="14" customFormat="1">
      <c r="A172" s="14"/>
      <c r="B172" s="245"/>
      <c r="C172" s="246"/>
      <c r="D172" s="236" t="s">
        <v>152</v>
      </c>
      <c r="E172" s="247" t="s">
        <v>1</v>
      </c>
      <c r="F172" s="248" t="s">
        <v>1085</v>
      </c>
      <c r="G172" s="246"/>
      <c r="H172" s="249">
        <v>-1.9530000000000001</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152</v>
      </c>
      <c r="AU172" s="255" t="s">
        <v>85</v>
      </c>
      <c r="AV172" s="14" t="s">
        <v>85</v>
      </c>
      <c r="AW172" s="14" t="s">
        <v>32</v>
      </c>
      <c r="AX172" s="14" t="s">
        <v>75</v>
      </c>
      <c r="AY172" s="255" t="s">
        <v>143</v>
      </c>
    </row>
    <row r="173" s="15" customFormat="1">
      <c r="A173" s="15"/>
      <c r="B173" s="256"/>
      <c r="C173" s="257"/>
      <c r="D173" s="236" t="s">
        <v>152</v>
      </c>
      <c r="E173" s="258" t="s">
        <v>1</v>
      </c>
      <c r="F173" s="259" t="s">
        <v>160</v>
      </c>
      <c r="G173" s="257"/>
      <c r="H173" s="260">
        <v>-1.9530000000000001</v>
      </c>
      <c r="I173" s="261"/>
      <c r="J173" s="257"/>
      <c r="K173" s="257"/>
      <c r="L173" s="262"/>
      <c r="M173" s="263"/>
      <c r="N173" s="264"/>
      <c r="O173" s="264"/>
      <c r="P173" s="264"/>
      <c r="Q173" s="264"/>
      <c r="R173" s="264"/>
      <c r="S173" s="264"/>
      <c r="T173" s="265"/>
      <c r="U173" s="15"/>
      <c r="V173" s="15"/>
      <c r="W173" s="15"/>
      <c r="X173" s="15"/>
      <c r="Y173" s="15"/>
      <c r="Z173" s="15"/>
      <c r="AA173" s="15"/>
      <c r="AB173" s="15"/>
      <c r="AC173" s="15"/>
      <c r="AD173" s="15"/>
      <c r="AE173" s="15"/>
      <c r="AT173" s="266" t="s">
        <v>152</v>
      </c>
      <c r="AU173" s="266" t="s">
        <v>85</v>
      </c>
      <c r="AV173" s="15" t="s">
        <v>161</v>
      </c>
      <c r="AW173" s="15" t="s">
        <v>32</v>
      </c>
      <c r="AX173" s="15" t="s">
        <v>75</v>
      </c>
      <c r="AY173" s="266" t="s">
        <v>143</v>
      </c>
    </row>
    <row r="174" s="16" customFormat="1">
      <c r="A174" s="16"/>
      <c r="B174" s="267"/>
      <c r="C174" s="268"/>
      <c r="D174" s="236" t="s">
        <v>152</v>
      </c>
      <c r="E174" s="269" t="s">
        <v>1</v>
      </c>
      <c r="F174" s="270" t="s">
        <v>174</v>
      </c>
      <c r="G174" s="268"/>
      <c r="H174" s="271">
        <v>29.599</v>
      </c>
      <c r="I174" s="272"/>
      <c r="J174" s="268"/>
      <c r="K174" s="268"/>
      <c r="L174" s="273"/>
      <c r="M174" s="274"/>
      <c r="N174" s="275"/>
      <c r="O174" s="275"/>
      <c r="P174" s="275"/>
      <c r="Q174" s="275"/>
      <c r="R174" s="275"/>
      <c r="S174" s="275"/>
      <c r="T174" s="276"/>
      <c r="U174" s="16"/>
      <c r="V174" s="16"/>
      <c r="W174" s="16"/>
      <c r="X174" s="16"/>
      <c r="Y174" s="16"/>
      <c r="Z174" s="16"/>
      <c r="AA174" s="16"/>
      <c r="AB174" s="16"/>
      <c r="AC174" s="16"/>
      <c r="AD174" s="16"/>
      <c r="AE174" s="16"/>
      <c r="AT174" s="277" t="s">
        <v>152</v>
      </c>
      <c r="AU174" s="277" t="s">
        <v>85</v>
      </c>
      <c r="AV174" s="16" t="s">
        <v>150</v>
      </c>
      <c r="AW174" s="16" t="s">
        <v>32</v>
      </c>
      <c r="AX174" s="16" t="s">
        <v>83</v>
      </c>
      <c r="AY174" s="277" t="s">
        <v>143</v>
      </c>
    </row>
    <row r="175" s="2" customFormat="1" ht="37.8" customHeight="1">
      <c r="A175" s="39"/>
      <c r="B175" s="40"/>
      <c r="C175" s="220" t="s">
        <v>216</v>
      </c>
      <c r="D175" s="220" t="s">
        <v>146</v>
      </c>
      <c r="E175" s="221" t="s">
        <v>1086</v>
      </c>
      <c r="F175" s="222" t="s">
        <v>1087</v>
      </c>
      <c r="G175" s="223" t="s">
        <v>649</v>
      </c>
      <c r="H175" s="224">
        <v>11.632999999999999</v>
      </c>
      <c r="I175" s="225"/>
      <c r="J175" s="226">
        <f>ROUND(I175*H175,2)</f>
        <v>0</v>
      </c>
      <c r="K175" s="227"/>
      <c r="L175" s="45"/>
      <c r="M175" s="228" t="s">
        <v>1</v>
      </c>
      <c r="N175" s="229" t="s">
        <v>40</v>
      </c>
      <c r="O175" s="92"/>
      <c r="P175" s="230">
        <f>O175*H175</f>
        <v>0</v>
      </c>
      <c r="Q175" s="230">
        <v>0</v>
      </c>
      <c r="R175" s="230">
        <f>Q175*H175</f>
        <v>0</v>
      </c>
      <c r="S175" s="230">
        <v>0</v>
      </c>
      <c r="T175" s="231">
        <f>S175*H175</f>
        <v>0</v>
      </c>
      <c r="U175" s="39"/>
      <c r="V175" s="39"/>
      <c r="W175" s="39"/>
      <c r="X175" s="39"/>
      <c r="Y175" s="39"/>
      <c r="Z175" s="39"/>
      <c r="AA175" s="39"/>
      <c r="AB175" s="39"/>
      <c r="AC175" s="39"/>
      <c r="AD175" s="39"/>
      <c r="AE175" s="39"/>
      <c r="AR175" s="232" t="s">
        <v>150</v>
      </c>
      <c r="AT175" s="232" t="s">
        <v>146</v>
      </c>
      <c r="AU175" s="232" t="s">
        <v>85</v>
      </c>
      <c r="AY175" s="18" t="s">
        <v>143</v>
      </c>
      <c r="BE175" s="233">
        <f>IF(N175="základní",J175,0)</f>
        <v>0</v>
      </c>
      <c r="BF175" s="233">
        <f>IF(N175="snížená",J175,0)</f>
        <v>0</v>
      </c>
      <c r="BG175" s="233">
        <f>IF(N175="zákl. přenesená",J175,0)</f>
        <v>0</v>
      </c>
      <c r="BH175" s="233">
        <f>IF(N175="sníž. přenesená",J175,0)</f>
        <v>0</v>
      </c>
      <c r="BI175" s="233">
        <f>IF(N175="nulová",J175,0)</f>
        <v>0</v>
      </c>
      <c r="BJ175" s="18" t="s">
        <v>83</v>
      </c>
      <c r="BK175" s="233">
        <f>ROUND(I175*H175,2)</f>
        <v>0</v>
      </c>
      <c r="BL175" s="18" t="s">
        <v>150</v>
      </c>
      <c r="BM175" s="232" t="s">
        <v>1088</v>
      </c>
    </row>
    <row r="176" s="13" customFormat="1">
      <c r="A176" s="13"/>
      <c r="B176" s="234"/>
      <c r="C176" s="235"/>
      <c r="D176" s="236" t="s">
        <v>152</v>
      </c>
      <c r="E176" s="237" t="s">
        <v>1</v>
      </c>
      <c r="F176" s="238" t="s">
        <v>1058</v>
      </c>
      <c r="G176" s="235"/>
      <c r="H176" s="237" t="s">
        <v>1</v>
      </c>
      <c r="I176" s="239"/>
      <c r="J176" s="235"/>
      <c r="K176" s="235"/>
      <c r="L176" s="240"/>
      <c r="M176" s="241"/>
      <c r="N176" s="242"/>
      <c r="O176" s="242"/>
      <c r="P176" s="242"/>
      <c r="Q176" s="242"/>
      <c r="R176" s="242"/>
      <c r="S176" s="242"/>
      <c r="T176" s="243"/>
      <c r="U176" s="13"/>
      <c r="V176" s="13"/>
      <c r="W176" s="13"/>
      <c r="X176" s="13"/>
      <c r="Y176" s="13"/>
      <c r="Z176" s="13"/>
      <c r="AA176" s="13"/>
      <c r="AB176" s="13"/>
      <c r="AC176" s="13"/>
      <c r="AD176" s="13"/>
      <c r="AE176" s="13"/>
      <c r="AT176" s="244" t="s">
        <v>152</v>
      </c>
      <c r="AU176" s="244" t="s">
        <v>85</v>
      </c>
      <c r="AV176" s="13" t="s">
        <v>83</v>
      </c>
      <c r="AW176" s="13" t="s">
        <v>32</v>
      </c>
      <c r="AX176" s="13" t="s">
        <v>75</v>
      </c>
      <c r="AY176" s="244" t="s">
        <v>143</v>
      </c>
    </row>
    <row r="177" s="14" customFormat="1">
      <c r="A177" s="14"/>
      <c r="B177" s="245"/>
      <c r="C177" s="246"/>
      <c r="D177" s="236" t="s">
        <v>152</v>
      </c>
      <c r="E177" s="247" t="s">
        <v>1</v>
      </c>
      <c r="F177" s="248" t="s">
        <v>1068</v>
      </c>
      <c r="G177" s="246"/>
      <c r="H177" s="249">
        <v>13.952</v>
      </c>
      <c r="I177" s="250"/>
      <c r="J177" s="246"/>
      <c r="K177" s="246"/>
      <c r="L177" s="251"/>
      <c r="M177" s="252"/>
      <c r="N177" s="253"/>
      <c r="O177" s="253"/>
      <c r="P177" s="253"/>
      <c r="Q177" s="253"/>
      <c r="R177" s="253"/>
      <c r="S177" s="253"/>
      <c r="T177" s="254"/>
      <c r="U177" s="14"/>
      <c r="V177" s="14"/>
      <c r="W177" s="14"/>
      <c r="X177" s="14"/>
      <c r="Y177" s="14"/>
      <c r="Z177" s="14"/>
      <c r="AA177" s="14"/>
      <c r="AB177" s="14"/>
      <c r="AC177" s="14"/>
      <c r="AD177" s="14"/>
      <c r="AE177" s="14"/>
      <c r="AT177" s="255" t="s">
        <v>152</v>
      </c>
      <c r="AU177" s="255" t="s">
        <v>85</v>
      </c>
      <c r="AV177" s="14" t="s">
        <v>85</v>
      </c>
      <c r="AW177" s="14" t="s">
        <v>32</v>
      </c>
      <c r="AX177" s="14" t="s">
        <v>75</v>
      </c>
      <c r="AY177" s="255" t="s">
        <v>143</v>
      </c>
    </row>
    <row r="178" s="14" customFormat="1">
      <c r="A178" s="14"/>
      <c r="B178" s="245"/>
      <c r="C178" s="246"/>
      <c r="D178" s="236" t="s">
        <v>152</v>
      </c>
      <c r="E178" s="247" t="s">
        <v>1</v>
      </c>
      <c r="F178" s="248" t="s">
        <v>1076</v>
      </c>
      <c r="G178" s="246"/>
      <c r="H178" s="249">
        <v>17.600000000000001</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152</v>
      </c>
      <c r="AU178" s="255" t="s">
        <v>85</v>
      </c>
      <c r="AV178" s="14" t="s">
        <v>85</v>
      </c>
      <c r="AW178" s="14" t="s">
        <v>32</v>
      </c>
      <c r="AX178" s="14" t="s">
        <v>75</v>
      </c>
      <c r="AY178" s="255" t="s">
        <v>143</v>
      </c>
    </row>
    <row r="179" s="13" customFormat="1">
      <c r="A179" s="13"/>
      <c r="B179" s="234"/>
      <c r="C179" s="235"/>
      <c r="D179" s="236" t="s">
        <v>152</v>
      </c>
      <c r="E179" s="237" t="s">
        <v>1</v>
      </c>
      <c r="F179" s="238" t="s">
        <v>1089</v>
      </c>
      <c r="G179" s="235"/>
      <c r="H179" s="237" t="s">
        <v>1</v>
      </c>
      <c r="I179" s="239"/>
      <c r="J179" s="235"/>
      <c r="K179" s="235"/>
      <c r="L179" s="240"/>
      <c r="M179" s="241"/>
      <c r="N179" s="242"/>
      <c r="O179" s="242"/>
      <c r="P179" s="242"/>
      <c r="Q179" s="242"/>
      <c r="R179" s="242"/>
      <c r="S179" s="242"/>
      <c r="T179" s="243"/>
      <c r="U179" s="13"/>
      <c r="V179" s="13"/>
      <c r="W179" s="13"/>
      <c r="X179" s="13"/>
      <c r="Y179" s="13"/>
      <c r="Z179" s="13"/>
      <c r="AA179" s="13"/>
      <c r="AB179" s="13"/>
      <c r="AC179" s="13"/>
      <c r="AD179" s="13"/>
      <c r="AE179" s="13"/>
      <c r="AT179" s="244" t="s">
        <v>152</v>
      </c>
      <c r="AU179" s="244" t="s">
        <v>85</v>
      </c>
      <c r="AV179" s="13" t="s">
        <v>83</v>
      </c>
      <c r="AW179" s="13" t="s">
        <v>32</v>
      </c>
      <c r="AX179" s="13" t="s">
        <v>75</v>
      </c>
      <c r="AY179" s="244" t="s">
        <v>143</v>
      </c>
    </row>
    <row r="180" s="14" customFormat="1">
      <c r="A180" s="14"/>
      <c r="B180" s="245"/>
      <c r="C180" s="246"/>
      <c r="D180" s="236" t="s">
        <v>152</v>
      </c>
      <c r="E180" s="247" t="s">
        <v>1</v>
      </c>
      <c r="F180" s="248" t="s">
        <v>1090</v>
      </c>
      <c r="G180" s="246"/>
      <c r="H180" s="249">
        <v>-19.919</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152</v>
      </c>
      <c r="AU180" s="255" t="s">
        <v>85</v>
      </c>
      <c r="AV180" s="14" t="s">
        <v>85</v>
      </c>
      <c r="AW180" s="14" t="s">
        <v>32</v>
      </c>
      <c r="AX180" s="14" t="s">
        <v>75</v>
      </c>
      <c r="AY180" s="255" t="s">
        <v>143</v>
      </c>
    </row>
    <row r="181" s="16" customFormat="1">
      <c r="A181" s="16"/>
      <c r="B181" s="267"/>
      <c r="C181" s="268"/>
      <c r="D181" s="236" t="s">
        <v>152</v>
      </c>
      <c r="E181" s="269" t="s">
        <v>1</v>
      </c>
      <c r="F181" s="270" t="s">
        <v>174</v>
      </c>
      <c r="G181" s="268"/>
      <c r="H181" s="271">
        <v>11.632999999999999</v>
      </c>
      <c r="I181" s="272"/>
      <c r="J181" s="268"/>
      <c r="K181" s="268"/>
      <c r="L181" s="273"/>
      <c r="M181" s="274"/>
      <c r="N181" s="275"/>
      <c r="O181" s="275"/>
      <c r="P181" s="275"/>
      <c r="Q181" s="275"/>
      <c r="R181" s="275"/>
      <c r="S181" s="275"/>
      <c r="T181" s="276"/>
      <c r="U181" s="16"/>
      <c r="V181" s="16"/>
      <c r="W181" s="16"/>
      <c r="X181" s="16"/>
      <c r="Y181" s="16"/>
      <c r="Z181" s="16"/>
      <c r="AA181" s="16"/>
      <c r="AB181" s="16"/>
      <c r="AC181" s="16"/>
      <c r="AD181" s="16"/>
      <c r="AE181" s="16"/>
      <c r="AT181" s="277" t="s">
        <v>152</v>
      </c>
      <c r="AU181" s="277" t="s">
        <v>85</v>
      </c>
      <c r="AV181" s="16" t="s">
        <v>150</v>
      </c>
      <c r="AW181" s="16" t="s">
        <v>32</v>
      </c>
      <c r="AX181" s="16" t="s">
        <v>83</v>
      </c>
      <c r="AY181" s="277" t="s">
        <v>143</v>
      </c>
    </row>
    <row r="182" s="2" customFormat="1" ht="37.8" customHeight="1">
      <c r="A182" s="39"/>
      <c r="B182" s="40"/>
      <c r="C182" s="220" t="s">
        <v>200</v>
      </c>
      <c r="D182" s="220" t="s">
        <v>146</v>
      </c>
      <c r="E182" s="221" t="s">
        <v>1091</v>
      </c>
      <c r="F182" s="222" t="s">
        <v>1092</v>
      </c>
      <c r="G182" s="223" t="s">
        <v>649</v>
      </c>
      <c r="H182" s="224">
        <v>232.66</v>
      </c>
      <c r="I182" s="225"/>
      <c r="J182" s="226">
        <f>ROUND(I182*H182,2)</f>
        <v>0</v>
      </c>
      <c r="K182" s="227"/>
      <c r="L182" s="45"/>
      <c r="M182" s="228" t="s">
        <v>1</v>
      </c>
      <c r="N182" s="229" t="s">
        <v>40</v>
      </c>
      <c r="O182" s="92"/>
      <c r="P182" s="230">
        <f>O182*H182</f>
        <v>0</v>
      </c>
      <c r="Q182" s="230">
        <v>0</v>
      </c>
      <c r="R182" s="230">
        <f>Q182*H182</f>
        <v>0</v>
      </c>
      <c r="S182" s="230">
        <v>0</v>
      </c>
      <c r="T182" s="231">
        <f>S182*H182</f>
        <v>0</v>
      </c>
      <c r="U182" s="39"/>
      <c r="V182" s="39"/>
      <c r="W182" s="39"/>
      <c r="X182" s="39"/>
      <c r="Y182" s="39"/>
      <c r="Z182" s="39"/>
      <c r="AA182" s="39"/>
      <c r="AB182" s="39"/>
      <c r="AC182" s="39"/>
      <c r="AD182" s="39"/>
      <c r="AE182" s="39"/>
      <c r="AR182" s="232" t="s">
        <v>150</v>
      </c>
      <c r="AT182" s="232" t="s">
        <v>146</v>
      </c>
      <c r="AU182" s="232" t="s">
        <v>85</v>
      </c>
      <c r="AY182" s="18" t="s">
        <v>143</v>
      </c>
      <c r="BE182" s="233">
        <f>IF(N182="základní",J182,0)</f>
        <v>0</v>
      </c>
      <c r="BF182" s="233">
        <f>IF(N182="snížená",J182,0)</f>
        <v>0</v>
      </c>
      <c r="BG182" s="233">
        <f>IF(N182="zákl. přenesená",J182,0)</f>
        <v>0</v>
      </c>
      <c r="BH182" s="233">
        <f>IF(N182="sníž. přenesená",J182,0)</f>
        <v>0</v>
      </c>
      <c r="BI182" s="233">
        <f>IF(N182="nulová",J182,0)</f>
        <v>0</v>
      </c>
      <c r="BJ182" s="18" t="s">
        <v>83</v>
      </c>
      <c r="BK182" s="233">
        <f>ROUND(I182*H182,2)</f>
        <v>0</v>
      </c>
      <c r="BL182" s="18" t="s">
        <v>150</v>
      </c>
      <c r="BM182" s="232" t="s">
        <v>1093</v>
      </c>
    </row>
    <row r="183" s="2" customFormat="1">
      <c r="A183" s="39"/>
      <c r="B183" s="40"/>
      <c r="C183" s="41"/>
      <c r="D183" s="236" t="s">
        <v>357</v>
      </c>
      <c r="E183" s="41"/>
      <c r="F183" s="289" t="s">
        <v>1094</v>
      </c>
      <c r="G183" s="41"/>
      <c r="H183" s="41"/>
      <c r="I183" s="290"/>
      <c r="J183" s="41"/>
      <c r="K183" s="41"/>
      <c r="L183" s="45"/>
      <c r="M183" s="291"/>
      <c r="N183" s="292"/>
      <c r="O183" s="92"/>
      <c r="P183" s="92"/>
      <c r="Q183" s="92"/>
      <c r="R183" s="92"/>
      <c r="S183" s="92"/>
      <c r="T183" s="93"/>
      <c r="U183" s="39"/>
      <c r="V183" s="39"/>
      <c r="W183" s="39"/>
      <c r="X183" s="39"/>
      <c r="Y183" s="39"/>
      <c r="Z183" s="39"/>
      <c r="AA183" s="39"/>
      <c r="AB183" s="39"/>
      <c r="AC183" s="39"/>
      <c r="AD183" s="39"/>
      <c r="AE183" s="39"/>
      <c r="AT183" s="18" t="s">
        <v>357</v>
      </c>
      <c r="AU183" s="18" t="s">
        <v>85</v>
      </c>
    </row>
    <row r="184" s="14" customFormat="1">
      <c r="A184" s="14"/>
      <c r="B184" s="245"/>
      <c r="C184" s="246"/>
      <c r="D184" s="236" t="s">
        <v>152</v>
      </c>
      <c r="E184" s="246"/>
      <c r="F184" s="248" t="s">
        <v>1095</v>
      </c>
      <c r="G184" s="246"/>
      <c r="H184" s="249">
        <v>232.66</v>
      </c>
      <c r="I184" s="250"/>
      <c r="J184" s="246"/>
      <c r="K184" s="246"/>
      <c r="L184" s="251"/>
      <c r="M184" s="252"/>
      <c r="N184" s="253"/>
      <c r="O184" s="253"/>
      <c r="P184" s="253"/>
      <c r="Q184" s="253"/>
      <c r="R184" s="253"/>
      <c r="S184" s="253"/>
      <c r="T184" s="254"/>
      <c r="U184" s="14"/>
      <c r="V184" s="14"/>
      <c r="W184" s="14"/>
      <c r="X184" s="14"/>
      <c r="Y184" s="14"/>
      <c r="Z184" s="14"/>
      <c r="AA184" s="14"/>
      <c r="AB184" s="14"/>
      <c r="AC184" s="14"/>
      <c r="AD184" s="14"/>
      <c r="AE184" s="14"/>
      <c r="AT184" s="255" t="s">
        <v>152</v>
      </c>
      <c r="AU184" s="255" t="s">
        <v>85</v>
      </c>
      <c r="AV184" s="14" t="s">
        <v>85</v>
      </c>
      <c r="AW184" s="14" t="s">
        <v>4</v>
      </c>
      <c r="AX184" s="14" t="s">
        <v>83</v>
      </c>
      <c r="AY184" s="255" t="s">
        <v>143</v>
      </c>
    </row>
    <row r="185" s="2" customFormat="1" ht="24.15" customHeight="1">
      <c r="A185" s="39"/>
      <c r="B185" s="40"/>
      <c r="C185" s="220" t="s">
        <v>227</v>
      </c>
      <c r="D185" s="220" t="s">
        <v>146</v>
      </c>
      <c r="E185" s="221" t="s">
        <v>1096</v>
      </c>
      <c r="F185" s="222" t="s">
        <v>1097</v>
      </c>
      <c r="G185" s="223" t="s">
        <v>649</v>
      </c>
      <c r="H185" s="224">
        <v>29.599</v>
      </c>
      <c r="I185" s="225"/>
      <c r="J185" s="226">
        <f>ROUND(I185*H185,2)</f>
        <v>0</v>
      </c>
      <c r="K185" s="227"/>
      <c r="L185" s="45"/>
      <c r="M185" s="228" t="s">
        <v>1</v>
      </c>
      <c r="N185" s="229" t="s">
        <v>40</v>
      </c>
      <c r="O185" s="92"/>
      <c r="P185" s="230">
        <f>O185*H185</f>
        <v>0</v>
      </c>
      <c r="Q185" s="230">
        <v>0</v>
      </c>
      <c r="R185" s="230">
        <f>Q185*H185</f>
        <v>0</v>
      </c>
      <c r="S185" s="230">
        <v>0</v>
      </c>
      <c r="T185" s="231">
        <f>S185*H185</f>
        <v>0</v>
      </c>
      <c r="U185" s="39"/>
      <c r="V185" s="39"/>
      <c r="W185" s="39"/>
      <c r="X185" s="39"/>
      <c r="Y185" s="39"/>
      <c r="Z185" s="39"/>
      <c r="AA185" s="39"/>
      <c r="AB185" s="39"/>
      <c r="AC185" s="39"/>
      <c r="AD185" s="39"/>
      <c r="AE185" s="39"/>
      <c r="AR185" s="232" t="s">
        <v>150</v>
      </c>
      <c r="AT185" s="232" t="s">
        <v>146</v>
      </c>
      <c r="AU185" s="232" t="s">
        <v>85</v>
      </c>
      <c r="AY185" s="18" t="s">
        <v>143</v>
      </c>
      <c r="BE185" s="233">
        <f>IF(N185="základní",J185,0)</f>
        <v>0</v>
      </c>
      <c r="BF185" s="233">
        <f>IF(N185="snížená",J185,0)</f>
        <v>0</v>
      </c>
      <c r="BG185" s="233">
        <f>IF(N185="zákl. přenesená",J185,0)</f>
        <v>0</v>
      </c>
      <c r="BH185" s="233">
        <f>IF(N185="sníž. přenesená",J185,0)</f>
        <v>0</v>
      </c>
      <c r="BI185" s="233">
        <f>IF(N185="nulová",J185,0)</f>
        <v>0</v>
      </c>
      <c r="BJ185" s="18" t="s">
        <v>83</v>
      </c>
      <c r="BK185" s="233">
        <f>ROUND(I185*H185,2)</f>
        <v>0</v>
      </c>
      <c r="BL185" s="18" t="s">
        <v>150</v>
      </c>
      <c r="BM185" s="232" t="s">
        <v>1098</v>
      </c>
    </row>
    <row r="186" s="13" customFormat="1">
      <c r="A186" s="13"/>
      <c r="B186" s="234"/>
      <c r="C186" s="235"/>
      <c r="D186" s="236" t="s">
        <v>152</v>
      </c>
      <c r="E186" s="237" t="s">
        <v>1</v>
      </c>
      <c r="F186" s="238" t="s">
        <v>1058</v>
      </c>
      <c r="G186" s="235"/>
      <c r="H186" s="237" t="s">
        <v>1</v>
      </c>
      <c r="I186" s="239"/>
      <c r="J186" s="235"/>
      <c r="K186" s="235"/>
      <c r="L186" s="240"/>
      <c r="M186" s="241"/>
      <c r="N186" s="242"/>
      <c r="O186" s="242"/>
      <c r="P186" s="242"/>
      <c r="Q186" s="242"/>
      <c r="R186" s="242"/>
      <c r="S186" s="242"/>
      <c r="T186" s="243"/>
      <c r="U186" s="13"/>
      <c r="V186" s="13"/>
      <c r="W186" s="13"/>
      <c r="X186" s="13"/>
      <c r="Y186" s="13"/>
      <c r="Z186" s="13"/>
      <c r="AA186" s="13"/>
      <c r="AB186" s="13"/>
      <c r="AC186" s="13"/>
      <c r="AD186" s="13"/>
      <c r="AE186" s="13"/>
      <c r="AT186" s="244" t="s">
        <v>152</v>
      </c>
      <c r="AU186" s="244" t="s">
        <v>85</v>
      </c>
      <c r="AV186" s="13" t="s">
        <v>83</v>
      </c>
      <c r="AW186" s="13" t="s">
        <v>32</v>
      </c>
      <c r="AX186" s="13" t="s">
        <v>75</v>
      </c>
      <c r="AY186" s="244" t="s">
        <v>143</v>
      </c>
    </row>
    <row r="187" s="14" customFormat="1">
      <c r="A187" s="14"/>
      <c r="B187" s="245"/>
      <c r="C187" s="246"/>
      <c r="D187" s="236" t="s">
        <v>152</v>
      </c>
      <c r="E187" s="247" t="s">
        <v>1</v>
      </c>
      <c r="F187" s="248" t="s">
        <v>1068</v>
      </c>
      <c r="G187" s="246"/>
      <c r="H187" s="249">
        <v>13.952</v>
      </c>
      <c r="I187" s="250"/>
      <c r="J187" s="246"/>
      <c r="K187" s="246"/>
      <c r="L187" s="251"/>
      <c r="M187" s="252"/>
      <c r="N187" s="253"/>
      <c r="O187" s="253"/>
      <c r="P187" s="253"/>
      <c r="Q187" s="253"/>
      <c r="R187" s="253"/>
      <c r="S187" s="253"/>
      <c r="T187" s="254"/>
      <c r="U187" s="14"/>
      <c r="V187" s="14"/>
      <c r="W187" s="14"/>
      <c r="X187" s="14"/>
      <c r="Y187" s="14"/>
      <c r="Z187" s="14"/>
      <c r="AA187" s="14"/>
      <c r="AB187" s="14"/>
      <c r="AC187" s="14"/>
      <c r="AD187" s="14"/>
      <c r="AE187" s="14"/>
      <c r="AT187" s="255" t="s">
        <v>152</v>
      </c>
      <c r="AU187" s="255" t="s">
        <v>85</v>
      </c>
      <c r="AV187" s="14" t="s">
        <v>85</v>
      </c>
      <c r="AW187" s="14" t="s">
        <v>32</v>
      </c>
      <c r="AX187" s="14" t="s">
        <v>75</v>
      </c>
      <c r="AY187" s="255" t="s">
        <v>143</v>
      </c>
    </row>
    <row r="188" s="13" customFormat="1">
      <c r="A188" s="13"/>
      <c r="B188" s="234"/>
      <c r="C188" s="235"/>
      <c r="D188" s="236" t="s">
        <v>152</v>
      </c>
      <c r="E188" s="237" t="s">
        <v>1</v>
      </c>
      <c r="F188" s="238" t="s">
        <v>1060</v>
      </c>
      <c r="G188" s="235"/>
      <c r="H188" s="237" t="s">
        <v>1</v>
      </c>
      <c r="I188" s="239"/>
      <c r="J188" s="235"/>
      <c r="K188" s="235"/>
      <c r="L188" s="240"/>
      <c r="M188" s="241"/>
      <c r="N188" s="242"/>
      <c r="O188" s="242"/>
      <c r="P188" s="242"/>
      <c r="Q188" s="242"/>
      <c r="R188" s="242"/>
      <c r="S188" s="242"/>
      <c r="T188" s="243"/>
      <c r="U188" s="13"/>
      <c r="V188" s="13"/>
      <c r="W188" s="13"/>
      <c r="X188" s="13"/>
      <c r="Y188" s="13"/>
      <c r="Z188" s="13"/>
      <c r="AA188" s="13"/>
      <c r="AB188" s="13"/>
      <c r="AC188" s="13"/>
      <c r="AD188" s="13"/>
      <c r="AE188" s="13"/>
      <c r="AT188" s="244" t="s">
        <v>152</v>
      </c>
      <c r="AU188" s="244" t="s">
        <v>85</v>
      </c>
      <c r="AV188" s="13" t="s">
        <v>83</v>
      </c>
      <c r="AW188" s="13" t="s">
        <v>32</v>
      </c>
      <c r="AX188" s="13" t="s">
        <v>75</v>
      </c>
      <c r="AY188" s="244" t="s">
        <v>143</v>
      </c>
    </row>
    <row r="189" s="14" customFormat="1">
      <c r="A189" s="14"/>
      <c r="B189" s="245"/>
      <c r="C189" s="246"/>
      <c r="D189" s="236" t="s">
        <v>152</v>
      </c>
      <c r="E189" s="247" t="s">
        <v>1</v>
      </c>
      <c r="F189" s="248" t="s">
        <v>1076</v>
      </c>
      <c r="G189" s="246"/>
      <c r="H189" s="249">
        <v>17.600000000000001</v>
      </c>
      <c r="I189" s="250"/>
      <c r="J189" s="246"/>
      <c r="K189" s="246"/>
      <c r="L189" s="251"/>
      <c r="M189" s="252"/>
      <c r="N189" s="253"/>
      <c r="O189" s="253"/>
      <c r="P189" s="253"/>
      <c r="Q189" s="253"/>
      <c r="R189" s="253"/>
      <c r="S189" s="253"/>
      <c r="T189" s="254"/>
      <c r="U189" s="14"/>
      <c r="V189" s="14"/>
      <c r="W189" s="14"/>
      <c r="X189" s="14"/>
      <c r="Y189" s="14"/>
      <c r="Z189" s="14"/>
      <c r="AA189" s="14"/>
      <c r="AB189" s="14"/>
      <c r="AC189" s="14"/>
      <c r="AD189" s="14"/>
      <c r="AE189" s="14"/>
      <c r="AT189" s="255" t="s">
        <v>152</v>
      </c>
      <c r="AU189" s="255" t="s">
        <v>85</v>
      </c>
      <c r="AV189" s="14" t="s">
        <v>85</v>
      </c>
      <c r="AW189" s="14" t="s">
        <v>32</v>
      </c>
      <c r="AX189" s="14" t="s">
        <v>75</v>
      </c>
      <c r="AY189" s="255" t="s">
        <v>143</v>
      </c>
    </row>
    <row r="190" s="15" customFormat="1">
      <c r="A190" s="15"/>
      <c r="B190" s="256"/>
      <c r="C190" s="257"/>
      <c r="D190" s="236" t="s">
        <v>152</v>
      </c>
      <c r="E190" s="258" t="s">
        <v>1</v>
      </c>
      <c r="F190" s="259" t="s">
        <v>160</v>
      </c>
      <c r="G190" s="257"/>
      <c r="H190" s="260">
        <v>31.552</v>
      </c>
      <c r="I190" s="261"/>
      <c r="J190" s="257"/>
      <c r="K190" s="257"/>
      <c r="L190" s="262"/>
      <c r="M190" s="263"/>
      <c r="N190" s="264"/>
      <c r="O190" s="264"/>
      <c r="P190" s="264"/>
      <c r="Q190" s="264"/>
      <c r="R190" s="264"/>
      <c r="S190" s="264"/>
      <c r="T190" s="265"/>
      <c r="U190" s="15"/>
      <c r="V190" s="15"/>
      <c r="W190" s="15"/>
      <c r="X190" s="15"/>
      <c r="Y190" s="15"/>
      <c r="Z190" s="15"/>
      <c r="AA190" s="15"/>
      <c r="AB190" s="15"/>
      <c r="AC190" s="15"/>
      <c r="AD190" s="15"/>
      <c r="AE190" s="15"/>
      <c r="AT190" s="266" t="s">
        <v>152</v>
      </c>
      <c r="AU190" s="266" t="s">
        <v>85</v>
      </c>
      <c r="AV190" s="15" t="s">
        <v>161</v>
      </c>
      <c r="AW190" s="15" t="s">
        <v>32</v>
      </c>
      <c r="AX190" s="15" t="s">
        <v>75</v>
      </c>
      <c r="AY190" s="266" t="s">
        <v>143</v>
      </c>
    </row>
    <row r="191" s="14" customFormat="1">
      <c r="A191" s="14"/>
      <c r="B191" s="245"/>
      <c r="C191" s="246"/>
      <c r="D191" s="236" t="s">
        <v>152</v>
      </c>
      <c r="E191" s="247" t="s">
        <v>1</v>
      </c>
      <c r="F191" s="248" t="s">
        <v>1085</v>
      </c>
      <c r="G191" s="246"/>
      <c r="H191" s="249">
        <v>-1.9530000000000001</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152</v>
      </c>
      <c r="AU191" s="255" t="s">
        <v>85</v>
      </c>
      <c r="AV191" s="14" t="s">
        <v>85</v>
      </c>
      <c r="AW191" s="14" t="s">
        <v>32</v>
      </c>
      <c r="AX191" s="14" t="s">
        <v>75</v>
      </c>
      <c r="AY191" s="255" t="s">
        <v>143</v>
      </c>
    </row>
    <row r="192" s="15" customFormat="1">
      <c r="A192" s="15"/>
      <c r="B192" s="256"/>
      <c r="C192" s="257"/>
      <c r="D192" s="236" t="s">
        <v>152</v>
      </c>
      <c r="E192" s="258" t="s">
        <v>1</v>
      </c>
      <c r="F192" s="259" t="s">
        <v>160</v>
      </c>
      <c r="G192" s="257"/>
      <c r="H192" s="260">
        <v>-1.9530000000000001</v>
      </c>
      <c r="I192" s="261"/>
      <c r="J192" s="257"/>
      <c r="K192" s="257"/>
      <c r="L192" s="262"/>
      <c r="M192" s="263"/>
      <c r="N192" s="264"/>
      <c r="O192" s="264"/>
      <c r="P192" s="264"/>
      <c r="Q192" s="264"/>
      <c r="R192" s="264"/>
      <c r="S192" s="264"/>
      <c r="T192" s="265"/>
      <c r="U192" s="15"/>
      <c r="V192" s="15"/>
      <c r="W192" s="15"/>
      <c r="X192" s="15"/>
      <c r="Y192" s="15"/>
      <c r="Z192" s="15"/>
      <c r="AA192" s="15"/>
      <c r="AB192" s="15"/>
      <c r="AC192" s="15"/>
      <c r="AD192" s="15"/>
      <c r="AE192" s="15"/>
      <c r="AT192" s="266" t="s">
        <v>152</v>
      </c>
      <c r="AU192" s="266" t="s">
        <v>85</v>
      </c>
      <c r="AV192" s="15" t="s">
        <v>161</v>
      </c>
      <c r="AW192" s="15" t="s">
        <v>32</v>
      </c>
      <c r="AX192" s="15" t="s">
        <v>75</v>
      </c>
      <c r="AY192" s="266" t="s">
        <v>143</v>
      </c>
    </row>
    <row r="193" s="16" customFormat="1">
      <c r="A193" s="16"/>
      <c r="B193" s="267"/>
      <c r="C193" s="268"/>
      <c r="D193" s="236" t="s">
        <v>152</v>
      </c>
      <c r="E193" s="269" t="s">
        <v>1</v>
      </c>
      <c r="F193" s="270" t="s">
        <v>174</v>
      </c>
      <c r="G193" s="268"/>
      <c r="H193" s="271">
        <v>29.599</v>
      </c>
      <c r="I193" s="272"/>
      <c r="J193" s="268"/>
      <c r="K193" s="268"/>
      <c r="L193" s="273"/>
      <c r="M193" s="274"/>
      <c r="N193" s="275"/>
      <c r="O193" s="275"/>
      <c r="P193" s="275"/>
      <c r="Q193" s="275"/>
      <c r="R193" s="275"/>
      <c r="S193" s="275"/>
      <c r="T193" s="276"/>
      <c r="U193" s="16"/>
      <c r="V193" s="16"/>
      <c r="W193" s="16"/>
      <c r="X193" s="16"/>
      <c r="Y193" s="16"/>
      <c r="Z193" s="16"/>
      <c r="AA193" s="16"/>
      <c r="AB193" s="16"/>
      <c r="AC193" s="16"/>
      <c r="AD193" s="16"/>
      <c r="AE193" s="16"/>
      <c r="AT193" s="277" t="s">
        <v>152</v>
      </c>
      <c r="AU193" s="277" t="s">
        <v>85</v>
      </c>
      <c r="AV193" s="16" t="s">
        <v>150</v>
      </c>
      <c r="AW193" s="16" t="s">
        <v>32</v>
      </c>
      <c r="AX193" s="16" t="s">
        <v>83</v>
      </c>
      <c r="AY193" s="277" t="s">
        <v>143</v>
      </c>
    </row>
    <row r="194" s="2" customFormat="1" ht="33" customHeight="1">
      <c r="A194" s="39"/>
      <c r="B194" s="40"/>
      <c r="C194" s="220" t="s">
        <v>232</v>
      </c>
      <c r="D194" s="220" t="s">
        <v>146</v>
      </c>
      <c r="E194" s="221" t="s">
        <v>1099</v>
      </c>
      <c r="F194" s="222" t="s">
        <v>1100</v>
      </c>
      <c r="G194" s="223" t="s">
        <v>474</v>
      </c>
      <c r="H194" s="224">
        <v>20.939</v>
      </c>
      <c r="I194" s="225"/>
      <c r="J194" s="226">
        <f>ROUND(I194*H194,2)</f>
        <v>0</v>
      </c>
      <c r="K194" s="227"/>
      <c r="L194" s="45"/>
      <c r="M194" s="228" t="s">
        <v>1</v>
      </c>
      <c r="N194" s="229" t="s">
        <v>40</v>
      </c>
      <c r="O194" s="92"/>
      <c r="P194" s="230">
        <f>O194*H194</f>
        <v>0</v>
      </c>
      <c r="Q194" s="230">
        <v>0</v>
      </c>
      <c r="R194" s="230">
        <f>Q194*H194</f>
        <v>0</v>
      </c>
      <c r="S194" s="230">
        <v>0</v>
      </c>
      <c r="T194" s="231">
        <f>S194*H194</f>
        <v>0</v>
      </c>
      <c r="U194" s="39"/>
      <c r="V194" s="39"/>
      <c r="W194" s="39"/>
      <c r="X194" s="39"/>
      <c r="Y194" s="39"/>
      <c r="Z194" s="39"/>
      <c r="AA194" s="39"/>
      <c r="AB194" s="39"/>
      <c r="AC194" s="39"/>
      <c r="AD194" s="39"/>
      <c r="AE194" s="39"/>
      <c r="AR194" s="232" t="s">
        <v>150</v>
      </c>
      <c r="AT194" s="232" t="s">
        <v>146</v>
      </c>
      <c r="AU194" s="232" t="s">
        <v>85</v>
      </c>
      <c r="AY194" s="18" t="s">
        <v>143</v>
      </c>
      <c r="BE194" s="233">
        <f>IF(N194="základní",J194,0)</f>
        <v>0</v>
      </c>
      <c r="BF194" s="233">
        <f>IF(N194="snížená",J194,0)</f>
        <v>0</v>
      </c>
      <c r="BG194" s="233">
        <f>IF(N194="zákl. přenesená",J194,0)</f>
        <v>0</v>
      </c>
      <c r="BH194" s="233">
        <f>IF(N194="sníž. přenesená",J194,0)</f>
        <v>0</v>
      </c>
      <c r="BI194" s="233">
        <f>IF(N194="nulová",J194,0)</f>
        <v>0</v>
      </c>
      <c r="BJ194" s="18" t="s">
        <v>83</v>
      </c>
      <c r="BK194" s="233">
        <f>ROUND(I194*H194,2)</f>
        <v>0</v>
      </c>
      <c r="BL194" s="18" t="s">
        <v>150</v>
      </c>
      <c r="BM194" s="232" t="s">
        <v>1101</v>
      </c>
    </row>
    <row r="195" s="14" customFormat="1">
      <c r="A195" s="14"/>
      <c r="B195" s="245"/>
      <c r="C195" s="246"/>
      <c r="D195" s="236" t="s">
        <v>152</v>
      </c>
      <c r="E195" s="246"/>
      <c r="F195" s="248" t="s">
        <v>1102</v>
      </c>
      <c r="G195" s="246"/>
      <c r="H195" s="249">
        <v>20.939</v>
      </c>
      <c r="I195" s="250"/>
      <c r="J195" s="246"/>
      <c r="K195" s="246"/>
      <c r="L195" s="251"/>
      <c r="M195" s="252"/>
      <c r="N195" s="253"/>
      <c r="O195" s="253"/>
      <c r="P195" s="253"/>
      <c r="Q195" s="253"/>
      <c r="R195" s="253"/>
      <c r="S195" s="253"/>
      <c r="T195" s="254"/>
      <c r="U195" s="14"/>
      <c r="V195" s="14"/>
      <c r="W195" s="14"/>
      <c r="X195" s="14"/>
      <c r="Y195" s="14"/>
      <c r="Z195" s="14"/>
      <c r="AA195" s="14"/>
      <c r="AB195" s="14"/>
      <c r="AC195" s="14"/>
      <c r="AD195" s="14"/>
      <c r="AE195" s="14"/>
      <c r="AT195" s="255" t="s">
        <v>152</v>
      </c>
      <c r="AU195" s="255" t="s">
        <v>85</v>
      </c>
      <c r="AV195" s="14" t="s">
        <v>85</v>
      </c>
      <c r="AW195" s="14" t="s">
        <v>4</v>
      </c>
      <c r="AX195" s="14" t="s">
        <v>83</v>
      </c>
      <c r="AY195" s="255" t="s">
        <v>143</v>
      </c>
    </row>
    <row r="196" s="2" customFormat="1" ht="16.5" customHeight="1">
      <c r="A196" s="39"/>
      <c r="B196" s="40"/>
      <c r="C196" s="220" t="s">
        <v>240</v>
      </c>
      <c r="D196" s="220" t="s">
        <v>146</v>
      </c>
      <c r="E196" s="221" t="s">
        <v>1103</v>
      </c>
      <c r="F196" s="222" t="s">
        <v>1104</v>
      </c>
      <c r="G196" s="223" t="s">
        <v>649</v>
      </c>
      <c r="H196" s="224">
        <v>31.552</v>
      </c>
      <c r="I196" s="225"/>
      <c r="J196" s="226">
        <f>ROUND(I196*H196,2)</f>
        <v>0</v>
      </c>
      <c r="K196" s="227"/>
      <c r="L196" s="45"/>
      <c r="M196" s="228" t="s">
        <v>1</v>
      </c>
      <c r="N196" s="229" t="s">
        <v>40</v>
      </c>
      <c r="O196" s="92"/>
      <c r="P196" s="230">
        <f>O196*H196</f>
        <v>0</v>
      </c>
      <c r="Q196" s="230">
        <v>0</v>
      </c>
      <c r="R196" s="230">
        <f>Q196*H196</f>
        <v>0</v>
      </c>
      <c r="S196" s="230">
        <v>0</v>
      </c>
      <c r="T196" s="231">
        <f>S196*H196</f>
        <v>0</v>
      </c>
      <c r="U196" s="39"/>
      <c r="V196" s="39"/>
      <c r="W196" s="39"/>
      <c r="X196" s="39"/>
      <c r="Y196" s="39"/>
      <c r="Z196" s="39"/>
      <c r="AA196" s="39"/>
      <c r="AB196" s="39"/>
      <c r="AC196" s="39"/>
      <c r="AD196" s="39"/>
      <c r="AE196" s="39"/>
      <c r="AR196" s="232" t="s">
        <v>150</v>
      </c>
      <c r="AT196" s="232" t="s">
        <v>146</v>
      </c>
      <c r="AU196" s="232" t="s">
        <v>85</v>
      </c>
      <c r="AY196" s="18" t="s">
        <v>143</v>
      </c>
      <c r="BE196" s="233">
        <f>IF(N196="základní",J196,0)</f>
        <v>0</v>
      </c>
      <c r="BF196" s="233">
        <f>IF(N196="snížená",J196,0)</f>
        <v>0</v>
      </c>
      <c r="BG196" s="233">
        <f>IF(N196="zákl. přenesená",J196,0)</f>
        <v>0</v>
      </c>
      <c r="BH196" s="233">
        <f>IF(N196="sníž. přenesená",J196,0)</f>
        <v>0</v>
      </c>
      <c r="BI196" s="233">
        <f>IF(N196="nulová",J196,0)</f>
        <v>0</v>
      </c>
      <c r="BJ196" s="18" t="s">
        <v>83</v>
      </c>
      <c r="BK196" s="233">
        <f>ROUND(I196*H196,2)</f>
        <v>0</v>
      </c>
      <c r="BL196" s="18" t="s">
        <v>150</v>
      </c>
      <c r="BM196" s="232" t="s">
        <v>1105</v>
      </c>
    </row>
    <row r="197" s="13" customFormat="1">
      <c r="A197" s="13"/>
      <c r="B197" s="234"/>
      <c r="C197" s="235"/>
      <c r="D197" s="236" t="s">
        <v>152</v>
      </c>
      <c r="E197" s="237" t="s">
        <v>1</v>
      </c>
      <c r="F197" s="238" t="s">
        <v>1058</v>
      </c>
      <c r="G197" s="235"/>
      <c r="H197" s="237" t="s">
        <v>1</v>
      </c>
      <c r="I197" s="239"/>
      <c r="J197" s="235"/>
      <c r="K197" s="235"/>
      <c r="L197" s="240"/>
      <c r="M197" s="241"/>
      <c r="N197" s="242"/>
      <c r="O197" s="242"/>
      <c r="P197" s="242"/>
      <c r="Q197" s="242"/>
      <c r="R197" s="242"/>
      <c r="S197" s="242"/>
      <c r="T197" s="243"/>
      <c r="U197" s="13"/>
      <c r="V197" s="13"/>
      <c r="W197" s="13"/>
      <c r="X197" s="13"/>
      <c r="Y197" s="13"/>
      <c r="Z197" s="13"/>
      <c r="AA197" s="13"/>
      <c r="AB197" s="13"/>
      <c r="AC197" s="13"/>
      <c r="AD197" s="13"/>
      <c r="AE197" s="13"/>
      <c r="AT197" s="244" t="s">
        <v>152</v>
      </c>
      <c r="AU197" s="244" t="s">
        <v>85</v>
      </c>
      <c r="AV197" s="13" t="s">
        <v>83</v>
      </c>
      <c r="AW197" s="13" t="s">
        <v>32</v>
      </c>
      <c r="AX197" s="13" t="s">
        <v>75</v>
      </c>
      <c r="AY197" s="244" t="s">
        <v>143</v>
      </c>
    </row>
    <row r="198" s="14" customFormat="1">
      <c r="A198" s="14"/>
      <c r="B198" s="245"/>
      <c r="C198" s="246"/>
      <c r="D198" s="236" t="s">
        <v>152</v>
      </c>
      <c r="E198" s="247" t="s">
        <v>1</v>
      </c>
      <c r="F198" s="248" t="s">
        <v>1068</v>
      </c>
      <c r="G198" s="246"/>
      <c r="H198" s="249">
        <v>13.952</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152</v>
      </c>
      <c r="AU198" s="255" t="s">
        <v>85</v>
      </c>
      <c r="AV198" s="14" t="s">
        <v>85</v>
      </c>
      <c r="AW198" s="14" t="s">
        <v>32</v>
      </c>
      <c r="AX198" s="14" t="s">
        <v>75</v>
      </c>
      <c r="AY198" s="255" t="s">
        <v>143</v>
      </c>
    </row>
    <row r="199" s="13" customFormat="1">
      <c r="A199" s="13"/>
      <c r="B199" s="234"/>
      <c r="C199" s="235"/>
      <c r="D199" s="236" t="s">
        <v>152</v>
      </c>
      <c r="E199" s="237" t="s">
        <v>1</v>
      </c>
      <c r="F199" s="238" t="s">
        <v>1060</v>
      </c>
      <c r="G199" s="235"/>
      <c r="H199" s="237" t="s">
        <v>1</v>
      </c>
      <c r="I199" s="239"/>
      <c r="J199" s="235"/>
      <c r="K199" s="235"/>
      <c r="L199" s="240"/>
      <c r="M199" s="241"/>
      <c r="N199" s="242"/>
      <c r="O199" s="242"/>
      <c r="P199" s="242"/>
      <c r="Q199" s="242"/>
      <c r="R199" s="242"/>
      <c r="S199" s="242"/>
      <c r="T199" s="243"/>
      <c r="U199" s="13"/>
      <c r="V199" s="13"/>
      <c r="W199" s="13"/>
      <c r="X199" s="13"/>
      <c r="Y199" s="13"/>
      <c r="Z199" s="13"/>
      <c r="AA199" s="13"/>
      <c r="AB199" s="13"/>
      <c r="AC199" s="13"/>
      <c r="AD199" s="13"/>
      <c r="AE199" s="13"/>
      <c r="AT199" s="244" t="s">
        <v>152</v>
      </c>
      <c r="AU199" s="244" t="s">
        <v>85</v>
      </c>
      <c r="AV199" s="13" t="s">
        <v>83</v>
      </c>
      <c r="AW199" s="13" t="s">
        <v>32</v>
      </c>
      <c r="AX199" s="13" t="s">
        <v>75</v>
      </c>
      <c r="AY199" s="244" t="s">
        <v>143</v>
      </c>
    </row>
    <row r="200" s="14" customFormat="1">
      <c r="A200" s="14"/>
      <c r="B200" s="245"/>
      <c r="C200" s="246"/>
      <c r="D200" s="236" t="s">
        <v>152</v>
      </c>
      <c r="E200" s="247" t="s">
        <v>1</v>
      </c>
      <c r="F200" s="248" t="s">
        <v>1076</v>
      </c>
      <c r="G200" s="246"/>
      <c r="H200" s="249">
        <v>17.600000000000001</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152</v>
      </c>
      <c r="AU200" s="255" t="s">
        <v>85</v>
      </c>
      <c r="AV200" s="14" t="s">
        <v>85</v>
      </c>
      <c r="AW200" s="14" t="s">
        <v>32</v>
      </c>
      <c r="AX200" s="14" t="s">
        <v>75</v>
      </c>
      <c r="AY200" s="255" t="s">
        <v>143</v>
      </c>
    </row>
    <row r="201" s="16" customFormat="1">
      <c r="A201" s="16"/>
      <c r="B201" s="267"/>
      <c r="C201" s="268"/>
      <c r="D201" s="236" t="s">
        <v>152</v>
      </c>
      <c r="E201" s="269" t="s">
        <v>1</v>
      </c>
      <c r="F201" s="270" t="s">
        <v>174</v>
      </c>
      <c r="G201" s="268"/>
      <c r="H201" s="271">
        <v>31.552</v>
      </c>
      <c r="I201" s="272"/>
      <c r="J201" s="268"/>
      <c r="K201" s="268"/>
      <c r="L201" s="273"/>
      <c r="M201" s="274"/>
      <c r="N201" s="275"/>
      <c r="O201" s="275"/>
      <c r="P201" s="275"/>
      <c r="Q201" s="275"/>
      <c r="R201" s="275"/>
      <c r="S201" s="275"/>
      <c r="T201" s="276"/>
      <c r="U201" s="16"/>
      <c r="V201" s="16"/>
      <c r="W201" s="16"/>
      <c r="X201" s="16"/>
      <c r="Y201" s="16"/>
      <c r="Z201" s="16"/>
      <c r="AA201" s="16"/>
      <c r="AB201" s="16"/>
      <c r="AC201" s="16"/>
      <c r="AD201" s="16"/>
      <c r="AE201" s="16"/>
      <c r="AT201" s="277" t="s">
        <v>152</v>
      </c>
      <c r="AU201" s="277" t="s">
        <v>85</v>
      </c>
      <c r="AV201" s="16" t="s">
        <v>150</v>
      </c>
      <c r="AW201" s="16" t="s">
        <v>32</v>
      </c>
      <c r="AX201" s="16" t="s">
        <v>83</v>
      </c>
      <c r="AY201" s="277" t="s">
        <v>143</v>
      </c>
    </row>
    <row r="202" s="2" customFormat="1" ht="24.15" customHeight="1">
      <c r="A202" s="39"/>
      <c r="B202" s="40"/>
      <c r="C202" s="220" t="s">
        <v>254</v>
      </c>
      <c r="D202" s="220" t="s">
        <v>146</v>
      </c>
      <c r="E202" s="221" t="s">
        <v>1106</v>
      </c>
      <c r="F202" s="222" t="s">
        <v>1107</v>
      </c>
      <c r="G202" s="223" t="s">
        <v>649</v>
      </c>
      <c r="H202" s="224">
        <v>37.109000000000002</v>
      </c>
      <c r="I202" s="225"/>
      <c r="J202" s="226">
        <f>ROUND(I202*H202,2)</f>
        <v>0</v>
      </c>
      <c r="K202" s="227"/>
      <c r="L202" s="45"/>
      <c r="M202" s="228" t="s">
        <v>1</v>
      </c>
      <c r="N202" s="229" t="s">
        <v>40</v>
      </c>
      <c r="O202" s="92"/>
      <c r="P202" s="230">
        <f>O202*H202</f>
        <v>0</v>
      </c>
      <c r="Q202" s="230">
        <v>0</v>
      </c>
      <c r="R202" s="230">
        <f>Q202*H202</f>
        <v>0</v>
      </c>
      <c r="S202" s="230">
        <v>0</v>
      </c>
      <c r="T202" s="231">
        <f>S202*H202</f>
        <v>0</v>
      </c>
      <c r="U202" s="39"/>
      <c r="V202" s="39"/>
      <c r="W202" s="39"/>
      <c r="X202" s="39"/>
      <c r="Y202" s="39"/>
      <c r="Z202" s="39"/>
      <c r="AA202" s="39"/>
      <c r="AB202" s="39"/>
      <c r="AC202" s="39"/>
      <c r="AD202" s="39"/>
      <c r="AE202" s="39"/>
      <c r="AR202" s="232" t="s">
        <v>150</v>
      </c>
      <c r="AT202" s="232" t="s">
        <v>146</v>
      </c>
      <c r="AU202" s="232" t="s">
        <v>85</v>
      </c>
      <c r="AY202" s="18" t="s">
        <v>143</v>
      </c>
      <c r="BE202" s="233">
        <f>IF(N202="základní",J202,0)</f>
        <v>0</v>
      </c>
      <c r="BF202" s="233">
        <f>IF(N202="snížená",J202,0)</f>
        <v>0</v>
      </c>
      <c r="BG202" s="233">
        <f>IF(N202="zákl. přenesená",J202,0)</f>
        <v>0</v>
      </c>
      <c r="BH202" s="233">
        <f>IF(N202="sníž. přenesená",J202,0)</f>
        <v>0</v>
      </c>
      <c r="BI202" s="233">
        <f>IF(N202="nulová",J202,0)</f>
        <v>0</v>
      </c>
      <c r="BJ202" s="18" t="s">
        <v>83</v>
      </c>
      <c r="BK202" s="233">
        <f>ROUND(I202*H202,2)</f>
        <v>0</v>
      </c>
      <c r="BL202" s="18" t="s">
        <v>150</v>
      </c>
      <c r="BM202" s="232" t="s">
        <v>1108</v>
      </c>
    </row>
    <row r="203" s="13" customFormat="1">
      <c r="A203" s="13"/>
      <c r="B203" s="234"/>
      <c r="C203" s="235"/>
      <c r="D203" s="236" t="s">
        <v>152</v>
      </c>
      <c r="E203" s="237" t="s">
        <v>1</v>
      </c>
      <c r="F203" s="238" t="s">
        <v>1058</v>
      </c>
      <c r="G203" s="235"/>
      <c r="H203" s="237" t="s">
        <v>1</v>
      </c>
      <c r="I203" s="239"/>
      <c r="J203" s="235"/>
      <c r="K203" s="235"/>
      <c r="L203" s="240"/>
      <c r="M203" s="241"/>
      <c r="N203" s="242"/>
      <c r="O203" s="242"/>
      <c r="P203" s="242"/>
      <c r="Q203" s="242"/>
      <c r="R203" s="242"/>
      <c r="S203" s="242"/>
      <c r="T203" s="243"/>
      <c r="U203" s="13"/>
      <c r="V203" s="13"/>
      <c r="W203" s="13"/>
      <c r="X203" s="13"/>
      <c r="Y203" s="13"/>
      <c r="Z203" s="13"/>
      <c r="AA203" s="13"/>
      <c r="AB203" s="13"/>
      <c r="AC203" s="13"/>
      <c r="AD203" s="13"/>
      <c r="AE203" s="13"/>
      <c r="AT203" s="244" t="s">
        <v>152</v>
      </c>
      <c r="AU203" s="244" t="s">
        <v>85</v>
      </c>
      <c r="AV203" s="13" t="s">
        <v>83</v>
      </c>
      <c r="AW203" s="13" t="s">
        <v>32</v>
      </c>
      <c r="AX203" s="13" t="s">
        <v>75</v>
      </c>
      <c r="AY203" s="244" t="s">
        <v>143</v>
      </c>
    </row>
    <row r="204" s="14" customFormat="1">
      <c r="A204" s="14"/>
      <c r="B204" s="245"/>
      <c r="C204" s="246"/>
      <c r="D204" s="236" t="s">
        <v>152</v>
      </c>
      <c r="E204" s="247" t="s">
        <v>1</v>
      </c>
      <c r="F204" s="248" t="s">
        <v>1068</v>
      </c>
      <c r="G204" s="246"/>
      <c r="H204" s="249">
        <v>13.952</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152</v>
      </c>
      <c r="AU204" s="255" t="s">
        <v>85</v>
      </c>
      <c r="AV204" s="14" t="s">
        <v>85</v>
      </c>
      <c r="AW204" s="14" t="s">
        <v>32</v>
      </c>
      <c r="AX204" s="14" t="s">
        <v>75</v>
      </c>
      <c r="AY204" s="255" t="s">
        <v>143</v>
      </c>
    </row>
    <row r="205" s="13" customFormat="1">
      <c r="A205" s="13"/>
      <c r="B205" s="234"/>
      <c r="C205" s="235"/>
      <c r="D205" s="236" t="s">
        <v>152</v>
      </c>
      <c r="E205" s="237" t="s">
        <v>1</v>
      </c>
      <c r="F205" s="238" t="s">
        <v>1109</v>
      </c>
      <c r="G205" s="235"/>
      <c r="H205" s="237" t="s">
        <v>1</v>
      </c>
      <c r="I205" s="239"/>
      <c r="J205" s="235"/>
      <c r="K205" s="235"/>
      <c r="L205" s="240"/>
      <c r="M205" s="241"/>
      <c r="N205" s="242"/>
      <c r="O205" s="242"/>
      <c r="P205" s="242"/>
      <c r="Q205" s="242"/>
      <c r="R205" s="242"/>
      <c r="S205" s="242"/>
      <c r="T205" s="243"/>
      <c r="U205" s="13"/>
      <c r="V205" s="13"/>
      <c r="W205" s="13"/>
      <c r="X205" s="13"/>
      <c r="Y205" s="13"/>
      <c r="Z205" s="13"/>
      <c r="AA205" s="13"/>
      <c r="AB205" s="13"/>
      <c r="AC205" s="13"/>
      <c r="AD205" s="13"/>
      <c r="AE205" s="13"/>
      <c r="AT205" s="244" t="s">
        <v>152</v>
      </c>
      <c r="AU205" s="244" t="s">
        <v>85</v>
      </c>
      <c r="AV205" s="13" t="s">
        <v>83</v>
      </c>
      <c r="AW205" s="13" t="s">
        <v>32</v>
      </c>
      <c r="AX205" s="13" t="s">
        <v>75</v>
      </c>
      <c r="AY205" s="244" t="s">
        <v>143</v>
      </c>
    </row>
    <row r="206" s="14" customFormat="1">
      <c r="A206" s="14"/>
      <c r="B206" s="245"/>
      <c r="C206" s="246"/>
      <c r="D206" s="236" t="s">
        <v>152</v>
      </c>
      <c r="E206" s="247" t="s">
        <v>1</v>
      </c>
      <c r="F206" s="248" t="s">
        <v>1076</v>
      </c>
      <c r="G206" s="246"/>
      <c r="H206" s="249">
        <v>17.600000000000001</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152</v>
      </c>
      <c r="AU206" s="255" t="s">
        <v>85</v>
      </c>
      <c r="AV206" s="14" t="s">
        <v>85</v>
      </c>
      <c r="AW206" s="14" t="s">
        <v>32</v>
      </c>
      <c r="AX206" s="14" t="s">
        <v>75</v>
      </c>
      <c r="AY206" s="255" t="s">
        <v>143</v>
      </c>
    </row>
    <row r="207" s="14" customFormat="1">
      <c r="A207" s="14"/>
      <c r="B207" s="245"/>
      <c r="C207" s="246"/>
      <c r="D207" s="236" t="s">
        <v>152</v>
      </c>
      <c r="E207" s="247" t="s">
        <v>1</v>
      </c>
      <c r="F207" s="248" t="s">
        <v>1085</v>
      </c>
      <c r="G207" s="246"/>
      <c r="H207" s="249">
        <v>-1.9530000000000001</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152</v>
      </c>
      <c r="AU207" s="255" t="s">
        <v>85</v>
      </c>
      <c r="AV207" s="14" t="s">
        <v>85</v>
      </c>
      <c r="AW207" s="14" t="s">
        <v>32</v>
      </c>
      <c r="AX207" s="14" t="s">
        <v>75</v>
      </c>
      <c r="AY207" s="255" t="s">
        <v>143</v>
      </c>
    </row>
    <row r="208" s="15" customFormat="1">
      <c r="A208" s="15"/>
      <c r="B208" s="256"/>
      <c r="C208" s="257"/>
      <c r="D208" s="236" t="s">
        <v>152</v>
      </c>
      <c r="E208" s="258" t="s">
        <v>1</v>
      </c>
      <c r="F208" s="259" t="s">
        <v>160</v>
      </c>
      <c r="G208" s="257"/>
      <c r="H208" s="260">
        <v>29.599</v>
      </c>
      <c r="I208" s="261"/>
      <c r="J208" s="257"/>
      <c r="K208" s="257"/>
      <c r="L208" s="262"/>
      <c r="M208" s="263"/>
      <c r="N208" s="264"/>
      <c r="O208" s="264"/>
      <c r="P208" s="264"/>
      <c r="Q208" s="264"/>
      <c r="R208" s="264"/>
      <c r="S208" s="264"/>
      <c r="T208" s="265"/>
      <c r="U208" s="15"/>
      <c r="V208" s="15"/>
      <c r="W208" s="15"/>
      <c r="X208" s="15"/>
      <c r="Y208" s="15"/>
      <c r="Z208" s="15"/>
      <c r="AA208" s="15"/>
      <c r="AB208" s="15"/>
      <c r="AC208" s="15"/>
      <c r="AD208" s="15"/>
      <c r="AE208" s="15"/>
      <c r="AT208" s="266" t="s">
        <v>152</v>
      </c>
      <c r="AU208" s="266" t="s">
        <v>85</v>
      </c>
      <c r="AV208" s="15" t="s">
        <v>161</v>
      </c>
      <c r="AW208" s="15" t="s">
        <v>32</v>
      </c>
      <c r="AX208" s="15" t="s">
        <v>75</v>
      </c>
      <c r="AY208" s="266" t="s">
        <v>143</v>
      </c>
    </row>
    <row r="209" s="13" customFormat="1">
      <c r="A209" s="13"/>
      <c r="B209" s="234"/>
      <c r="C209" s="235"/>
      <c r="D209" s="236" t="s">
        <v>152</v>
      </c>
      <c r="E209" s="237" t="s">
        <v>1</v>
      </c>
      <c r="F209" s="238" t="s">
        <v>1069</v>
      </c>
      <c r="G209" s="235"/>
      <c r="H209" s="237" t="s">
        <v>1</v>
      </c>
      <c r="I209" s="239"/>
      <c r="J209" s="235"/>
      <c r="K209" s="235"/>
      <c r="L209" s="240"/>
      <c r="M209" s="241"/>
      <c r="N209" s="242"/>
      <c r="O209" s="242"/>
      <c r="P209" s="242"/>
      <c r="Q209" s="242"/>
      <c r="R209" s="242"/>
      <c r="S209" s="242"/>
      <c r="T209" s="243"/>
      <c r="U209" s="13"/>
      <c r="V209" s="13"/>
      <c r="W209" s="13"/>
      <c r="X209" s="13"/>
      <c r="Y209" s="13"/>
      <c r="Z209" s="13"/>
      <c r="AA209" s="13"/>
      <c r="AB209" s="13"/>
      <c r="AC209" s="13"/>
      <c r="AD209" s="13"/>
      <c r="AE209" s="13"/>
      <c r="AT209" s="244" t="s">
        <v>152</v>
      </c>
      <c r="AU209" s="244" t="s">
        <v>85</v>
      </c>
      <c r="AV209" s="13" t="s">
        <v>83</v>
      </c>
      <c r="AW209" s="13" t="s">
        <v>32</v>
      </c>
      <c r="AX209" s="13" t="s">
        <v>75</v>
      </c>
      <c r="AY209" s="244" t="s">
        <v>143</v>
      </c>
    </row>
    <row r="210" s="14" customFormat="1">
      <c r="A210" s="14"/>
      <c r="B210" s="245"/>
      <c r="C210" s="246"/>
      <c r="D210" s="236" t="s">
        <v>152</v>
      </c>
      <c r="E210" s="247" t="s">
        <v>1</v>
      </c>
      <c r="F210" s="248" t="s">
        <v>1070</v>
      </c>
      <c r="G210" s="246"/>
      <c r="H210" s="249">
        <v>3.9889999999999999</v>
      </c>
      <c r="I210" s="250"/>
      <c r="J210" s="246"/>
      <c r="K210" s="246"/>
      <c r="L210" s="251"/>
      <c r="M210" s="252"/>
      <c r="N210" s="253"/>
      <c r="O210" s="253"/>
      <c r="P210" s="253"/>
      <c r="Q210" s="253"/>
      <c r="R210" s="253"/>
      <c r="S210" s="253"/>
      <c r="T210" s="254"/>
      <c r="U210" s="14"/>
      <c r="V210" s="14"/>
      <c r="W210" s="14"/>
      <c r="X210" s="14"/>
      <c r="Y210" s="14"/>
      <c r="Z210" s="14"/>
      <c r="AA210" s="14"/>
      <c r="AB210" s="14"/>
      <c r="AC210" s="14"/>
      <c r="AD210" s="14"/>
      <c r="AE210" s="14"/>
      <c r="AT210" s="255" t="s">
        <v>152</v>
      </c>
      <c r="AU210" s="255" t="s">
        <v>85</v>
      </c>
      <c r="AV210" s="14" t="s">
        <v>85</v>
      </c>
      <c r="AW210" s="14" t="s">
        <v>32</v>
      </c>
      <c r="AX210" s="14" t="s">
        <v>75</v>
      </c>
      <c r="AY210" s="255" t="s">
        <v>143</v>
      </c>
    </row>
    <row r="211" s="14" customFormat="1">
      <c r="A211" s="14"/>
      <c r="B211" s="245"/>
      <c r="C211" s="246"/>
      <c r="D211" s="236" t="s">
        <v>152</v>
      </c>
      <c r="E211" s="247" t="s">
        <v>1</v>
      </c>
      <c r="F211" s="248" t="s">
        <v>1071</v>
      </c>
      <c r="G211" s="246"/>
      <c r="H211" s="249">
        <v>3.5209999999999999</v>
      </c>
      <c r="I211" s="250"/>
      <c r="J211" s="246"/>
      <c r="K211" s="246"/>
      <c r="L211" s="251"/>
      <c r="M211" s="252"/>
      <c r="N211" s="253"/>
      <c r="O211" s="253"/>
      <c r="P211" s="253"/>
      <c r="Q211" s="253"/>
      <c r="R211" s="253"/>
      <c r="S211" s="253"/>
      <c r="T211" s="254"/>
      <c r="U211" s="14"/>
      <c r="V211" s="14"/>
      <c r="W211" s="14"/>
      <c r="X211" s="14"/>
      <c r="Y211" s="14"/>
      <c r="Z211" s="14"/>
      <c r="AA211" s="14"/>
      <c r="AB211" s="14"/>
      <c r="AC211" s="14"/>
      <c r="AD211" s="14"/>
      <c r="AE211" s="14"/>
      <c r="AT211" s="255" t="s">
        <v>152</v>
      </c>
      <c r="AU211" s="255" t="s">
        <v>85</v>
      </c>
      <c r="AV211" s="14" t="s">
        <v>85</v>
      </c>
      <c r="AW211" s="14" t="s">
        <v>32</v>
      </c>
      <c r="AX211" s="14" t="s">
        <v>75</v>
      </c>
      <c r="AY211" s="255" t="s">
        <v>143</v>
      </c>
    </row>
    <row r="212" s="15" customFormat="1">
      <c r="A212" s="15"/>
      <c r="B212" s="256"/>
      <c r="C212" s="257"/>
      <c r="D212" s="236" t="s">
        <v>152</v>
      </c>
      <c r="E212" s="258" t="s">
        <v>1</v>
      </c>
      <c r="F212" s="259" t="s">
        <v>160</v>
      </c>
      <c r="G212" s="257"/>
      <c r="H212" s="260">
        <v>7.5099999999999998</v>
      </c>
      <c r="I212" s="261"/>
      <c r="J212" s="257"/>
      <c r="K212" s="257"/>
      <c r="L212" s="262"/>
      <c r="M212" s="263"/>
      <c r="N212" s="264"/>
      <c r="O212" s="264"/>
      <c r="P212" s="264"/>
      <c r="Q212" s="264"/>
      <c r="R212" s="264"/>
      <c r="S212" s="264"/>
      <c r="T212" s="265"/>
      <c r="U212" s="15"/>
      <c r="V212" s="15"/>
      <c r="W212" s="15"/>
      <c r="X212" s="15"/>
      <c r="Y212" s="15"/>
      <c r="Z212" s="15"/>
      <c r="AA212" s="15"/>
      <c r="AB212" s="15"/>
      <c r="AC212" s="15"/>
      <c r="AD212" s="15"/>
      <c r="AE212" s="15"/>
      <c r="AT212" s="266" t="s">
        <v>152</v>
      </c>
      <c r="AU212" s="266" t="s">
        <v>85</v>
      </c>
      <c r="AV212" s="15" t="s">
        <v>161</v>
      </c>
      <c r="AW212" s="15" t="s">
        <v>32</v>
      </c>
      <c r="AX212" s="15" t="s">
        <v>75</v>
      </c>
      <c r="AY212" s="266" t="s">
        <v>143</v>
      </c>
    </row>
    <row r="213" s="16" customFormat="1">
      <c r="A213" s="16"/>
      <c r="B213" s="267"/>
      <c r="C213" s="268"/>
      <c r="D213" s="236" t="s">
        <v>152</v>
      </c>
      <c r="E213" s="269" t="s">
        <v>1</v>
      </c>
      <c r="F213" s="270" t="s">
        <v>174</v>
      </c>
      <c r="G213" s="268"/>
      <c r="H213" s="271">
        <v>37.109000000000002</v>
      </c>
      <c r="I213" s="272"/>
      <c r="J213" s="268"/>
      <c r="K213" s="268"/>
      <c r="L213" s="273"/>
      <c r="M213" s="274"/>
      <c r="N213" s="275"/>
      <c r="O213" s="275"/>
      <c r="P213" s="275"/>
      <c r="Q213" s="275"/>
      <c r="R213" s="275"/>
      <c r="S213" s="275"/>
      <c r="T213" s="276"/>
      <c r="U213" s="16"/>
      <c r="V213" s="16"/>
      <c r="W213" s="16"/>
      <c r="X213" s="16"/>
      <c r="Y213" s="16"/>
      <c r="Z213" s="16"/>
      <c r="AA213" s="16"/>
      <c r="AB213" s="16"/>
      <c r="AC213" s="16"/>
      <c r="AD213" s="16"/>
      <c r="AE213" s="16"/>
      <c r="AT213" s="277" t="s">
        <v>152</v>
      </c>
      <c r="AU213" s="277" t="s">
        <v>85</v>
      </c>
      <c r="AV213" s="16" t="s">
        <v>150</v>
      </c>
      <c r="AW213" s="16" t="s">
        <v>32</v>
      </c>
      <c r="AX213" s="16" t="s">
        <v>83</v>
      </c>
      <c r="AY213" s="277" t="s">
        <v>143</v>
      </c>
    </row>
    <row r="214" s="2" customFormat="1" ht="24.15" customHeight="1">
      <c r="A214" s="39"/>
      <c r="B214" s="40"/>
      <c r="C214" s="220" t="s">
        <v>265</v>
      </c>
      <c r="D214" s="220" t="s">
        <v>146</v>
      </c>
      <c r="E214" s="221" t="s">
        <v>1110</v>
      </c>
      <c r="F214" s="222" t="s">
        <v>1111</v>
      </c>
      <c r="G214" s="223" t="s">
        <v>649</v>
      </c>
      <c r="H214" s="224">
        <v>5.1059999999999999</v>
      </c>
      <c r="I214" s="225"/>
      <c r="J214" s="226">
        <f>ROUND(I214*H214,2)</f>
        <v>0</v>
      </c>
      <c r="K214" s="227"/>
      <c r="L214" s="45"/>
      <c r="M214" s="228" t="s">
        <v>1</v>
      </c>
      <c r="N214" s="229" t="s">
        <v>40</v>
      </c>
      <c r="O214" s="92"/>
      <c r="P214" s="230">
        <f>O214*H214</f>
        <v>0</v>
      </c>
      <c r="Q214" s="230">
        <v>0</v>
      </c>
      <c r="R214" s="230">
        <f>Q214*H214</f>
        <v>0</v>
      </c>
      <c r="S214" s="230">
        <v>0</v>
      </c>
      <c r="T214" s="231">
        <f>S214*H214</f>
        <v>0</v>
      </c>
      <c r="U214" s="39"/>
      <c r="V214" s="39"/>
      <c r="W214" s="39"/>
      <c r="X214" s="39"/>
      <c r="Y214" s="39"/>
      <c r="Z214" s="39"/>
      <c r="AA214" s="39"/>
      <c r="AB214" s="39"/>
      <c r="AC214" s="39"/>
      <c r="AD214" s="39"/>
      <c r="AE214" s="39"/>
      <c r="AR214" s="232" t="s">
        <v>150</v>
      </c>
      <c r="AT214" s="232" t="s">
        <v>146</v>
      </c>
      <c r="AU214" s="232" t="s">
        <v>85</v>
      </c>
      <c r="AY214" s="18" t="s">
        <v>143</v>
      </c>
      <c r="BE214" s="233">
        <f>IF(N214="základní",J214,0)</f>
        <v>0</v>
      </c>
      <c r="BF214" s="233">
        <f>IF(N214="snížená",J214,0)</f>
        <v>0</v>
      </c>
      <c r="BG214" s="233">
        <f>IF(N214="zákl. přenesená",J214,0)</f>
        <v>0</v>
      </c>
      <c r="BH214" s="233">
        <f>IF(N214="sníž. přenesená",J214,0)</f>
        <v>0</v>
      </c>
      <c r="BI214" s="233">
        <f>IF(N214="nulová",J214,0)</f>
        <v>0</v>
      </c>
      <c r="BJ214" s="18" t="s">
        <v>83</v>
      </c>
      <c r="BK214" s="233">
        <f>ROUND(I214*H214,2)</f>
        <v>0</v>
      </c>
      <c r="BL214" s="18" t="s">
        <v>150</v>
      </c>
      <c r="BM214" s="232" t="s">
        <v>1112</v>
      </c>
    </row>
    <row r="215" s="13" customFormat="1">
      <c r="A215" s="13"/>
      <c r="B215" s="234"/>
      <c r="C215" s="235"/>
      <c r="D215" s="236" t="s">
        <v>152</v>
      </c>
      <c r="E215" s="237" t="s">
        <v>1</v>
      </c>
      <c r="F215" s="238" t="s">
        <v>1113</v>
      </c>
      <c r="G215" s="235"/>
      <c r="H215" s="237" t="s">
        <v>1</v>
      </c>
      <c r="I215" s="239"/>
      <c r="J215" s="235"/>
      <c r="K215" s="235"/>
      <c r="L215" s="240"/>
      <c r="M215" s="241"/>
      <c r="N215" s="242"/>
      <c r="O215" s="242"/>
      <c r="P215" s="242"/>
      <c r="Q215" s="242"/>
      <c r="R215" s="242"/>
      <c r="S215" s="242"/>
      <c r="T215" s="243"/>
      <c r="U215" s="13"/>
      <c r="V215" s="13"/>
      <c r="W215" s="13"/>
      <c r="X215" s="13"/>
      <c r="Y215" s="13"/>
      <c r="Z215" s="13"/>
      <c r="AA215" s="13"/>
      <c r="AB215" s="13"/>
      <c r="AC215" s="13"/>
      <c r="AD215" s="13"/>
      <c r="AE215" s="13"/>
      <c r="AT215" s="244" t="s">
        <v>152</v>
      </c>
      <c r="AU215" s="244" t="s">
        <v>85</v>
      </c>
      <c r="AV215" s="13" t="s">
        <v>83</v>
      </c>
      <c r="AW215" s="13" t="s">
        <v>32</v>
      </c>
      <c r="AX215" s="13" t="s">
        <v>75</v>
      </c>
      <c r="AY215" s="244" t="s">
        <v>143</v>
      </c>
    </row>
    <row r="216" s="14" customFormat="1">
      <c r="A216" s="14"/>
      <c r="B216" s="245"/>
      <c r="C216" s="246"/>
      <c r="D216" s="236" t="s">
        <v>152</v>
      </c>
      <c r="E216" s="247" t="s">
        <v>1</v>
      </c>
      <c r="F216" s="248" t="s">
        <v>1080</v>
      </c>
      <c r="G216" s="246"/>
      <c r="H216" s="249">
        <v>0.30599999999999999</v>
      </c>
      <c r="I216" s="250"/>
      <c r="J216" s="246"/>
      <c r="K216" s="246"/>
      <c r="L216" s="251"/>
      <c r="M216" s="252"/>
      <c r="N216" s="253"/>
      <c r="O216" s="253"/>
      <c r="P216" s="253"/>
      <c r="Q216" s="253"/>
      <c r="R216" s="253"/>
      <c r="S216" s="253"/>
      <c r="T216" s="254"/>
      <c r="U216" s="14"/>
      <c r="V216" s="14"/>
      <c r="W216" s="14"/>
      <c r="X216" s="14"/>
      <c r="Y216" s="14"/>
      <c r="Z216" s="14"/>
      <c r="AA216" s="14"/>
      <c r="AB216" s="14"/>
      <c r="AC216" s="14"/>
      <c r="AD216" s="14"/>
      <c r="AE216" s="14"/>
      <c r="AT216" s="255" t="s">
        <v>152</v>
      </c>
      <c r="AU216" s="255" t="s">
        <v>85</v>
      </c>
      <c r="AV216" s="14" t="s">
        <v>85</v>
      </c>
      <c r="AW216" s="14" t="s">
        <v>32</v>
      </c>
      <c r="AX216" s="14" t="s">
        <v>75</v>
      </c>
      <c r="AY216" s="255" t="s">
        <v>143</v>
      </c>
    </row>
    <row r="217" s="13" customFormat="1">
      <c r="A217" s="13"/>
      <c r="B217" s="234"/>
      <c r="C217" s="235"/>
      <c r="D217" s="236" t="s">
        <v>152</v>
      </c>
      <c r="E217" s="237" t="s">
        <v>1</v>
      </c>
      <c r="F217" s="238" t="s">
        <v>1114</v>
      </c>
      <c r="G217" s="235"/>
      <c r="H217" s="237" t="s">
        <v>1</v>
      </c>
      <c r="I217" s="239"/>
      <c r="J217" s="235"/>
      <c r="K217" s="235"/>
      <c r="L217" s="240"/>
      <c r="M217" s="241"/>
      <c r="N217" s="242"/>
      <c r="O217" s="242"/>
      <c r="P217" s="242"/>
      <c r="Q217" s="242"/>
      <c r="R217" s="242"/>
      <c r="S217" s="242"/>
      <c r="T217" s="243"/>
      <c r="U217" s="13"/>
      <c r="V217" s="13"/>
      <c r="W217" s="13"/>
      <c r="X217" s="13"/>
      <c r="Y217" s="13"/>
      <c r="Z217" s="13"/>
      <c r="AA217" s="13"/>
      <c r="AB217" s="13"/>
      <c r="AC217" s="13"/>
      <c r="AD217" s="13"/>
      <c r="AE217" s="13"/>
      <c r="AT217" s="244" t="s">
        <v>152</v>
      </c>
      <c r="AU217" s="244" t="s">
        <v>85</v>
      </c>
      <c r="AV217" s="13" t="s">
        <v>83</v>
      </c>
      <c r="AW217" s="13" t="s">
        <v>32</v>
      </c>
      <c r="AX217" s="13" t="s">
        <v>75</v>
      </c>
      <c r="AY217" s="244" t="s">
        <v>143</v>
      </c>
    </row>
    <row r="218" s="13" customFormat="1">
      <c r="A218" s="13"/>
      <c r="B218" s="234"/>
      <c r="C218" s="235"/>
      <c r="D218" s="236" t="s">
        <v>152</v>
      </c>
      <c r="E218" s="237" t="s">
        <v>1</v>
      </c>
      <c r="F218" s="238" t="s">
        <v>1109</v>
      </c>
      <c r="G218" s="235"/>
      <c r="H218" s="237" t="s">
        <v>1</v>
      </c>
      <c r="I218" s="239"/>
      <c r="J218" s="235"/>
      <c r="K218" s="235"/>
      <c r="L218" s="240"/>
      <c r="M218" s="241"/>
      <c r="N218" s="242"/>
      <c r="O218" s="242"/>
      <c r="P218" s="242"/>
      <c r="Q218" s="242"/>
      <c r="R218" s="242"/>
      <c r="S218" s="242"/>
      <c r="T218" s="243"/>
      <c r="U218" s="13"/>
      <c r="V218" s="13"/>
      <c r="W218" s="13"/>
      <c r="X218" s="13"/>
      <c r="Y218" s="13"/>
      <c r="Z218" s="13"/>
      <c r="AA218" s="13"/>
      <c r="AB218" s="13"/>
      <c r="AC218" s="13"/>
      <c r="AD218" s="13"/>
      <c r="AE218" s="13"/>
      <c r="AT218" s="244" t="s">
        <v>152</v>
      </c>
      <c r="AU218" s="244" t="s">
        <v>85</v>
      </c>
      <c r="AV218" s="13" t="s">
        <v>83</v>
      </c>
      <c r="AW218" s="13" t="s">
        <v>32</v>
      </c>
      <c r="AX218" s="13" t="s">
        <v>75</v>
      </c>
      <c r="AY218" s="244" t="s">
        <v>143</v>
      </c>
    </row>
    <row r="219" s="14" customFormat="1">
      <c r="A219" s="14"/>
      <c r="B219" s="245"/>
      <c r="C219" s="246"/>
      <c r="D219" s="236" t="s">
        <v>152</v>
      </c>
      <c r="E219" s="247" t="s">
        <v>1</v>
      </c>
      <c r="F219" s="248" t="s">
        <v>1115</v>
      </c>
      <c r="G219" s="246"/>
      <c r="H219" s="249">
        <v>4.7999999999999998</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152</v>
      </c>
      <c r="AU219" s="255" t="s">
        <v>85</v>
      </c>
      <c r="AV219" s="14" t="s">
        <v>85</v>
      </c>
      <c r="AW219" s="14" t="s">
        <v>32</v>
      </c>
      <c r="AX219" s="14" t="s">
        <v>75</v>
      </c>
      <c r="AY219" s="255" t="s">
        <v>143</v>
      </c>
    </row>
    <row r="220" s="16" customFormat="1">
      <c r="A220" s="16"/>
      <c r="B220" s="267"/>
      <c r="C220" s="268"/>
      <c r="D220" s="236" t="s">
        <v>152</v>
      </c>
      <c r="E220" s="269" t="s">
        <v>1</v>
      </c>
      <c r="F220" s="270" t="s">
        <v>174</v>
      </c>
      <c r="G220" s="268"/>
      <c r="H220" s="271">
        <v>5.1059999999999999</v>
      </c>
      <c r="I220" s="272"/>
      <c r="J220" s="268"/>
      <c r="K220" s="268"/>
      <c r="L220" s="273"/>
      <c r="M220" s="274"/>
      <c r="N220" s="275"/>
      <c r="O220" s="275"/>
      <c r="P220" s="275"/>
      <c r="Q220" s="275"/>
      <c r="R220" s="275"/>
      <c r="S220" s="275"/>
      <c r="T220" s="276"/>
      <c r="U220" s="16"/>
      <c r="V220" s="16"/>
      <c r="W220" s="16"/>
      <c r="X220" s="16"/>
      <c r="Y220" s="16"/>
      <c r="Z220" s="16"/>
      <c r="AA220" s="16"/>
      <c r="AB220" s="16"/>
      <c r="AC220" s="16"/>
      <c r="AD220" s="16"/>
      <c r="AE220" s="16"/>
      <c r="AT220" s="277" t="s">
        <v>152</v>
      </c>
      <c r="AU220" s="277" t="s">
        <v>85</v>
      </c>
      <c r="AV220" s="16" t="s">
        <v>150</v>
      </c>
      <c r="AW220" s="16" t="s">
        <v>32</v>
      </c>
      <c r="AX220" s="16" t="s">
        <v>83</v>
      </c>
      <c r="AY220" s="277" t="s">
        <v>143</v>
      </c>
    </row>
    <row r="221" s="2" customFormat="1" ht="16.5" customHeight="1">
      <c r="A221" s="39"/>
      <c r="B221" s="40"/>
      <c r="C221" s="278" t="s">
        <v>269</v>
      </c>
      <c r="D221" s="278" t="s">
        <v>197</v>
      </c>
      <c r="E221" s="279" t="s">
        <v>1116</v>
      </c>
      <c r="F221" s="280" t="s">
        <v>1117</v>
      </c>
      <c r="G221" s="281" t="s">
        <v>474</v>
      </c>
      <c r="H221" s="282">
        <v>10.212</v>
      </c>
      <c r="I221" s="283"/>
      <c r="J221" s="284">
        <f>ROUND(I221*H221,2)</f>
        <v>0</v>
      </c>
      <c r="K221" s="285"/>
      <c r="L221" s="286"/>
      <c r="M221" s="287" t="s">
        <v>1</v>
      </c>
      <c r="N221" s="288" t="s">
        <v>40</v>
      </c>
      <c r="O221" s="92"/>
      <c r="P221" s="230">
        <f>O221*H221</f>
        <v>0</v>
      </c>
      <c r="Q221" s="230">
        <v>1</v>
      </c>
      <c r="R221" s="230">
        <f>Q221*H221</f>
        <v>10.212</v>
      </c>
      <c r="S221" s="230">
        <v>0</v>
      </c>
      <c r="T221" s="231">
        <f>S221*H221</f>
        <v>0</v>
      </c>
      <c r="U221" s="39"/>
      <c r="V221" s="39"/>
      <c r="W221" s="39"/>
      <c r="X221" s="39"/>
      <c r="Y221" s="39"/>
      <c r="Z221" s="39"/>
      <c r="AA221" s="39"/>
      <c r="AB221" s="39"/>
      <c r="AC221" s="39"/>
      <c r="AD221" s="39"/>
      <c r="AE221" s="39"/>
      <c r="AR221" s="232" t="s">
        <v>200</v>
      </c>
      <c r="AT221" s="232" t="s">
        <v>197</v>
      </c>
      <c r="AU221" s="232" t="s">
        <v>85</v>
      </c>
      <c r="AY221" s="18" t="s">
        <v>143</v>
      </c>
      <c r="BE221" s="233">
        <f>IF(N221="základní",J221,0)</f>
        <v>0</v>
      </c>
      <c r="BF221" s="233">
        <f>IF(N221="snížená",J221,0)</f>
        <v>0</v>
      </c>
      <c r="BG221" s="233">
        <f>IF(N221="zákl. přenesená",J221,0)</f>
        <v>0</v>
      </c>
      <c r="BH221" s="233">
        <f>IF(N221="sníž. přenesená",J221,0)</f>
        <v>0</v>
      </c>
      <c r="BI221" s="233">
        <f>IF(N221="nulová",J221,0)</f>
        <v>0</v>
      </c>
      <c r="BJ221" s="18" t="s">
        <v>83</v>
      </c>
      <c r="BK221" s="233">
        <f>ROUND(I221*H221,2)</f>
        <v>0</v>
      </c>
      <c r="BL221" s="18" t="s">
        <v>150</v>
      </c>
      <c r="BM221" s="232" t="s">
        <v>1118</v>
      </c>
    </row>
    <row r="222" s="14" customFormat="1">
      <c r="A222" s="14"/>
      <c r="B222" s="245"/>
      <c r="C222" s="246"/>
      <c r="D222" s="236" t="s">
        <v>152</v>
      </c>
      <c r="E222" s="246"/>
      <c r="F222" s="248" t="s">
        <v>1119</v>
      </c>
      <c r="G222" s="246"/>
      <c r="H222" s="249">
        <v>10.212</v>
      </c>
      <c r="I222" s="250"/>
      <c r="J222" s="246"/>
      <c r="K222" s="246"/>
      <c r="L222" s="251"/>
      <c r="M222" s="252"/>
      <c r="N222" s="253"/>
      <c r="O222" s="253"/>
      <c r="P222" s="253"/>
      <c r="Q222" s="253"/>
      <c r="R222" s="253"/>
      <c r="S222" s="253"/>
      <c r="T222" s="254"/>
      <c r="U222" s="14"/>
      <c r="V222" s="14"/>
      <c r="W222" s="14"/>
      <c r="X222" s="14"/>
      <c r="Y222" s="14"/>
      <c r="Z222" s="14"/>
      <c r="AA222" s="14"/>
      <c r="AB222" s="14"/>
      <c r="AC222" s="14"/>
      <c r="AD222" s="14"/>
      <c r="AE222" s="14"/>
      <c r="AT222" s="255" t="s">
        <v>152</v>
      </c>
      <c r="AU222" s="255" t="s">
        <v>85</v>
      </c>
      <c r="AV222" s="14" t="s">
        <v>85</v>
      </c>
      <c r="AW222" s="14" t="s">
        <v>4</v>
      </c>
      <c r="AX222" s="14" t="s">
        <v>83</v>
      </c>
      <c r="AY222" s="255" t="s">
        <v>143</v>
      </c>
    </row>
    <row r="223" s="12" customFormat="1" ht="22.8" customHeight="1">
      <c r="A223" s="12"/>
      <c r="B223" s="204"/>
      <c r="C223" s="205"/>
      <c r="D223" s="206" t="s">
        <v>74</v>
      </c>
      <c r="E223" s="218" t="s">
        <v>161</v>
      </c>
      <c r="F223" s="218" t="s">
        <v>1120</v>
      </c>
      <c r="G223" s="205"/>
      <c r="H223" s="205"/>
      <c r="I223" s="208"/>
      <c r="J223" s="219">
        <f>BK223</f>
        <v>0</v>
      </c>
      <c r="K223" s="205"/>
      <c r="L223" s="210"/>
      <c r="M223" s="211"/>
      <c r="N223" s="212"/>
      <c r="O223" s="212"/>
      <c r="P223" s="213">
        <f>SUM(P224:P234)</f>
        <v>0</v>
      </c>
      <c r="Q223" s="212"/>
      <c r="R223" s="213">
        <f>SUM(R224:R234)</f>
        <v>0.58806054775999994</v>
      </c>
      <c r="S223" s="212"/>
      <c r="T223" s="214">
        <f>SUM(T224:T234)</f>
        <v>0.00036400000000000001</v>
      </c>
      <c r="U223" s="12"/>
      <c r="V223" s="12"/>
      <c r="W223" s="12"/>
      <c r="X223" s="12"/>
      <c r="Y223" s="12"/>
      <c r="Z223" s="12"/>
      <c r="AA223" s="12"/>
      <c r="AB223" s="12"/>
      <c r="AC223" s="12"/>
      <c r="AD223" s="12"/>
      <c r="AE223" s="12"/>
      <c r="AR223" s="215" t="s">
        <v>83</v>
      </c>
      <c r="AT223" s="216" t="s">
        <v>74</v>
      </c>
      <c r="AU223" s="216" t="s">
        <v>83</v>
      </c>
      <c r="AY223" s="215" t="s">
        <v>143</v>
      </c>
      <c r="BK223" s="217">
        <f>SUM(BK224:BK234)</f>
        <v>0</v>
      </c>
    </row>
    <row r="224" s="2" customFormat="1" ht="24.15" customHeight="1">
      <c r="A224" s="39"/>
      <c r="B224" s="40"/>
      <c r="C224" s="220" t="s">
        <v>8</v>
      </c>
      <c r="D224" s="220" t="s">
        <v>146</v>
      </c>
      <c r="E224" s="221" t="s">
        <v>1121</v>
      </c>
      <c r="F224" s="222" t="s">
        <v>1122</v>
      </c>
      <c r="G224" s="223" t="s">
        <v>363</v>
      </c>
      <c r="H224" s="224">
        <v>1</v>
      </c>
      <c r="I224" s="225"/>
      <c r="J224" s="226">
        <f>ROUND(I224*H224,2)</f>
        <v>0</v>
      </c>
      <c r="K224" s="227"/>
      <c r="L224" s="45"/>
      <c r="M224" s="228" t="s">
        <v>1</v>
      </c>
      <c r="N224" s="229" t="s">
        <v>40</v>
      </c>
      <c r="O224" s="92"/>
      <c r="P224" s="230">
        <f>O224*H224</f>
        <v>0</v>
      </c>
      <c r="Q224" s="230">
        <v>0.02627999</v>
      </c>
      <c r="R224" s="230">
        <f>Q224*H224</f>
        <v>0.02627999</v>
      </c>
      <c r="S224" s="230">
        <v>0</v>
      </c>
      <c r="T224" s="231">
        <f>S224*H224</f>
        <v>0</v>
      </c>
      <c r="U224" s="39"/>
      <c r="V224" s="39"/>
      <c r="W224" s="39"/>
      <c r="X224" s="39"/>
      <c r="Y224" s="39"/>
      <c r="Z224" s="39"/>
      <c r="AA224" s="39"/>
      <c r="AB224" s="39"/>
      <c r="AC224" s="39"/>
      <c r="AD224" s="39"/>
      <c r="AE224" s="39"/>
      <c r="AR224" s="232" t="s">
        <v>150</v>
      </c>
      <c r="AT224" s="232" t="s">
        <v>146</v>
      </c>
      <c r="AU224" s="232" t="s">
        <v>85</v>
      </c>
      <c r="AY224" s="18" t="s">
        <v>143</v>
      </c>
      <c r="BE224" s="233">
        <f>IF(N224="základní",J224,0)</f>
        <v>0</v>
      </c>
      <c r="BF224" s="233">
        <f>IF(N224="snížená",J224,0)</f>
        <v>0</v>
      </c>
      <c r="BG224" s="233">
        <f>IF(N224="zákl. přenesená",J224,0)</f>
        <v>0</v>
      </c>
      <c r="BH224" s="233">
        <f>IF(N224="sníž. přenesená",J224,0)</f>
        <v>0</v>
      </c>
      <c r="BI224" s="233">
        <f>IF(N224="nulová",J224,0)</f>
        <v>0</v>
      </c>
      <c r="BJ224" s="18" t="s">
        <v>83</v>
      </c>
      <c r="BK224" s="233">
        <f>ROUND(I224*H224,2)</f>
        <v>0</v>
      </c>
      <c r="BL224" s="18" t="s">
        <v>150</v>
      </c>
      <c r="BM224" s="232" t="s">
        <v>1123</v>
      </c>
    </row>
    <row r="225" s="2" customFormat="1" ht="24.15" customHeight="1">
      <c r="A225" s="39"/>
      <c r="B225" s="40"/>
      <c r="C225" s="220" t="s">
        <v>276</v>
      </c>
      <c r="D225" s="220" t="s">
        <v>146</v>
      </c>
      <c r="E225" s="221" t="s">
        <v>1124</v>
      </c>
      <c r="F225" s="222" t="s">
        <v>1125</v>
      </c>
      <c r="G225" s="223" t="s">
        <v>223</v>
      </c>
      <c r="H225" s="224">
        <v>36.399999999999999</v>
      </c>
      <c r="I225" s="225"/>
      <c r="J225" s="226">
        <f>ROUND(I225*H225,2)</f>
        <v>0</v>
      </c>
      <c r="K225" s="227"/>
      <c r="L225" s="45"/>
      <c r="M225" s="228" t="s">
        <v>1</v>
      </c>
      <c r="N225" s="229" t="s">
        <v>40</v>
      </c>
      <c r="O225" s="92"/>
      <c r="P225" s="230">
        <f>O225*H225</f>
        <v>0</v>
      </c>
      <c r="Q225" s="230">
        <v>0.0011875200000000001</v>
      </c>
      <c r="R225" s="230">
        <f>Q225*H225</f>
        <v>0.043225727999999998</v>
      </c>
      <c r="S225" s="230">
        <v>1.0000000000000001E-05</v>
      </c>
      <c r="T225" s="231">
        <f>S225*H225</f>
        <v>0.00036400000000000001</v>
      </c>
      <c r="U225" s="39"/>
      <c r="V225" s="39"/>
      <c r="W225" s="39"/>
      <c r="X225" s="39"/>
      <c r="Y225" s="39"/>
      <c r="Z225" s="39"/>
      <c r="AA225" s="39"/>
      <c r="AB225" s="39"/>
      <c r="AC225" s="39"/>
      <c r="AD225" s="39"/>
      <c r="AE225" s="39"/>
      <c r="AR225" s="232" t="s">
        <v>150</v>
      </c>
      <c r="AT225" s="232" t="s">
        <v>146</v>
      </c>
      <c r="AU225" s="232" t="s">
        <v>85</v>
      </c>
      <c r="AY225" s="18" t="s">
        <v>143</v>
      </c>
      <c r="BE225" s="233">
        <f>IF(N225="základní",J225,0)</f>
        <v>0</v>
      </c>
      <c r="BF225" s="233">
        <f>IF(N225="snížená",J225,0)</f>
        <v>0</v>
      </c>
      <c r="BG225" s="233">
        <f>IF(N225="zákl. přenesená",J225,0)</f>
        <v>0</v>
      </c>
      <c r="BH225" s="233">
        <f>IF(N225="sníž. přenesená",J225,0)</f>
        <v>0</v>
      </c>
      <c r="BI225" s="233">
        <f>IF(N225="nulová",J225,0)</f>
        <v>0</v>
      </c>
      <c r="BJ225" s="18" t="s">
        <v>83</v>
      </c>
      <c r="BK225" s="233">
        <f>ROUND(I225*H225,2)</f>
        <v>0</v>
      </c>
      <c r="BL225" s="18" t="s">
        <v>150</v>
      </c>
      <c r="BM225" s="232" t="s">
        <v>1126</v>
      </c>
    </row>
    <row r="226" s="2" customFormat="1">
      <c r="A226" s="39"/>
      <c r="B226" s="40"/>
      <c r="C226" s="41"/>
      <c r="D226" s="236" t="s">
        <v>357</v>
      </c>
      <c r="E226" s="41"/>
      <c r="F226" s="289" t="s">
        <v>1127</v>
      </c>
      <c r="G226" s="41"/>
      <c r="H226" s="41"/>
      <c r="I226" s="290"/>
      <c r="J226" s="41"/>
      <c r="K226" s="41"/>
      <c r="L226" s="45"/>
      <c r="M226" s="291"/>
      <c r="N226" s="292"/>
      <c r="O226" s="92"/>
      <c r="P226" s="92"/>
      <c r="Q226" s="92"/>
      <c r="R226" s="92"/>
      <c r="S226" s="92"/>
      <c r="T226" s="93"/>
      <c r="U226" s="39"/>
      <c r="V226" s="39"/>
      <c r="W226" s="39"/>
      <c r="X226" s="39"/>
      <c r="Y226" s="39"/>
      <c r="Z226" s="39"/>
      <c r="AA226" s="39"/>
      <c r="AB226" s="39"/>
      <c r="AC226" s="39"/>
      <c r="AD226" s="39"/>
      <c r="AE226" s="39"/>
      <c r="AT226" s="18" t="s">
        <v>357</v>
      </c>
      <c r="AU226" s="18" t="s">
        <v>85</v>
      </c>
    </row>
    <row r="227" s="14" customFormat="1">
      <c r="A227" s="14"/>
      <c r="B227" s="245"/>
      <c r="C227" s="246"/>
      <c r="D227" s="236" t="s">
        <v>152</v>
      </c>
      <c r="E227" s="247" t="s">
        <v>1</v>
      </c>
      <c r="F227" s="248" t="s">
        <v>1128</v>
      </c>
      <c r="G227" s="246"/>
      <c r="H227" s="249">
        <v>36.399999999999999</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152</v>
      </c>
      <c r="AU227" s="255" t="s">
        <v>85</v>
      </c>
      <c r="AV227" s="14" t="s">
        <v>85</v>
      </c>
      <c r="AW227" s="14" t="s">
        <v>32</v>
      </c>
      <c r="AX227" s="14" t="s">
        <v>83</v>
      </c>
      <c r="AY227" s="255" t="s">
        <v>143</v>
      </c>
    </row>
    <row r="228" s="2" customFormat="1" ht="24.15" customHeight="1">
      <c r="A228" s="39"/>
      <c r="B228" s="40"/>
      <c r="C228" s="220" t="s">
        <v>281</v>
      </c>
      <c r="D228" s="220" t="s">
        <v>146</v>
      </c>
      <c r="E228" s="221" t="s">
        <v>1129</v>
      </c>
      <c r="F228" s="222" t="s">
        <v>1130</v>
      </c>
      <c r="G228" s="223" t="s">
        <v>149</v>
      </c>
      <c r="H228" s="224">
        <v>3.948</v>
      </c>
      <c r="I228" s="225"/>
      <c r="J228" s="226">
        <f>ROUND(I228*H228,2)</f>
        <v>0</v>
      </c>
      <c r="K228" s="227"/>
      <c r="L228" s="45"/>
      <c r="M228" s="228" t="s">
        <v>1</v>
      </c>
      <c r="N228" s="229" t="s">
        <v>40</v>
      </c>
      <c r="O228" s="92"/>
      <c r="P228" s="230">
        <f>O228*H228</f>
        <v>0</v>
      </c>
      <c r="Q228" s="230">
        <v>0.061903989999999999</v>
      </c>
      <c r="R228" s="230">
        <f>Q228*H228</f>
        <v>0.24439695251999999</v>
      </c>
      <c r="S228" s="230">
        <v>0</v>
      </c>
      <c r="T228" s="231">
        <f>S228*H228</f>
        <v>0</v>
      </c>
      <c r="U228" s="39"/>
      <c r="V228" s="39"/>
      <c r="W228" s="39"/>
      <c r="X228" s="39"/>
      <c r="Y228" s="39"/>
      <c r="Z228" s="39"/>
      <c r="AA228" s="39"/>
      <c r="AB228" s="39"/>
      <c r="AC228" s="39"/>
      <c r="AD228" s="39"/>
      <c r="AE228" s="39"/>
      <c r="AR228" s="232" t="s">
        <v>150</v>
      </c>
      <c r="AT228" s="232" t="s">
        <v>146</v>
      </c>
      <c r="AU228" s="232" t="s">
        <v>85</v>
      </c>
      <c r="AY228" s="18" t="s">
        <v>143</v>
      </c>
      <c r="BE228" s="233">
        <f>IF(N228="základní",J228,0)</f>
        <v>0</v>
      </c>
      <c r="BF228" s="233">
        <f>IF(N228="snížená",J228,0)</f>
        <v>0</v>
      </c>
      <c r="BG228" s="233">
        <f>IF(N228="zákl. přenesená",J228,0)</f>
        <v>0</v>
      </c>
      <c r="BH228" s="233">
        <f>IF(N228="sníž. přenesená",J228,0)</f>
        <v>0</v>
      </c>
      <c r="BI228" s="233">
        <f>IF(N228="nulová",J228,0)</f>
        <v>0</v>
      </c>
      <c r="BJ228" s="18" t="s">
        <v>83</v>
      </c>
      <c r="BK228" s="233">
        <f>ROUND(I228*H228,2)</f>
        <v>0</v>
      </c>
      <c r="BL228" s="18" t="s">
        <v>150</v>
      </c>
      <c r="BM228" s="232" t="s">
        <v>1131</v>
      </c>
    </row>
    <row r="229" s="14" customFormat="1">
      <c r="A229" s="14"/>
      <c r="B229" s="245"/>
      <c r="C229" s="246"/>
      <c r="D229" s="236" t="s">
        <v>152</v>
      </c>
      <c r="E229" s="247" t="s">
        <v>1</v>
      </c>
      <c r="F229" s="248" t="s">
        <v>1132</v>
      </c>
      <c r="G229" s="246"/>
      <c r="H229" s="249">
        <v>1.4139999999999999</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152</v>
      </c>
      <c r="AU229" s="255" t="s">
        <v>85</v>
      </c>
      <c r="AV229" s="14" t="s">
        <v>85</v>
      </c>
      <c r="AW229" s="14" t="s">
        <v>32</v>
      </c>
      <c r="AX229" s="14" t="s">
        <v>75</v>
      </c>
      <c r="AY229" s="255" t="s">
        <v>143</v>
      </c>
    </row>
    <row r="230" s="14" customFormat="1">
      <c r="A230" s="14"/>
      <c r="B230" s="245"/>
      <c r="C230" s="246"/>
      <c r="D230" s="236" t="s">
        <v>152</v>
      </c>
      <c r="E230" s="247" t="s">
        <v>1</v>
      </c>
      <c r="F230" s="248" t="s">
        <v>1132</v>
      </c>
      <c r="G230" s="246"/>
      <c r="H230" s="249">
        <v>1.4139999999999999</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152</v>
      </c>
      <c r="AU230" s="255" t="s">
        <v>85</v>
      </c>
      <c r="AV230" s="14" t="s">
        <v>85</v>
      </c>
      <c r="AW230" s="14" t="s">
        <v>32</v>
      </c>
      <c r="AX230" s="14" t="s">
        <v>75</v>
      </c>
      <c r="AY230" s="255" t="s">
        <v>143</v>
      </c>
    </row>
    <row r="231" s="14" customFormat="1">
      <c r="A231" s="14"/>
      <c r="B231" s="245"/>
      <c r="C231" s="246"/>
      <c r="D231" s="236" t="s">
        <v>152</v>
      </c>
      <c r="E231" s="247" t="s">
        <v>1</v>
      </c>
      <c r="F231" s="248" t="s">
        <v>1133</v>
      </c>
      <c r="G231" s="246"/>
      <c r="H231" s="249">
        <v>1.1200000000000001</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152</v>
      </c>
      <c r="AU231" s="255" t="s">
        <v>85</v>
      </c>
      <c r="AV231" s="14" t="s">
        <v>85</v>
      </c>
      <c r="AW231" s="14" t="s">
        <v>32</v>
      </c>
      <c r="AX231" s="14" t="s">
        <v>75</v>
      </c>
      <c r="AY231" s="255" t="s">
        <v>143</v>
      </c>
    </row>
    <row r="232" s="16" customFormat="1">
      <c r="A232" s="16"/>
      <c r="B232" s="267"/>
      <c r="C232" s="268"/>
      <c r="D232" s="236" t="s">
        <v>152</v>
      </c>
      <c r="E232" s="269" t="s">
        <v>1</v>
      </c>
      <c r="F232" s="270" t="s">
        <v>174</v>
      </c>
      <c r="G232" s="268"/>
      <c r="H232" s="271">
        <v>3.948</v>
      </c>
      <c r="I232" s="272"/>
      <c r="J232" s="268"/>
      <c r="K232" s="268"/>
      <c r="L232" s="273"/>
      <c r="M232" s="274"/>
      <c r="N232" s="275"/>
      <c r="O232" s="275"/>
      <c r="P232" s="275"/>
      <c r="Q232" s="275"/>
      <c r="R232" s="275"/>
      <c r="S232" s="275"/>
      <c r="T232" s="276"/>
      <c r="U232" s="16"/>
      <c r="V232" s="16"/>
      <c r="W232" s="16"/>
      <c r="X232" s="16"/>
      <c r="Y232" s="16"/>
      <c r="Z232" s="16"/>
      <c r="AA232" s="16"/>
      <c r="AB232" s="16"/>
      <c r="AC232" s="16"/>
      <c r="AD232" s="16"/>
      <c r="AE232" s="16"/>
      <c r="AT232" s="277" t="s">
        <v>152</v>
      </c>
      <c r="AU232" s="277" t="s">
        <v>85</v>
      </c>
      <c r="AV232" s="16" t="s">
        <v>150</v>
      </c>
      <c r="AW232" s="16" t="s">
        <v>32</v>
      </c>
      <c r="AX232" s="16" t="s">
        <v>83</v>
      </c>
      <c r="AY232" s="277" t="s">
        <v>143</v>
      </c>
    </row>
    <row r="233" s="2" customFormat="1" ht="24.15" customHeight="1">
      <c r="A233" s="39"/>
      <c r="B233" s="40"/>
      <c r="C233" s="220" t="s">
        <v>299</v>
      </c>
      <c r="D233" s="220" t="s">
        <v>146</v>
      </c>
      <c r="E233" s="221" t="s">
        <v>1134</v>
      </c>
      <c r="F233" s="222" t="s">
        <v>1135</v>
      </c>
      <c r="G233" s="223" t="s">
        <v>149</v>
      </c>
      <c r="H233" s="224">
        <v>4.4459999999999997</v>
      </c>
      <c r="I233" s="225"/>
      <c r="J233" s="226">
        <f>ROUND(I233*H233,2)</f>
        <v>0</v>
      </c>
      <c r="K233" s="227"/>
      <c r="L233" s="45"/>
      <c r="M233" s="228" t="s">
        <v>1</v>
      </c>
      <c r="N233" s="229" t="s">
        <v>40</v>
      </c>
      <c r="O233" s="92"/>
      <c r="P233" s="230">
        <f>O233*H233</f>
        <v>0</v>
      </c>
      <c r="Q233" s="230">
        <v>0.06166394</v>
      </c>
      <c r="R233" s="230">
        <f>Q233*H233</f>
        <v>0.27415787723999996</v>
      </c>
      <c r="S233" s="230">
        <v>0</v>
      </c>
      <c r="T233" s="231">
        <f>S233*H233</f>
        <v>0</v>
      </c>
      <c r="U233" s="39"/>
      <c r="V233" s="39"/>
      <c r="W233" s="39"/>
      <c r="X233" s="39"/>
      <c r="Y233" s="39"/>
      <c r="Z233" s="39"/>
      <c r="AA233" s="39"/>
      <c r="AB233" s="39"/>
      <c r="AC233" s="39"/>
      <c r="AD233" s="39"/>
      <c r="AE233" s="39"/>
      <c r="AR233" s="232" t="s">
        <v>150</v>
      </c>
      <c r="AT233" s="232" t="s">
        <v>146</v>
      </c>
      <c r="AU233" s="232" t="s">
        <v>85</v>
      </c>
      <c r="AY233" s="18" t="s">
        <v>143</v>
      </c>
      <c r="BE233" s="233">
        <f>IF(N233="základní",J233,0)</f>
        <v>0</v>
      </c>
      <c r="BF233" s="233">
        <f>IF(N233="snížená",J233,0)</f>
        <v>0</v>
      </c>
      <c r="BG233" s="233">
        <f>IF(N233="zákl. přenesená",J233,0)</f>
        <v>0</v>
      </c>
      <c r="BH233" s="233">
        <f>IF(N233="sníž. přenesená",J233,0)</f>
        <v>0</v>
      </c>
      <c r="BI233" s="233">
        <f>IF(N233="nulová",J233,0)</f>
        <v>0</v>
      </c>
      <c r="BJ233" s="18" t="s">
        <v>83</v>
      </c>
      <c r="BK233" s="233">
        <f>ROUND(I233*H233,2)</f>
        <v>0</v>
      </c>
      <c r="BL233" s="18" t="s">
        <v>150</v>
      </c>
      <c r="BM233" s="232" t="s">
        <v>1136</v>
      </c>
    </row>
    <row r="234" s="14" customFormat="1">
      <c r="A234" s="14"/>
      <c r="B234" s="245"/>
      <c r="C234" s="246"/>
      <c r="D234" s="236" t="s">
        <v>152</v>
      </c>
      <c r="E234" s="247" t="s">
        <v>1</v>
      </c>
      <c r="F234" s="248" t="s">
        <v>1137</v>
      </c>
      <c r="G234" s="246"/>
      <c r="H234" s="249">
        <v>4.4459999999999997</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152</v>
      </c>
      <c r="AU234" s="255" t="s">
        <v>85</v>
      </c>
      <c r="AV234" s="14" t="s">
        <v>85</v>
      </c>
      <c r="AW234" s="14" t="s">
        <v>32</v>
      </c>
      <c r="AX234" s="14" t="s">
        <v>83</v>
      </c>
      <c r="AY234" s="255" t="s">
        <v>143</v>
      </c>
    </row>
    <row r="235" s="12" customFormat="1" ht="22.8" customHeight="1">
      <c r="A235" s="12"/>
      <c r="B235" s="204"/>
      <c r="C235" s="205"/>
      <c r="D235" s="206" t="s">
        <v>74</v>
      </c>
      <c r="E235" s="218" t="s">
        <v>150</v>
      </c>
      <c r="F235" s="218" t="s">
        <v>1138</v>
      </c>
      <c r="G235" s="205"/>
      <c r="H235" s="205"/>
      <c r="I235" s="208"/>
      <c r="J235" s="219">
        <f>BK235</f>
        <v>0</v>
      </c>
      <c r="K235" s="205"/>
      <c r="L235" s="210"/>
      <c r="M235" s="211"/>
      <c r="N235" s="212"/>
      <c r="O235" s="212"/>
      <c r="P235" s="213">
        <f>SUM(P236:P242)</f>
        <v>0</v>
      </c>
      <c r="Q235" s="212"/>
      <c r="R235" s="213">
        <f>SUM(R236:R242)</f>
        <v>0</v>
      </c>
      <c r="S235" s="212"/>
      <c r="T235" s="214">
        <f>SUM(T236:T242)</f>
        <v>0</v>
      </c>
      <c r="U235" s="12"/>
      <c r="V235" s="12"/>
      <c r="W235" s="12"/>
      <c r="X235" s="12"/>
      <c r="Y235" s="12"/>
      <c r="Z235" s="12"/>
      <c r="AA235" s="12"/>
      <c r="AB235" s="12"/>
      <c r="AC235" s="12"/>
      <c r="AD235" s="12"/>
      <c r="AE235" s="12"/>
      <c r="AR235" s="215" t="s">
        <v>83</v>
      </c>
      <c r="AT235" s="216" t="s">
        <v>74</v>
      </c>
      <c r="AU235" s="216" t="s">
        <v>83</v>
      </c>
      <c r="AY235" s="215" t="s">
        <v>143</v>
      </c>
      <c r="BK235" s="217">
        <f>SUM(BK236:BK242)</f>
        <v>0</v>
      </c>
    </row>
    <row r="236" s="2" customFormat="1" ht="16.5" customHeight="1">
      <c r="A236" s="39"/>
      <c r="B236" s="40"/>
      <c r="C236" s="220" t="s">
        <v>304</v>
      </c>
      <c r="D236" s="220" t="s">
        <v>146</v>
      </c>
      <c r="E236" s="221" t="s">
        <v>1139</v>
      </c>
      <c r="F236" s="222" t="s">
        <v>1140</v>
      </c>
      <c r="G236" s="223" t="s">
        <v>649</v>
      </c>
      <c r="H236" s="224">
        <v>0.77100000000000002</v>
      </c>
      <c r="I236" s="225"/>
      <c r="J236" s="226">
        <f>ROUND(I236*H236,2)</f>
        <v>0</v>
      </c>
      <c r="K236" s="227"/>
      <c r="L236" s="45"/>
      <c r="M236" s="228" t="s">
        <v>1</v>
      </c>
      <c r="N236" s="229" t="s">
        <v>40</v>
      </c>
      <c r="O236" s="92"/>
      <c r="P236" s="230">
        <f>O236*H236</f>
        <v>0</v>
      </c>
      <c r="Q236" s="230">
        <v>0</v>
      </c>
      <c r="R236" s="230">
        <f>Q236*H236</f>
        <v>0</v>
      </c>
      <c r="S236" s="230">
        <v>0</v>
      </c>
      <c r="T236" s="231">
        <f>S236*H236</f>
        <v>0</v>
      </c>
      <c r="U236" s="39"/>
      <c r="V236" s="39"/>
      <c r="W236" s="39"/>
      <c r="X236" s="39"/>
      <c r="Y236" s="39"/>
      <c r="Z236" s="39"/>
      <c r="AA236" s="39"/>
      <c r="AB236" s="39"/>
      <c r="AC236" s="39"/>
      <c r="AD236" s="39"/>
      <c r="AE236" s="39"/>
      <c r="AR236" s="232" t="s">
        <v>150</v>
      </c>
      <c r="AT236" s="232" t="s">
        <v>146</v>
      </c>
      <c r="AU236" s="232" t="s">
        <v>85</v>
      </c>
      <c r="AY236" s="18" t="s">
        <v>143</v>
      </c>
      <c r="BE236" s="233">
        <f>IF(N236="základní",J236,0)</f>
        <v>0</v>
      </c>
      <c r="BF236" s="233">
        <f>IF(N236="snížená",J236,0)</f>
        <v>0</v>
      </c>
      <c r="BG236" s="233">
        <f>IF(N236="zákl. přenesená",J236,0)</f>
        <v>0</v>
      </c>
      <c r="BH236" s="233">
        <f>IF(N236="sníž. přenesená",J236,0)</f>
        <v>0</v>
      </c>
      <c r="BI236" s="233">
        <f>IF(N236="nulová",J236,0)</f>
        <v>0</v>
      </c>
      <c r="BJ236" s="18" t="s">
        <v>83</v>
      </c>
      <c r="BK236" s="233">
        <f>ROUND(I236*H236,2)</f>
        <v>0</v>
      </c>
      <c r="BL236" s="18" t="s">
        <v>150</v>
      </c>
      <c r="BM236" s="232" t="s">
        <v>1141</v>
      </c>
    </row>
    <row r="237" s="13" customFormat="1">
      <c r="A237" s="13"/>
      <c r="B237" s="234"/>
      <c r="C237" s="235"/>
      <c r="D237" s="236" t="s">
        <v>152</v>
      </c>
      <c r="E237" s="237" t="s">
        <v>1</v>
      </c>
      <c r="F237" s="238" t="s">
        <v>1113</v>
      </c>
      <c r="G237" s="235"/>
      <c r="H237" s="237" t="s">
        <v>1</v>
      </c>
      <c r="I237" s="239"/>
      <c r="J237" s="235"/>
      <c r="K237" s="235"/>
      <c r="L237" s="240"/>
      <c r="M237" s="241"/>
      <c r="N237" s="242"/>
      <c r="O237" s="242"/>
      <c r="P237" s="242"/>
      <c r="Q237" s="242"/>
      <c r="R237" s="242"/>
      <c r="S237" s="242"/>
      <c r="T237" s="243"/>
      <c r="U237" s="13"/>
      <c r="V237" s="13"/>
      <c r="W237" s="13"/>
      <c r="X237" s="13"/>
      <c r="Y237" s="13"/>
      <c r="Z237" s="13"/>
      <c r="AA237" s="13"/>
      <c r="AB237" s="13"/>
      <c r="AC237" s="13"/>
      <c r="AD237" s="13"/>
      <c r="AE237" s="13"/>
      <c r="AT237" s="244" t="s">
        <v>152</v>
      </c>
      <c r="AU237" s="244" t="s">
        <v>85</v>
      </c>
      <c r="AV237" s="13" t="s">
        <v>83</v>
      </c>
      <c r="AW237" s="13" t="s">
        <v>32</v>
      </c>
      <c r="AX237" s="13" t="s">
        <v>75</v>
      </c>
      <c r="AY237" s="244" t="s">
        <v>143</v>
      </c>
    </row>
    <row r="238" s="14" customFormat="1">
      <c r="A238" s="14"/>
      <c r="B238" s="245"/>
      <c r="C238" s="246"/>
      <c r="D238" s="236" t="s">
        <v>152</v>
      </c>
      <c r="E238" s="247" t="s">
        <v>1</v>
      </c>
      <c r="F238" s="248" t="s">
        <v>1142</v>
      </c>
      <c r="G238" s="246"/>
      <c r="H238" s="249">
        <v>0.050999999999999997</v>
      </c>
      <c r="I238" s="250"/>
      <c r="J238" s="246"/>
      <c r="K238" s="246"/>
      <c r="L238" s="251"/>
      <c r="M238" s="252"/>
      <c r="N238" s="253"/>
      <c r="O238" s="253"/>
      <c r="P238" s="253"/>
      <c r="Q238" s="253"/>
      <c r="R238" s="253"/>
      <c r="S238" s="253"/>
      <c r="T238" s="254"/>
      <c r="U238" s="14"/>
      <c r="V238" s="14"/>
      <c r="W238" s="14"/>
      <c r="X238" s="14"/>
      <c r="Y238" s="14"/>
      <c r="Z238" s="14"/>
      <c r="AA238" s="14"/>
      <c r="AB238" s="14"/>
      <c r="AC238" s="14"/>
      <c r="AD238" s="14"/>
      <c r="AE238" s="14"/>
      <c r="AT238" s="255" t="s">
        <v>152</v>
      </c>
      <c r="AU238" s="255" t="s">
        <v>85</v>
      </c>
      <c r="AV238" s="14" t="s">
        <v>85</v>
      </c>
      <c r="AW238" s="14" t="s">
        <v>32</v>
      </c>
      <c r="AX238" s="14" t="s">
        <v>75</v>
      </c>
      <c r="AY238" s="255" t="s">
        <v>143</v>
      </c>
    </row>
    <row r="239" s="13" customFormat="1">
      <c r="A239" s="13"/>
      <c r="B239" s="234"/>
      <c r="C239" s="235"/>
      <c r="D239" s="236" t="s">
        <v>152</v>
      </c>
      <c r="E239" s="237" t="s">
        <v>1</v>
      </c>
      <c r="F239" s="238" t="s">
        <v>1114</v>
      </c>
      <c r="G239" s="235"/>
      <c r="H239" s="237" t="s">
        <v>1</v>
      </c>
      <c r="I239" s="239"/>
      <c r="J239" s="235"/>
      <c r="K239" s="235"/>
      <c r="L239" s="240"/>
      <c r="M239" s="241"/>
      <c r="N239" s="242"/>
      <c r="O239" s="242"/>
      <c r="P239" s="242"/>
      <c r="Q239" s="242"/>
      <c r="R239" s="242"/>
      <c r="S239" s="242"/>
      <c r="T239" s="243"/>
      <c r="U239" s="13"/>
      <c r="V239" s="13"/>
      <c r="W239" s="13"/>
      <c r="X239" s="13"/>
      <c r="Y239" s="13"/>
      <c r="Z239" s="13"/>
      <c r="AA239" s="13"/>
      <c r="AB239" s="13"/>
      <c r="AC239" s="13"/>
      <c r="AD239" s="13"/>
      <c r="AE239" s="13"/>
      <c r="AT239" s="244" t="s">
        <v>152</v>
      </c>
      <c r="AU239" s="244" t="s">
        <v>85</v>
      </c>
      <c r="AV239" s="13" t="s">
        <v>83</v>
      </c>
      <c r="AW239" s="13" t="s">
        <v>32</v>
      </c>
      <c r="AX239" s="13" t="s">
        <v>75</v>
      </c>
      <c r="AY239" s="244" t="s">
        <v>143</v>
      </c>
    </row>
    <row r="240" s="13" customFormat="1">
      <c r="A240" s="13"/>
      <c r="B240" s="234"/>
      <c r="C240" s="235"/>
      <c r="D240" s="236" t="s">
        <v>152</v>
      </c>
      <c r="E240" s="237" t="s">
        <v>1</v>
      </c>
      <c r="F240" s="238" t="s">
        <v>1060</v>
      </c>
      <c r="G240" s="235"/>
      <c r="H240" s="237" t="s">
        <v>1</v>
      </c>
      <c r="I240" s="239"/>
      <c r="J240" s="235"/>
      <c r="K240" s="235"/>
      <c r="L240" s="240"/>
      <c r="M240" s="241"/>
      <c r="N240" s="242"/>
      <c r="O240" s="242"/>
      <c r="P240" s="242"/>
      <c r="Q240" s="242"/>
      <c r="R240" s="242"/>
      <c r="S240" s="242"/>
      <c r="T240" s="243"/>
      <c r="U240" s="13"/>
      <c r="V240" s="13"/>
      <c r="W240" s="13"/>
      <c r="X240" s="13"/>
      <c r="Y240" s="13"/>
      <c r="Z240" s="13"/>
      <c r="AA240" s="13"/>
      <c r="AB240" s="13"/>
      <c r="AC240" s="13"/>
      <c r="AD240" s="13"/>
      <c r="AE240" s="13"/>
      <c r="AT240" s="244" t="s">
        <v>152</v>
      </c>
      <c r="AU240" s="244" t="s">
        <v>85</v>
      </c>
      <c r="AV240" s="13" t="s">
        <v>83</v>
      </c>
      <c r="AW240" s="13" t="s">
        <v>32</v>
      </c>
      <c r="AX240" s="13" t="s">
        <v>75</v>
      </c>
      <c r="AY240" s="244" t="s">
        <v>143</v>
      </c>
    </row>
    <row r="241" s="14" customFormat="1">
      <c r="A241" s="14"/>
      <c r="B241" s="245"/>
      <c r="C241" s="246"/>
      <c r="D241" s="236" t="s">
        <v>152</v>
      </c>
      <c r="E241" s="247" t="s">
        <v>1</v>
      </c>
      <c r="F241" s="248" t="s">
        <v>1143</v>
      </c>
      <c r="G241" s="246"/>
      <c r="H241" s="249">
        <v>0.71999999999999997</v>
      </c>
      <c r="I241" s="250"/>
      <c r="J241" s="246"/>
      <c r="K241" s="246"/>
      <c r="L241" s="251"/>
      <c r="M241" s="252"/>
      <c r="N241" s="253"/>
      <c r="O241" s="253"/>
      <c r="P241" s="253"/>
      <c r="Q241" s="253"/>
      <c r="R241" s="253"/>
      <c r="S241" s="253"/>
      <c r="T241" s="254"/>
      <c r="U241" s="14"/>
      <c r="V241" s="14"/>
      <c r="W241" s="14"/>
      <c r="X241" s="14"/>
      <c r="Y241" s="14"/>
      <c r="Z241" s="14"/>
      <c r="AA241" s="14"/>
      <c r="AB241" s="14"/>
      <c r="AC241" s="14"/>
      <c r="AD241" s="14"/>
      <c r="AE241" s="14"/>
      <c r="AT241" s="255" t="s">
        <v>152</v>
      </c>
      <c r="AU241" s="255" t="s">
        <v>85</v>
      </c>
      <c r="AV241" s="14" t="s">
        <v>85</v>
      </c>
      <c r="AW241" s="14" t="s">
        <v>32</v>
      </c>
      <c r="AX241" s="14" t="s">
        <v>75</v>
      </c>
      <c r="AY241" s="255" t="s">
        <v>143</v>
      </c>
    </row>
    <row r="242" s="16" customFormat="1">
      <c r="A242" s="16"/>
      <c r="B242" s="267"/>
      <c r="C242" s="268"/>
      <c r="D242" s="236" t="s">
        <v>152</v>
      </c>
      <c r="E242" s="269" t="s">
        <v>1</v>
      </c>
      <c r="F242" s="270" t="s">
        <v>174</v>
      </c>
      <c r="G242" s="268"/>
      <c r="H242" s="271">
        <v>0.77100000000000002</v>
      </c>
      <c r="I242" s="272"/>
      <c r="J242" s="268"/>
      <c r="K242" s="268"/>
      <c r="L242" s="273"/>
      <c r="M242" s="274"/>
      <c r="N242" s="275"/>
      <c r="O242" s="275"/>
      <c r="P242" s="275"/>
      <c r="Q242" s="275"/>
      <c r="R242" s="275"/>
      <c r="S242" s="275"/>
      <c r="T242" s="276"/>
      <c r="U242" s="16"/>
      <c r="V242" s="16"/>
      <c r="W242" s="16"/>
      <c r="X242" s="16"/>
      <c r="Y242" s="16"/>
      <c r="Z242" s="16"/>
      <c r="AA242" s="16"/>
      <c r="AB242" s="16"/>
      <c r="AC242" s="16"/>
      <c r="AD242" s="16"/>
      <c r="AE242" s="16"/>
      <c r="AT242" s="277" t="s">
        <v>152</v>
      </c>
      <c r="AU242" s="277" t="s">
        <v>85</v>
      </c>
      <c r="AV242" s="16" t="s">
        <v>150</v>
      </c>
      <c r="AW242" s="16" t="s">
        <v>32</v>
      </c>
      <c r="AX242" s="16" t="s">
        <v>83</v>
      </c>
      <c r="AY242" s="277" t="s">
        <v>143</v>
      </c>
    </row>
    <row r="243" s="12" customFormat="1" ht="22.8" customHeight="1">
      <c r="A243" s="12"/>
      <c r="B243" s="204"/>
      <c r="C243" s="205"/>
      <c r="D243" s="206" t="s">
        <v>74</v>
      </c>
      <c r="E243" s="218" t="s">
        <v>205</v>
      </c>
      <c r="F243" s="218" t="s">
        <v>1144</v>
      </c>
      <c r="G243" s="205"/>
      <c r="H243" s="205"/>
      <c r="I243" s="208"/>
      <c r="J243" s="219">
        <f>BK243</f>
        <v>0</v>
      </c>
      <c r="K243" s="205"/>
      <c r="L243" s="210"/>
      <c r="M243" s="211"/>
      <c r="N243" s="212"/>
      <c r="O243" s="212"/>
      <c r="P243" s="213">
        <f>SUM(P244:P258)</f>
        <v>0</v>
      </c>
      <c r="Q243" s="212"/>
      <c r="R243" s="213">
        <f>SUM(R244:R258)</f>
        <v>14.389425599999999</v>
      </c>
      <c r="S243" s="212"/>
      <c r="T243" s="214">
        <f>SUM(T244:T258)</f>
        <v>0</v>
      </c>
      <c r="U243" s="12"/>
      <c r="V243" s="12"/>
      <c r="W243" s="12"/>
      <c r="X243" s="12"/>
      <c r="Y243" s="12"/>
      <c r="Z243" s="12"/>
      <c r="AA243" s="12"/>
      <c r="AB243" s="12"/>
      <c r="AC243" s="12"/>
      <c r="AD243" s="12"/>
      <c r="AE243" s="12"/>
      <c r="AR243" s="215" t="s">
        <v>83</v>
      </c>
      <c r="AT243" s="216" t="s">
        <v>74</v>
      </c>
      <c r="AU243" s="216" t="s">
        <v>83</v>
      </c>
      <c r="AY243" s="215" t="s">
        <v>143</v>
      </c>
      <c r="BK243" s="217">
        <f>SUM(BK244:BK258)</f>
        <v>0</v>
      </c>
    </row>
    <row r="244" s="2" customFormat="1" ht="33" customHeight="1">
      <c r="A244" s="39"/>
      <c r="B244" s="40"/>
      <c r="C244" s="220" t="s">
        <v>310</v>
      </c>
      <c r="D244" s="220" t="s">
        <v>146</v>
      </c>
      <c r="E244" s="221" t="s">
        <v>1145</v>
      </c>
      <c r="F244" s="222" t="s">
        <v>1146</v>
      </c>
      <c r="G244" s="223" t="s">
        <v>149</v>
      </c>
      <c r="H244" s="224">
        <v>89.760000000000005</v>
      </c>
      <c r="I244" s="225"/>
      <c r="J244" s="226">
        <f>ROUND(I244*H244,2)</f>
        <v>0</v>
      </c>
      <c r="K244" s="227"/>
      <c r="L244" s="45"/>
      <c r="M244" s="228" t="s">
        <v>1</v>
      </c>
      <c r="N244" s="229" t="s">
        <v>40</v>
      </c>
      <c r="O244" s="92"/>
      <c r="P244" s="230">
        <f>O244*H244</f>
        <v>0</v>
      </c>
      <c r="Q244" s="230">
        <v>0.059089999999999997</v>
      </c>
      <c r="R244" s="230">
        <f>Q244*H244</f>
        <v>5.3039183999999997</v>
      </c>
      <c r="S244" s="230">
        <v>0</v>
      </c>
      <c r="T244" s="231">
        <f>S244*H244</f>
        <v>0</v>
      </c>
      <c r="U244" s="39"/>
      <c r="V244" s="39"/>
      <c r="W244" s="39"/>
      <c r="X244" s="39"/>
      <c r="Y244" s="39"/>
      <c r="Z244" s="39"/>
      <c r="AA244" s="39"/>
      <c r="AB244" s="39"/>
      <c r="AC244" s="39"/>
      <c r="AD244" s="39"/>
      <c r="AE244" s="39"/>
      <c r="AR244" s="232" t="s">
        <v>150</v>
      </c>
      <c r="AT244" s="232" t="s">
        <v>146</v>
      </c>
      <c r="AU244" s="232" t="s">
        <v>85</v>
      </c>
      <c r="AY244" s="18" t="s">
        <v>143</v>
      </c>
      <c r="BE244" s="233">
        <f>IF(N244="základní",J244,0)</f>
        <v>0</v>
      </c>
      <c r="BF244" s="233">
        <f>IF(N244="snížená",J244,0)</f>
        <v>0</v>
      </c>
      <c r="BG244" s="233">
        <f>IF(N244="zákl. přenesená",J244,0)</f>
        <v>0</v>
      </c>
      <c r="BH244" s="233">
        <f>IF(N244="sníž. přenesená",J244,0)</f>
        <v>0</v>
      </c>
      <c r="BI244" s="233">
        <f>IF(N244="nulová",J244,0)</f>
        <v>0</v>
      </c>
      <c r="BJ244" s="18" t="s">
        <v>83</v>
      </c>
      <c r="BK244" s="233">
        <f>ROUND(I244*H244,2)</f>
        <v>0</v>
      </c>
      <c r="BL244" s="18" t="s">
        <v>150</v>
      </c>
      <c r="BM244" s="232" t="s">
        <v>1147</v>
      </c>
    </row>
    <row r="245" s="13" customFormat="1">
      <c r="A245" s="13"/>
      <c r="B245" s="234"/>
      <c r="C245" s="235"/>
      <c r="D245" s="236" t="s">
        <v>152</v>
      </c>
      <c r="E245" s="237" t="s">
        <v>1</v>
      </c>
      <c r="F245" s="238" t="s">
        <v>1058</v>
      </c>
      <c r="G245" s="235"/>
      <c r="H245" s="237" t="s">
        <v>1</v>
      </c>
      <c r="I245" s="239"/>
      <c r="J245" s="235"/>
      <c r="K245" s="235"/>
      <c r="L245" s="240"/>
      <c r="M245" s="241"/>
      <c r="N245" s="242"/>
      <c r="O245" s="242"/>
      <c r="P245" s="242"/>
      <c r="Q245" s="242"/>
      <c r="R245" s="242"/>
      <c r="S245" s="242"/>
      <c r="T245" s="243"/>
      <c r="U245" s="13"/>
      <c r="V245" s="13"/>
      <c r="W245" s="13"/>
      <c r="X245" s="13"/>
      <c r="Y245" s="13"/>
      <c r="Z245" s="13"/>
      <c r="AA245" s="13"/>
      <c r="AB245" s="13"/>
      <c r="AC245" s="13"/>
      <c r="AD245" s="13"/>
      <c r="AE245" s="13"/>
      <c r="AT245" s="244" t="s">
        <v>152</v>
      </c>
      <c r="AU245" s="244" t="s">
        <v>85</v>
      </c>
      <c r="AV245" s="13" t="s">
        <v>83</v>
      </c>
      <c r="AW245" s="13" t="s">
        <v>32</v>
      </c>
      <c r="AX245" s="13" t="s">
        <v>75</v>
      </c>
      <c r="AY245" s="244" t="s">
        <v>143</v>
      </c>
    </row>
    <row r="246" s="14" customFormat="1">
      <c r="A246" s="14"/>
      <c r="B246" s="245"/>
      <c r="C246" s="246"/>
      <c r="D246" s="236" t="s">
        <v>152</v>
      </c>
      <c r="E246" s="247" t="s">
        <v>1</v>
      </c>
      <c r="F246" s="248" t="s">
        <v>1059</v>
      </c>
      <c r="G246" s="246"/>
      <c r="H246" s="249">
        <v>69.760000000000005</v>
      </c>
      <c r="I246" s="250"/>
      <c r="J246" s="246"/>
      <c r="K246" s="246"/>
      <c r="L246" s="251"/>
      <c r="M246" s="252"/>
      <c r="N246" s="253"/>
      <c r="O246" s="253"/>
      <c r="P246" s="253"/>
      <c r="Q246" s="253"/>
      <c r="R246" s="253"/>
      <c r="S246" s="253"/>
      <c r="T246" s="254"/>
      <c r="U246" s="14"/>
      <c r="V246" s="14"/>
      <c r="W246" s="14"/>
      <c r="X246" s="14"/>
      <c r="Y246" s="14"/>
      <c r="Z246" s="14"/>
      <c r="AA246" s="14"/>
      <c r="AB246" s="14"/>
      <c r="AC246" s="14"/>
      <c r="AD246" s="14"/>
      <c r="AE246" s="14"/>
      <c r="AT246" s="255" t="s">
        <v>152</v>
      </c>
      <c r="AU246" s="255" t="s">
        <v>85</v>
      </c>
      <c r="AV246" s="14" t="s">
        <v>85</v>
      </c>
      <c r="AW246" s="14" t="s">
        <v>32</v>
      </c>
      <c r="AX246" s="14" t="s">
        <v>75</v>
      </c>
      <c r="AY246" s="255" t="s">
        <v>143</v>
      </c>
    </row>
    <row r="247" s="13" customFormat="1">
      <c r="A247" s="13"/>
      <c r="B247" s="234"/>
      <c r="C247" s="235"/>
      <c r="D247" s="236" t="s">
        <v>152</v>
      </c>
      <c r="E247" s="237" t="s">
        <v>1</v>
      </c>
      <c r="F247" s="238" t="s">
        <v>1075</v>
      </c>
      <c r="G247" s="235"/>
      <c r="H247" s="237" t="s">
        <v>1</v>
      </c>
      <c r="I247" s="239"/>
      <c r="J247" s="235"/>
      <c r="K247" s="235"/>
      <c r="L247" s="240"/>
      <c r="M247" s="241"/>
      <c r="N247" s="242"/>
      <c r="O247" s="242"/>
      <c r="P247" s="242"/>
      <c r="Q247" s="242"/>
      <c r="R247" s="242"/>
      <c r="S247" s="242"/>
      <c r="T247" s="243"/>
      <c r="U247" s="13"/>
      <c r="V247" s="13"/>
      <c r="W247" s="13"/>
      <c r="X247" s="13"/>
      <c r="Y247" s="13"/>
      <c r="Z247" s="13"/>
      <c r="AA247" s="13"/>
      <c r="AB247" s="13"/>
      <c r="AC247" s="13"/>
      <c r="AD247" s="13"/>
      <c r="AE247" s="13"/>
      <c r="AT247" s="244" t="s">
        <v>152</v>
      </c>
      <c r="AU247" s="244" t="s">
        <v>85</v>
      </c>
      <c r="AV247" s="13" t="s">
        <v>83</v>
      </c>
      <c r="AW247" s="13" t="s">
        <v>32</v>
      </c>
      <c r="AX247" s="13" t="s">
        <v>75</v>
      </c>
      <c r="AY247" s="244" t="s">
        <v>143</v>
      </c>
    </row>
    <row r="248" s="14" customFormat="1">
      <c r="A248" s="14"/>
      <c r="B248" s="245"/>
      <c r="C248" s="246"/>
      <c r="D248" s="236" t="s">
        <v>152</v>
      </c>
      <c r="E248" s="247" t="s">
        <v>1</v>
      </c>
      <c r="F248" s="248" t="s">
        <v>1148</v>
      </c>
      <c r="G248" s="246"/>
      <c r="H248" s="249">
        <v>20</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152</v>
      </c>
      <c r="AU248" s="255" t="s">
        <v>85</v>
      </c>
      <c r="AV248" s="14" t="s">
        <v>85</v>
      </c>
      <c r="AW248" s="14" t="s">
        <v>32</v>
      </c>
      <c r="AX248" s="14" t="s">
        <v>75</v>
      </c>
      <c r="AY248" s="255" t="s">
        <v>143</v>
      </c>
    </row>
    <row r="249" s="16" customFormat="1">
      <c r="A249" s="16"/>
      <c r="B249" s="267"/>
      <c r="C249" s="268"/>
      <c r="D249" s="236" t="s">
        <v>152</v>
      </c>
      <c r="E249" s="269" t="s">
        <v>1</v>
      </c>
      <c r="F249" s="270" t="s">
        <v>174</v>
      </c>
      <c r="G249" s="268"/>
      <c r="H249" s="271">
        <v>89.760000000000005</v>
      </c>
      <c r="I249" s="272"/>
      <c r="J249" s="268"/>
      <c r="K249" s="268"/>
      <c r="L249" s="273"/>
      <c r="M249" s="274"/>
      <c r="N249" s="275"/>
      <c r="O249" s="275"/>
      <c r="P249" s="275"/>
      <c r="Q249" s="275"/>
      <c r="R249" s="275"/>
      <c r="S249" s="275"/>
      <c r="T249" s="276"/>
      <c r="U249" s="16"/>
      <c r="V249" s="16"/>
      <c r="W249" s="16"/>
      <c r="X249" s="16"/>
      <c r="Y249" s="16"/>
      <c r="Z249" s="16"/>
      <c r="AA249" s="16"/>
      <c r="AB249" s="16"/>
      <c r="AC249" s="16"/>
      <c r="AD249" s="16"/>
      <c r="AE249" s="16"/>
      <c r="AT249" s="277" t="s">
        <v>152</v>
      </c>
      <c r="AU249" s="277" t="s">
        <v>85</v>
      </c>
      <c r="AV249" s="16" t="s">
        <v>150</v>
      </c>
      <c r="AW249" s="16" t="s">
        <v>32</v>
      </c>
      <c r="AX249" s="16" t="s">
        <v>83</v>
      </c>
      <c r="AY249" s="277" t="s">
        <v>143</v>
      </c>
    </row>
    <row r="250" s="2" customFormat="1" ht="33" customHeight="1">
      <c r="A250" s="39"/>
      <c r="B250" s="40"/>
      <c r="C250" s="220" t="s">
        <v>7</v>
      </c>
      <c r="D250" s="220" t="s">
        <v>146</v>
      </c>
      <c r="E250" s="221" t="s">
        <v>1149</v>
      </c>
      <c r="F250" s="222" t="s">
        <v>1150</v>
      </c>
      <c r="G250" s="223" t="s">
        <v>149</v>
      </c>
      <c r="H250" s="224">
        <v>89.760000000000005</v>
      </c>
      <c r="I250" s="225"/>
      <c r="J250" s="226">
        <f>ROUND(I250*H250,2)</f>
        <v>0</v>
      </c>
      <c r="K250" s="227"/>
      <c r="L250" s="45"/>
      <c r="M250" s="228" t="s">
        <v>1</v>
      </c>
      <c r="N250" s="229" t="s">
        <v>40</v>
      </c>
      <c r="O250" s="92"/>
      <c r="P250" s="230">
        <f>O250*H250</f>
        <v>0</v>
      </c>
      <c r="Q250" s="230">
        <v>0.089219999999999994</v>
      </c>
      <c r="R250" s="230">
        <f>Q250*H250</f>
        <v>8.0083871999999996</v>
      </c>
      <c r="S250" s="230">
        <v>0</v>
      </c>
      <c r="T250" s="231">
        <f>S250*H250</f>
        <v>0</v>
      </c>
      <c r="U250" s="39"/>
      <c r="V250" s="39"/>
      <c r="W250" s="39"/>
      <c r="X250" s="39"/>
      <c r="Y250" s="39"/>
      <c r="Z250" s="39"/>
      <c r="AA250" s="39"/>
      <c r="AB250" s="39"/>
      <c r="AC250" s="39"/>
      <c r="AD250" s="39"/>
      <c r="AE250" s="39"/>
      <c r="AR250" s="232" t="s">
        <v>150</v>
      </c>
      <c r="AT250" s="232" t="s">
        <v>146</v>
      </c>
      <c r="AU250" s="232" t="s">
        <v>85</v>
      </c>
      <c r="AY250" s="18" t="s">
        <v>143</v>
      </c>
      <c r="BE250" s="233">
        <f>IF(N250="základní",J250,0)</f>
        <v>0</v>
      </c>
      <c r="BF250" s="233">
        <f>IF(N250="snížená",J250,0)</f>
        <v>0</v>
      </c>
      <c r="BG250" s="233">
        <f>IF(N250="zákl. přenesená",J250,0)</f>
        <v>0</v>
      </c>
      <c r="BH250" s="233">
        <f>IF(N250="sníž. přenesená",J250,0)</f>
        <v>0</v>
      </c>
      <c r="BI250" s="233">
        <f>IF(N250="nulová",J250,0)</f>
        <v>0</v>
      </c>
      <c r="BJ250" s="18" t="s">
        <v>83</v>
      </c>
      <c r="BK250" s="233">
        <f>ROUND(I250*H250,2)</f>
        <v>0</v>
      </c>
      <c r="BL250" s="18" t="s">
        <v>150</v>
      </c>
      <c r="BM250" s="232" t="s">
        <v>1151</v>
      </c>
    </row>
    <row r="251" s="13" customFormat="1">
      <c r="A251" s="13"/>
      <c r="B251" s="234"/>
      <c r="C251" s="235"/>
      <c r="D251" s="236" t="s">
        <v>152</v>
      </c>
      <c r="E251" s="237" t="s">
        <v>1</v>
      </c>
      <c r="F251" s="238" t="s">
        <v>1058</v>
      </c>
      <c r="G251" s="235"/>
      <c r="H251" s="237" t="s">
        <v>1</v>
      </c>
      <c r="I251" s="239"/>
      <c r="J251" s="235"/>
      <c r="K251" s="235"/>
      <c r="L251" s="240"/>
      <c r="M251" s="241"/>
      <c r="N251" s="242"/>
      <c r="O251" s="242"/>
      <c r="P251" s="242"/>
      <c r="Q251" s="242"/>
      <c r="R251" s="242"/>
      <c r="S251" s="242"/>
      <c r="T251" s="243"/>
      <c r="U251" s="13"/>
      <c r="V251" s="13"/>
      <c r="W251" s="13"/>
      <c r="X251" s="13"/>
      <c r="Y251" s="13"/>
      <c r="Z251" s="13"/>
      <c r="AA251" s="13"/>
      <c r="AB251" s="13"/>
      <c r="AC251" s="13"/>
      <c r="AD251" s="13"/>
      <c r="AE251" s="13"/>
      <c r="AT251" s="244" t="s">
        <v>152</v>
      </c>
      <c r="AU251" s="244" t="s">
        <v>85</v>
      </c>
      <c r="AV251" s="13" t="s">
        <v>83</v>
      </c>
      <c r="AW251" s="13" t="s">
        <v>32</v>
      </c>
      <c r="AX251" s="13" t="s">
        <v>75</v>
      </c>
      <c r="AY251" s="244" t="s">
        <v>143</v>
      </c>
    </row>
    <row r="252" s="14" customFormat="1">
      <c r="A252" s="14"/>
      <c r="B252" s="245"/>
      <c r="C252" s="246"/>
      <c r="D252" s="236" t="s">
        <v>152</v>
      </c>
      <c r="E252" s="247" t="s">
        <v>1</v>
      </c>
      <c r="F252" s="248" t="s">
        <v>1059</v>
      </c>
      <c r="G252" s="246"/>
      <c r="H252" s="249">
        <v>69.760000000000005</v>
      </c>
      <c r="I252" s="250"/>
      <c r="J252" s="246"/>
      <c r="K252" s="246"/>
      <c r="L252" s="251"/>
      <c r="M252" s="252"/>
      <c r="N252" s="253"/>
      <c r="O252" s="253"/>
      <c r="P252" s="253"/>
      <c r="Q252" s="253"/>
      <c r="R252" s="253"/>
      <c r="S252" s="253"/>
      <c r="T252" s="254"/>
      <c r="U252" s="14"/>
      <c r="V252" s="14"/>
      <c r="W252" s="14"/>
      <c r="X252" s="14"/>
      <c r="Y252" s="14"/>
      <c r="Z252" s="14"/>
      <c r="AA252" s="14"/>
      <c r="AB252" s="14"/>
      <c r="AC252" s="14"/>
      <c r="AD252" s="14"/>
      <c r="AE252" s="14"/>
      <c r="AT252" s="255" t="s">
        <v>152</v>
      </c>
      <c r="AU252" s="255" t="s">
        <v>85</v>
      </c>
      <c r="AV252" s="14" t="s">
        <v>85</v>
      </c>
      <c r="AW252" s="14" t="s">
        <v>32</v>
      </c>
      <c r="AX252" s="14" t="s">
        <v>75</v>
      </c>
      <c r="AY252" s="255" t="s">
        <v>143</v>
      </c>
    </row>
    <row r="253" s="13" customFormat="1">
      <c r="A253" s="13"/>
      <c r="B253" s="234"/>
      <c r="C253" s="235"/>
      <c r="D253" s="236" t="s">
        <v>152</v>
      </c>
      <c r="E253" s="237" t="s">
        <v>1</v>
      </c>
      <c r="F253" s="238" t="s">
        <v>1075</v>
      </c>
      <c r="G253" s="235"/>
      <c r="H253" s="237" t="s">
        <v>1</v>
      </c>
      <c r="I253" s="239"/>
      <c r="J253" s="235"/>
      <c r="K253" s="235"/>
      <c r="L253" s="240"/>
      <c r="M253" s="241"/>
      <c r="N253" s="242"/>
      <c r="O253" s="242"/>
      <c r="P253" s="242"/>
      <c r="Q253" s="242"/>
      <c r="R253" s="242"/>
      <c r="S253" s="242"/>
      <c r="T253" s="243"/>
      <c r="U253" s="13"/>
      <c r="V253" s="13"/>
      <c r="W253" s="13"/>
      <c r="X253" s="13"/>
      <c r="Y253" s="13"/>
      <c r="Z253" s="13"/>
      <c r="AA253" s="13"/>
      <c r="AB253" s="13"/>
      <c r="AC253" s="13"/>
      <c r="AD253" s="13"/>
      <c r="AE253" s="13"/>
      <c r="AT253" s="244" t="s">
        <v>152</v>
      </c>
      <c r="AU253" s="244" t="s">
        <v>85</v>
      </c>
      <c r="AV253" s="13" t="s">
        <v>83</v>
      </c>
      <c r="AW253" s="13" t="s">
        <v>32</v>
      </c>
      <c r="AX253" s="13" t="s">
        <v>75</v>
      </c>
      <c r="AY253" s="244" t="s">
        <v>143</v>
      </c>
    </row>
    <row r="254" s="14" customFormat="1">
      <c r="A254" s="14"/>
      <c r="B254" s="245"/>
      <c r="C254" s="246"/>
      <c r="D254" s="236" t="s">
        <v>152</v>
      </c>
      <c r="E254" s="247" t="s">
        <v>1</v>
      </c>
      <c r="F254" s="248" t="s">
        <v>1148</v>
      </c>
      <c r="G254" s="246"/>
      <c r="H254" s="249">
        <v>20</v>
      </c>
      <c r="I254" s="250"/>
      <c r="J254" s="246"/>
      <c r="K254" s="246"/>
      <c r="L254" s="251"/>
      <c r="M254" s="252"/>
      <c r="N254" s="253"/>
      <c r="O254" s="253"/>
      <c r="P254" s="253"/>
      <c r="Q254" s="253"/>
      <c r="R254" s="253"/>
      <c r="S254" s="253"/>
      <c r="T254" s="254"/>
      <c r="U254" s="14"/>
      <c r="V254" s="14"/>
      <c r="W254" s="14"/>
      <c r="X254" s="14"/>
      <c r="Y254" s="14"/>
      <c r="Z254" s="14"/>
      <c r="AA254" s="14"/>
      <c r="AB254" s="14"/>
      <c r="AC254" s="14"/>
      <c r="AD254" s="14"/>
      <c r="AE254" s="14"/>
      <c r="AT254" s="255" t="s">
        <v>152</v>
      </c>
      <c r="AU254" s="255" t="s">
        <v>85</v>
      </c>
      <c r="AV254" s="14" t="s">
        <v>85</v>
      </c>
      <c r="AW254" s="14" t="s">
        <v>32</v>
      </c>
      <c r="AX254" s="14" t="s">
        <v>75</v>
      </c>
      <c r="AY254" s="255" t="s">
        <v>143</v>
      </c>
    </row>
    <row r="255" s="16" customFormat="1">
      <c r="A255" s="16"/>
      <c r="B255" s="267"/>
      <c r="C255" s="268"/>
      <c r="D255" s="236" t="s">
        <v>152</v>
      </c>
      <c r="E255" s="269" t="s">
        <v>1</v>
      </c>
      <c r="F255" s="270" t="s">
        <v>174</v>
      </c>
      <c r="G255" s="268"/>
      <c r="H255" s="271">
        <v>89.760000000000005</v>
      </c>
      <c r="I255" s="272"/>
      <c r="J255" s="268"/>
      <c r="K255" s="268"/>
      <c r="L255" s="273"/>
      <c r="M255" s="274"/>
      <c r="N255" s="275"/>
      <c r="O255" s="275"/>
      <c r="P255" s="275"/>
      <c r="Q255" s="275"/>
      <c r="R255" s="275"/>
      <c r="S255" s="275"/>
      <c r="T255" s="276"/>
      <c r="U255" s="16"/>
      <c r="V255" s="16"/>
      <c r="W255" s="16"/>
      <c r="X255" s="16"/>
      <c r="Y255" s="16"/>
      <c r="Z255" s="16"/>
      <c r="AA255" s="16"/>
      <c r="AB255" s="16"/>
      <c r="AC255" s="16"/>
      <c r="AD255" s="16"/>
      <c r="AE255" s="16"/>
      <c r="AT255" s="277" t="s">
        <v>152</v>
      </c>
      <c r="AU255" s="277" t="s">
        <v>85</v>
      </c>
      <c r="AV255" s="16" t="s">
        <v>150</v>
      </c>
      <c r="AW255" s="16" t="s">
        <v>32</v>
      </c>
      <c r="AX255" s="16" t="s">
        <v>83</v>
      </c>
      <c r="AY255" s="277" t="s">
        <v>143</v>
      </c>
    </row>
    <row r="256" s="2" customFormat="1" ht="21.75" customHeight="1">
      <c r="A256" s="39"/>
      <c r="B256" s="40"/>
      <c r="C256" s="278" t="s">
        <v>318</v>
      </c>
      <c r="D256" s="278" t="s">
        <v>197</v>
      </c>
      <c r="E256" s="279" t="s">
        <v>1152</v>
      </c>
      <c r="F256" s="280" t="s">
        <v>1153</v>
      </c>
      <c r="G256" s="281" t="s">
        <v>149</v>
      </c>
      <c r="H256" s="282">
        <v>8.9760000000000009</v>
      </c>
      <c r="I256" s="283"/>
      <c r="J256" s="284">
        <f>ROUND(I256*H256,2)</f>
        <v>0</v>
      </c>
      <c r="K256" s="285"/>
      <c r="L256" s="286"/>
      <c r="M256" s="287" t="s">
        <v>1</v>
      </c>
      <c r="N256" s="288" t="s">
        <v>40</v>
      </c>
      <c r="O256" s="92"/>
      <c r="P256" s="230">
        <f>O256*H256</f>
        <v>0</v>
      </c>
      <c r="Q256" s="230">
        <v>0.12</v>
      </c>
      <c r="R256" s="230">
        <f>Q256*H256</f>
        <v>1.0771200000000001</v>
      </c>
      <c r="S256" s="230">
        <v>0</v>
      </c>
      <c r="T256" s="231">
        <f>S256*H256</f>
        <v>0</v>
      </c>
      <c r="U256" s="39"/>
      <c r="V256" s="39"/>
      <c r="W256" s="39"/>
      <c r="X256" s="39"/>
      <c r="Y256" s="39"/>
      <c r="Z256" s="39"/>
      <c r="AA256" s="39"/>
      <c r="AB256" s="39"/>
      <c r="AC256" s="39"/>
      <c r="AD256" s="39"/>
      <c r="AE256" s="39"/>
      <c r="AR256" s="232" t="s">
        <v>200</v>
      </c>
      <c r="AT256" s="232" t="s">
        <v>197</v>
      </c>
      <c r="AU256" s="232" t="s">
        <v>85</v>
      </c>
      <c r="AY256" s="18" t="s">
        <v>143</v>
      </c>
      <c r="BE256" s="233">
        <f>IF(N256="základní",J256,0)</f>
        <v>0</v>
      </c>
      <c r="BF256" s="233">
        <f>IF(N256="snížená",J256,0)</f>
        <v>0</v>
      </c>
      <c r="BG256" s="233">
        <f>IF(N256="zákl. přenesená",J256,0)</f>
        <v>0</v>
      </c>
      <c r="BH256" s="233">
        <f>IF(N256="sníž. přenesená",J256,0)</f>
        <v>0</v>
      </c>
      <c r="BI256" s="233">
        <f>IF(N256="nulová",J256,0)</f>
        <v>0</v>
      </c>
      <c r="BJ256" s="18" t="s">
        <v>83</v>
      </c>
      <c r="BK256" s="233">
        <f>ROUND(I256*H256,2)</f>
        <v>0</v>
      </c>
      <c r="BL256" s="18" t="s">
        <v>150</v>
      </c>
      <c r="BM256" s="232" t="s">
        <v>1154</v>
      </c>
    </row>
    <row r="257" s="2" customFormat="1">
      <c r="A257" s="39"/>
      <c r="B257" s="40"/>
      <c r="C257" s="41"/>
      <c r="D257" s="236" t="s">
        <v>357</v>
      </c>
      <c r="E257" s="41"/>
      <c r="F257" s="289" t="s">
        <v>1155</v>
      </c>
      <c r="G257" s="41"/>
      <c r="H257" s="41"/>
      <c r="I257" s="290"/>
      <c r="J257" s="41"/>
      <c r="K257" s="41"/>
      <c r="L257" s="45"/>
      <c r="M257" s="291"/>
      <c r="N257" s="292"/>
      <c r="O257" s="92"/>
      <c r="P257" s="92"/>
      <c r="Q257" s="92"/>
      <c r="R257" s="92"/>
      <c r="S257" s="92"/>
      <c r="T257" s="93"/>
      <c r="U257" s="39"/>
      <c r="V257" s="39"/>
      <c r="W257" s="39"/>
      <c r="X257" s="39"/>
      <c r="Y257" s="39"/>
      <c r="Z257" s="39"/>
      <c r="AA257" s="39"/>
      <c r="AB257" s="39"/>
      <c r="AC257" s="39"/>
      <c r="AD257" s="39"/>
      <c r="AE257" s="39"/>
      <c r="AT257" s="18" t="s">
        <v>357</v>
      </c>
      <c r="AU257" s="18" t="s">
        <v>85</v>
      </c>
    </row>
    <row r="258" s="14" customFormat="1">
      <c r="A258" s="14"/>
      <c r="B258" s="245"/>
      <c r="C258" s="246"/>
      <c r="D258" s="236" t="s">
        <v>152</v>
      </c>
      <c r="E258" s="246"/>
      <c r="F258" s="248" t="s">
        <v>1156</v>
      </c>
      <c r="G258" s="246"/>
      <c r="H258" s="249">
        <v>8.9760000000000009</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152</v>
      </c>
      <c r="AU258" s="255" t="s">
        <v>85</v>
      </c>
      <c r="AV258" s="14" t="s">
        <v>85</v>
      </c>
      <c r="AW258" s="14" t="s">
        <v>4</v>
      </c>
      <c r="AX258" s="14" t="s">
        <v>83</v>
      </c>
      <c r="AY258" s="255" t="s">
        <v>143</v>
      </c>
    </row>
    <row r="259" s="12" customFormat="1" ht="22.8" customHeight="1">
      <c r="A259" s="12"/>
      <c r="B259" s="204"/>
      <c r="C259" s="205"/>
      <c r="D259" s="206" t="s">
        <v>74</v>
      </c>
      <c r="E259" s="218" t="s">
        <v>144</v>
      </c>
      <c r="F259" s="218" t="s">
        <v>145</v>
      </c>
      <c r="G259" s="205"/>
      <c r="H259" s="205"/>
      <c r="I259" s="208"/>
      <c r="J259" s="219">
        <f>BK259</f>
        <v>0</v>
      </c>
      <c r="K259" s="205"/>
      <c r="L259" s="210"/>
      <c r="M259" s="211"/>
      <c r="N259" s="212"/>
      <c r="O259" s="212"/>
      <c r="P259" s="213">
        <f>SUM(P260:P382)</f>
        <v>0</v>
      </c>
      <c r="Q259" s="212"/>
      <c r="R259" s="213">
        <f>SUM(R260:R382)</f>
        <v>9.937860337</v>
      </c>
      <c r="S259" s="212"/>
      <c r="T259" s="214">
        <f>SUM(T260:T382)</f>
        <v>0</v>
      </c>
      <c r="U259" s="12"/>
      <c r="V259" s="12"/>
      <c r="W259" s="12"/>
      <c r="X259" s="12"/>
      <c r="Y259" s="12"/>
      <c r="Z259" s="12"/>
      <c r="AA259" s="12"/>
      <c r="AB259" s="12"/>
      <c r="AC259" s="12"/>
      <c r="AD259" s="12"/>
      <c r="AE259" s="12"/>
      <c r="AR259" s="215" t="s">
        <v>83</v>
      </c>
      <c r="AT259" s="216" t="s">
        <v>74</v>
      </c>
      <c r="AU259" s="216" t="s">
        <v>83</v>
      </c>
      <c r="AY259" s="215" t="s">
        <v>143</v>
      </c>
      <c r="BK259" s="217">
        <f>SUM(BK260:BK382)</f>
        <v>0</v>
      </c>
    </row>
    <row r="260" s="2" customFormat="1" ht="24.15" customHeight="1">
      <c r="A260" s="39"/>
      <c r="B260" s="40"/>
      <c r="C260" s="220" t="s">
        <v>322</v>
      </c>
      <c r="D260" s="220" t="s">
        <v>146</v>
      </c>
      <c r="E260" s="221" t="s">
        <v>1157</v>
      </c>
      <c r="F260" s="222" t="s">
        <v>1158</v>
      </c>
      <c r="G260" s="223" t="s">
        <v>149</v>
      </c>
      <c r="H260" s="224">
        <v>37.700000000000003</v>
      </c>
      <c r="I260" s="225"/>
      <c r="J260" s="226">
        <f>ROUND(I260*H260,2)</f>
        <v>0</v>
      </c>
      <c r="K260" s="227"/>
      <c r="L260" s="45"/>
      <c r="M260" s="228" t="s">
        <v>1</v>
      </c>
      <c r="N260" s="229" t="s">
        <v>40</v>
      </c>
      <c r="O260" s="92"/>
      <c r="P260" s="230">
        <f>O260*H260</f>
        <v>0</v>
      </c>
      <c r="Q260" s="230">
        <v>0.000263</v>
      </c>
      <c r="R260" s="230">
        <f>Q260*H260</f>
        <v>0.0099151000000000013</v>
      </c>
      <c r="S260" s="230">
        <v>0</v>
      </c>
      <c r="T260" s="231">
        <f>S260*H260</f>
        <v>0</v>
      </c>
      <c r="U260" s="39"/>
      <c r="V260" s="39"/>
      <c r="W260" s="39"/>
      <c r="X260" s="39"/>
      <c r="Y260" s="39"/>
      <c r="Z260" s="39"/>
      <c r="AA260" s="39"/>
      <c r="AB260" s="39"/>
      <c r="AC260" s="39"/>
      <c r="AD260" s="39"/>
      <c r="AE260" s="39"/>
      <c r="AR260" s="232" t="s">
        <v>150</v>
      </c>
      <c r="AT260" s="232" t="s">
        <v>146</v>
      </c>
      <c r="AU260" s="232" t="s">
        <v>85</v>
      </c>
      <c r="AY260" s="18" t="s">
        <v>143</v>
      </c>
      <c r="BE260" s="233">
        <f>IF(N260="základní",J260,0)</f>
        <v>0</v>
      </c>
      <c r="BF260" s="233">
        <f>IF(N260="snížená",J260,0)</f>
        <v>0</v>
      </c>
      <c r="BG260" s="233">
        <f>IF(N260="zákl. přenesená",J260,0)</f>
        <v>0</v>
      </c>
      <c r="BH260" s="233">
        <f>IF(N260="sníž. přenesená",J260,0)</f>
        <v>0</v>
      </c>
      <c r="BI260" s="233">
        <f>IF(N260="nulová",J260,0)</f>
        <v>0</v>
      </c>
      <c r="BJ260" s="18" t="s">
        <v>83</v>
      </c>
      <c r="BK260" s="233">
        <f>ROUND(I260*H260,2)</f>
        <v>0</v>
      </c>
      <c r="BL260" s="18" t="s">
        <v>150</v>
      </c>
      <c r="BM260" s="232" t="s">
        <v>1159</v>
      </c>
    </row>
    <row r="261" s="13" customFormat="1">
      <c r="A261" s="13"/>
      <c r="B261" s="234"/>
      <c r="C261" s="235"/>
      <c r="D261" s="236" t="s">
        <v>152</v>
      </c>
      <c r="E261" s="237" t="s">
        <v>1</v>
      </c>
      <c r="F261" s="238" t="s">
        <v>1160</v>
      </c>
      <c r="G261" s="235"/>
      <c r="H261" s="237" t="s">
        <v>1</v>
      </c>
      <c r="I261" s="239"/>
      <c r="J261" s="235"/>
      <c r="K261" s="235"/>
      <c r="L261" s="240"/>
      <c r="M261" s="241"/>
      <c r="N261" s="242"/>
      <c r="O261" s="242"/>
      <c r="P261" s="242"/>
      <c r="Q261" s="242"/>
      <c r="R261" s="242"/>
      <c r="S261" s="242"/>
      <c r="T261" s="243"/>
      <c r="U261" s="13"/>
      <c r="V261" s="13"/>
      <c r="W261" s="13"/>
      <c r="X261" s="13"/>
      <c r="Y261" s="13"/>
      <c r="Z261" s="13"/>
      <c r="AA261" s="13"/>
      <c r="AB261" s="13"/>
      <c r="AC261" s="13"/>
      <c r="AD261" s="13"/>
      <c r="AE261" s="13"/>
      <c r="AT261" s="244" t="s">
        <v>152</v>
      </c>
      <c r="AU261" s="244" t="s">
        <v>85</v>
      </c>
      <c r="AV261" s="13" t="s">
        <v>83</v>
      </c>
      <c r="AW261" s="13" t="s">
        <v>32</v>
      </c>
      <c r="AX261" s="13" t="s">
        <v>75</v>
      </c>
      <c r="AY261" s="244" t="s">
        <v>143</v>
      </c>
    </row>
    <row r="262" s="14" customFormat="1">
      <c r="A262" s="14"/>
      <c r="B262" s="245"/>
      <c r="C262" s="246"/>
      <c r="D262" s="236" t="s">
        <v>152</v>
      </c>
      <c r="E262" s="247" t="s">
        <v>1</v>
      </c>
      <c r="F262" s="248" t="s">
        <v>1161</v>
      </c>
      <c r="G262" s="246"/>
      <c r="H262" s="249">
        <v>24.620000000000001</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152</v>
      </c>
      <c r="AU262" s="255" t="s">
        <v>85</v>
      </c>
      <c r="AV262" s="14" t="s">
        <v>85</v>
      </c>
      <c r="AW262" s="14" t="s">
        <v>32</v>
      </c>
      <c r="AX262" s="14" t="s">
        <v>75</v>
      </c>
      <c r="AY262" s="255" t="s">
        <v>143</v>
      </c>
    </row>
    <row r="263" s="14" customFormat="1">
      <c r="A263" s="14"/>
      <c r="B263" s="245"/>
      <c r="C263" s="246"/>
      <c r="D263" s="236" t="s">
        <v>152</v>
      </c>
      <c r="E263" s="247" t="s">
        <v>1</v>
      </c>
      <c r="F263" s="248" t="s">
        <v>1162</v>
      </c>
      <c r="G263" s="246"/>
      <c r="H263" s="249">
        <v>13.08</v>
      </c>
      <c r="I263" s="250"/>
      <c r="J263" s="246"/>
      <c r="K263" s="246"/>
      <c r="L263" s="251"/>
      <c r="M263" s="252"/>
      <c r="N263" s="253"/>
      <c r="O263" s="253"/>
      <c r="P263" s="253"/>
      <c r="Q263" s="253"/>
      <c r="R263" s="253"/>
      <c r="S263" s="253"/>
      <c r="T263" s="254"/>
      <c r="U263" s="14"/>
      <c r="V263" s="14"/>
      <c r="W263" s="14"/>
      <c r="X263" s="14"/>
      <c r="Y263" s="14"/>
      <c r="Z263" s="14"/>
      <c r="AA263" s="14"/>
      <c r="AB263" s="14"/>
      <c r="AC263" s="14"/>
      <c r="AD263" s="14"/>
      <c r="AE263" s="14"/>
      <c r="AT263" s="255" t="s">
        <v>152</v>
      </c>
      <c r="AU263" s="255" t="s">
        <v>85</v>
      </c>
      <c r="AV263" s="14" t="s">
        <v>85</v>
      </c>
      <c r="AW263" s="14" t="s">
        <v>32</v>
      </c>
      <c r="AX263" s="14" t="s">
        <v>75</v>
      </c>
      <c r="AY263" s="255" t="s">
        <v>143</v>
      </c>
    </row>
    <row r="264" s="16" customFormat="1">
      <c r="A264" s="16"/>
      <c r="B264" s="267"/>
      <c r="C264" s="268"/>
      <c r="D264" s="236" t="s">
        <v>152</v>
      </c>
      <c r="E264" s="269" t="s">
        <v>1</v>
      </c>
      <c r="F264" s="270" t="s">
        <v>174</v>
      </c>
      <c r="G264" s="268"/>
      <c r="H264" s="271">
        <v>37.700000000000003</v>
      </c>
      <c r="I264" s="272"/>
      <c r="J264" s="268"/>
      <c r="K264" s="268"/>
      <c r="L264" s="273"/>
      <c r="M264" s="274"/>
      <c r="N264" s="275"/>
      <c r="O264" s="275"/>
      <c r="P264" s="275"/>
      <c r="Q264" s="275"/>
      <c r="R264" s="275"/>
      <c r="S264" s="275"/>
      <c r="T264" s="276"/>
      <c r="U264" s="16"/>
      <c r="V264" s="16"/>
      <c r="W264" s="16"/>
      <c r="X264" s="16"/>
      <c r="Y264" s="16"/>
      <c r="Z264" s="16"/>
      <c r="AA264" s="16"/>
      <c r="AB264" s="16"/>
      <c r="AC264" s="16"/>
      <c r="AD264" s="16"/>
      <c r="AE264" s="16"/>
      <c r="AT264" s="277" t="s">
        <v>152</v>
      </c>
      <c r="AU264" s="277" t="s">
        <v>85</v>
      </c>
      <c r="AV264" s="16" t="s">
        <v>150</v>
      </c>
      <c r="AW264" s="16" t="s">
        <v>32</v>
      </c>
      <c r="AX264" s="16" t="s">
        <v>83</v>
      </c>
      <c r="AY264" s="277" t="s">
        <v>143</v>
      </c>
    </row>
    <row r="265" s="2" customFormat="1" ht="24.15" customHeight="1">
      <c r="A265" s="39"/>
      <c r="B265" s="40"/>
      <c r="C265" s="220" t="s">
        <v>326</v>
      </c>
      <c r="D265" s="220" t="s">
        <v>146</v>
      </c>
      <c r="E265" s="221" t="s">
        <v>1163</v>
      </c>
      <c r="F265" s="222" t="s">
        <v>1164</v>
      </c>
      <c r="G265" s="223" t="s">
        <v>149</v>
      </c>
      <c r="H265" s="224">
        <v>37.700000000000003</v>
      </c>
      <c r="I265" s="225"/>
      <c r="J265" s="226">
        <f>ROUND(I265*H265,2)</f>
        <v>0</v>
      </c>
      <c r="K265" s="227"/>
      <c r="L265" s="45"/>
      <c r="M265" s="228" t="s">
        <v>1</v>
      </c>
      <c r="N265" s="229" t="s">
        <v>40</v>
      </c>
      <c r="O265" s="92"/>
      <c r="P265" s="230">
        <f>O265*H265</f>
        <v>0</v>
      </c>
      <c r="Q265" s="230">
        <v>0.0080000000000000002</v>
      </c>
      <c r="R265" s="230">
        <f>Q265*H265</f>
        <v>0.30160000000000003</v>
      </c>
      <c r="S265" s="230">
        <v>0</v>
      </c>
      <c r="T265" s="231">
        <f>S265*H265</f>
        <v>0</v>
      </c>
      <c r="U265" s="39"/>
      <c r="V265" s="39"/>
      <c r="W265" s="39"/>
      <c r="X265" s="39"/>
      <c r="Y265" s="39"/>
      <c r="Z265" s="39"/>
      <c r="AA265" s="39"/>
      <c r="AB265" s="39"/>
      <c r="AC265" s="39"/>
      <c r="AD265" s="39"/>
      <c r="AE265" s="39"/>
      <c r="AR265" s="232" t="s">
        <v>150</v>
      </c>
      <c r="AT265" s="232" t="s">
        <v>146</v>
      </c>
      <c r="AU265" s="232" t="s">
        <v>85</v>
      </c>
      <c r="AY265" s="18" t="s">
        <v>143</v>
      </c>
      <c r="BE265" s="233">
        <f>IF(N265="základní",J265,0)</f>
        <v>0</v>
      </c>
      <c r="BF265" s="233">
        <f>IF(N265="snížená",J265,0)</f>
        <v>0</v>
      </c>
      <c r="BG265" s="233">
        <f>IF(N265="zákl. přenesená",J265,0)</f>
        <v>0</v>
      </c>
      <c r="BH265" s="233">
        <f>IF(N265="sníž. přenesená",J265,0)</f>
        <v>0</v>
      </c>
      <c r="BI265" s="233">
        <f>IF(N265="nulová",J265,0)</f>
        <v>0</v>
      </c>
      <c r="BJ265" s="18" t="s">
        <v>83</v>
      </c>
      <c r="BK265" s="233">
        <f>ROUND(I265*H265,2)</f>
        <v>0</v>
      </c>
      <c r="BL265" s="18" t="s">
        <v>150</v>
      </c>
      <c r="BM265" s="232" t="s">
        <v>1165</v>
      </c>
    </row>
    <row r="266" s="13" customFormat="1">
      <c r="A266" s="13"/>
      <c r="B266" s="234"/>
      <c r="C266" s="235"/>
      <c r="D266" s="236" t="s">
        <v>152</v>
      </c>
      <c r="E266" s="237" t="s">
        <v>1</v>
      </c>
      <c r="F266" s="238" t="s">
        <v>1160</v>
      </c>
      <c r="G266" s="235"/>
      <c r="H266" s="237" t="s">
        <v>1</v>
      </c>
      <c r="I266" s="239"/>
      <c r="J266" s="235"/>
      <c r="K266" s="235"/>
      <c r="L266" s="240"/>
      <c r="M266" s="241"/>
      <c r="N266" s="242"/>
      <c r="O266" s="242"/>
      <c r="P266" s="242"/>
      <c r="Q266" s="242"/>
      <c r="R266" s="242"/>
      <c r="S266" s="242"/>
      <c r="T266" s="243"/>
      <c r="U266" s="13"/>
      <c r="V266" s="13"/>
      <c r="W266" s="13"/>
      <c r="X266" s="13"/>
      <c r="Y266" s="13"/>
      <c r="Z266" s="13"/>
      <c r="AA266" s="13"/>
      <c r="AB266" s="13"/>
      <c r="AC266" s="13"/>
      <c r="AD266" s="13"/>
      <c r="AE266" s="13"/>
      <c r="AT266" s="244" t="s">
        <v>152</v>
      </c>
      <c r="AU266" s="244" t="s">
        <v>85</v>
      </c>
      <c r="AV266" s="13" t="s">
        <v>83</v>
      </c>
      <c r="AW266" s="13" t="s">
        <v>32</v>
      </c>
      <c r="AX266" s="13" t="s">
        <v>75</v>
      </c>
      <c r="AY266" s="244" t="s">
        <v>143</v>
      </c>
    </row>
    <row r="267" s="14" customFormat="1">
      <c r="A267" s="14"/>
      <c r="B267" s="245"/>
      <c r="C267" s="246"/>
      <c r="D267" s="236" t="s">
        <v>152</v>
      </c>
      <c r="E267" s="247" t="s">
        <v>1</v>
      </c>
      <c r="F267" s="248" t="s">
        <v>1161</v>
      </c>
      <c r="G267" s="246"/>
      <c r="H267" s="249">
        <v>24.620000000000001</v>
      </c>
      <c r="I267" s="250"/>
      <c r="J267" s="246"/>
      <c r="K267" s="246"/>
      <c r="L267" s="251"/>
      <c r="M267" s="252"/>
      <c r="N267" s="253"/>
      <c r="O267" s="253"/>
      <c r="P267" s="253"/>
      <c r="Q267" s="253"/>
      <c r="R267" s="253"/>
      <c r="S267" s="253"/>
      <c r="T267" s="254"/>
      <c r="U267" s="14"/>
      <c r="V267" s="14"/>
      <c r="W267" s="14"/>
      <c r="X267" s="14"/>
      <c r="Y267" s="14"/>
      <c r="Z267" s="14"/>
      <c r="AA267" s="14"/>
      <c r="AB267" s="14"/>
      <c r="AC267" s="14"/>
      <c r="AD267" s="14"/>
      <c r="AE267" s="14"/>
      <c r="AT267" s="255" t="s">
        <v>152</v>
      </c>
      <c r="AU267" s="255" t="s">
        <v>85</v>
      </c>
      <c r="AV267" s="14" t="s">
        <v>85</v>
      </c>
      <c r="AW267" s="14" t="s">
        <v>32</v>
      </c>
      <c r="AX267" s="14" t="s">
        <v>75</v>
      </c>
      <c r="AY267" s="255" t="s">
        <v>143</v>
      </c>
    </row>
    <row r="268" s="14" customFormat="1">
      <c r="A268" s="14"/>
      <c r="B268" s="245"/>
      <c r="C268" s="246"/>
      <c r="D268" s="236" t="s">
        <v>152</v>
      </c>
      <c r="E268" s="247" t="s">
        <v>1</v>
      </c>
      <c r="F268" s="248" t="s">
        <v>1162</v>
      </c>
      <c r="G268" s="246"/>
      <c r="H268" s="249">
        <v>13.08</v>
      </c>
      <c r="I268" s="250"/>
      <c r="J268" s="246"/>
      <c r="K268" s="246"/>
      <c r="L268" s="251"/>
      <c r="M268" s="252"/>
      <c r="N268" s="253"/>
      <c r="O268" s="253"/>
      <c r="P268" s="253"/>
      <c r="Q268" s="253"/>
      <c r="R268" s="253"/>
      <c r="S268" s="253"/>
      <c r="T268" s="254"/>
      <c r="U268" s="14"/>
      <c r="V268" s="14"/>
      <c r="W268" s="14"/>
      <c r="X268" s="14"/>
      <c r="Y268" s="14"/>
      <c r="Z268" s="14"/>
      <c r="AA268" s="14"/>
      <c r="AB268" s="14"/>
      <c r="AC268" s="14"/>
      <c r="AD268" s="14"/>
      <c r="AE268" s="14"/>
      <c r="AT268" s="255" t="s">
        <v>152</v>
      </c>
      <c r="AU268" s="255" t="s">
        <v>85</v>
      </c>
      <c r="AV268" s="14" t="s">
        <v>85</v>
      </c>
      <c r="AW268" s="14" t="s">
        <v>32</v>
      </c>
      <c r="AX268" s="14" t="s">
        <v>75</v>
      </c>
      <c r="AY268" s="255" t="s">
        <v>143</v>
      </c>
    </row>
    <row r="269" s="16" customFormat="1">
      <c r="A269" s="16"/>
      <c r="B269" s="267"/>
      <c r="C269" s="268"/>
      <c r="D269" s="236" t="s">
        <v>152</v>
      </c>
      <c r="E269" s="269" t="s">
        <v>1</v>
      </c>
      <c r="F269" s="270" t="s">
        <v>174</v>
      </c>
      <c r="G269" s="268"/>
      <c r="H269" s="271">
        <v>37.700000000000003</v>
      </c>
      <c r="I269" s="272"/>
      <c r="J269" s="268"/>
      <c r="K269" s="268"/>
      <c r="L269" s="273"/>
      <c r="M269" s="274"/>
      <c r="N269" s="275"/>
      <c r="O269" s="275"/>
      <c r="P269" s="275"/>
      <c r="Q269" s="275"/>
      <c r="R269" s="275"/>
      <c r="S269" s="275"/>
      <c r="T269" s="276"/>
      <c r="U269" s="16"/>
      <c r="V269" s="16"/>
      <c r="W269" s="16"/>
      <c r="X269" s="16"/>
      <c r="Y269" s="16"/>
      <c r="Z269" s="16"/>
      <c r="AA269" s="16"/>
      <c r="AB269" s="16"/>
      <c r="AC269" s="16"/>
      <c r="AD269" s="16"/>
      <c r="AE269" s="16"/>
      <c r="AT269" s="277" t="s">
        <v>152</v>
      </c>
      <c r="AU269" s="277" t="s">
        <v>85</v>
      </c>
      <c r="AV269" s="16" t="s">
        <v>150</v>
      </c>
      <c r="AW269" s="16" t="s">
        <v>32</v>
      </c>
      <c r="AX269" s="16" t="s">
        <v>83</v>
      </c>
      <c r="AY269" s="277" t="s">
        <v>143</v>
      </c>
    </row>
    <row r="270" s="2" customFormat="1" ht="21.75" customHeight="1">
      <c r="A270" s="39"/>
      <c r="B270" s="40"/>
      <c r="C270" s="220" t="s">
        <v>337</v>
      </c>
      <c r="D270" s="220" t="s">
        <v>146</v>
      </c>
      <c r="E270" s="221" t="s">
        <v>1166</v>
      </c>
      <c r="F270" s="222" t="s">
        <v>1167</v>
      </c>
      <c r="G270" s="223" t="s">
        <v>149</v>
      </c>
      <c r="H270" s="224">
        <v>37.700000000000003</v>
      </c>
      <c r="I270" s="225"/>
      <c r="J270" s="226">
        <f>ROUND(I270*H270,2)</f>
        <v>0</v>
      </c>
      <c r="K270" s="227"/>
      <c r="L270" s="45"/>
      <c r="M270" s="228" t="s">
        <v>1</v>
      </c>
      <c r="N270" s="229" t="s">
        <v>40</v>
      </c>
      <c r="O270" s="92"/>
      <c r="P270" s="230">
        <f>O270*H270</f>
        <v>0</v>
      </c>
      <c r="Q270" s="230">
        <v>0.00093999999999999997</v>
      </c>
      <c r="R270" s="230">
        <f>Q270*H270</f>
        <v>0.035438000000000004</v>
      </c>
      <c r="S270" s="230">
        <v>0</v>
      </c>
      <c r="T270" s="231">
        <f>S270*H270</f>
        <v>0</v>
      </c>
      <c r="U270" s="39"/>
      <c r="V270" s="39"/>
      <c r="W270" s="39"/>
      <c r="X270" s="39"/>
      <c r="Y270" s="39"/>
      <c r="Z270" s="39"/>
      <c r="AA270" s="39"/>
      <c r="AB270" s="39"/>
      <c r="AC270" s="39"/>
      <c r="AD270" s="39"/>
      <c r="AE270" s="39"/>
      <c r="AR270" s="232" t="s">
        <v>150</v>
      </c>
      <c r="AT270" s="232" t="s">
        <v>146</v>
      </c>
      <c r="AU270" s="232" t="s">
        <v>85</v>
      </c>
      <c r="AY270" s="18" t="s">
        <v>143</v>
      </c>
      <c r="BE270" s="233">
        <f>IF(N270="základní",J270,0)</f>
        <v>0</v>
      </c>
      <c r="BF270" s="233">
        <f>IF(N270="snížená",J270,0)</f>
        <v>0</v>
      </c>
      <c r="BG270" s="233">
        <f>IF(N270="zákl. přenesená",J270,0)</f>
        <v>0</v>
      </c>
      <c r="BH270" s="233">
        <f>IF(N270="sníž. přenesená",J270,0)</f>
        <v>0</v>
      </c>
      <c r="BI270" s="233">
        <f>IF(N270="nulová",J270,0)</f>
        <v>0</v>
      </c>
      <c r="BJ270" s="18" t="s">
        <v>83</v>
      </c>
      <c r="BK270" s="233">
        <f>ROUND(I270*H270,2)</f>
        <v>0</v>
      </c>
      <c r="BL270" s="18" t="s">
        <v>150</v>
      </c>
      <c r="BM270" s="232" t="s">
        <v>1168</v>
      </c>
    </row>
    <row r="271" s="13" customFormat="1">
      <c r="A271" s="13"/>
      <c r="B271" s="234"/>
      <c r="C271" s="235"/>
      <c r="D271" s="236" t="s">
        <v>152</v>
      </c>
      <c r="E271" s="237" t="s">
        <v>1</v>
      </c>
      <c r="F271" s="238" t="s">
        <v>1160</v>
      </c>
      <c r="G271" s="235"/>
      <c r="H271" s="237" t="s">
        <v>1</v>
      </c>
      <c r="I271" s="239"/>
      <c r="J271" s="235"/>
      <c r="K271" s="235"/>
      <c r="L271" s="240"/>
      <c r="M271" s="241"/>
      <c r="N271" s="242"/>
      <c r="O271" s="242"/>
      <c r="P271" s="242"/>
      <c r="Q271" s="242"/>
      <c r="R271" s="242"/>
      <c r="S271" s="242"/>
      <c r="T271" s="243"/>
      <c r="U271" s="13"/>
      <c r="V271" s="13"/>
      <c r="W271" s="13"/>
      <c r="X271" s="13"/>
      <c r="Y271" s="13"/>
      <c r="Z271" s="13"/>
      <c r="AA271" s="13"/>
      <c r="AB271" s="13"/>
      <c r="AC271" s="13"/>
      <c r="AD271" s="13"/>
      <c r="AE271" s="13"/>
      <c r="AT271" s="244" t="s">
        <v>152</v>
      </c>
      <c r="AU271" s="244" t="s">
        <v>85</v>
      </c>
      <c r="AV271" s="13" t="s">
        <v>83</v>
      </c>
      <c r="AW271" s="13" t="s">
        <v>32</v>
      </c>
      <c r="AX271" s="13" t="s">
        <v>75</v>
      </c>
      <c r="AY271" s="244" t="s">
        <v>143</v>
      </c>
    </row>
    <row r="272" s="14" customFormat="1">
      <c r="A272" s="14"/>
      <c r="B272" s="245"/>
      <c r="C272" s="246"/>
      <c r="D272" s="236" t="s">
        <v>152</v>
      </c>
      <c r="E272" s="247" t="s">
        <v>1</v>
      </c>
      <c r="F272" s="248" t="s">
        <v>1161</v>
      </c>
      <c r="G272" s="246"/>
      <c r="H272" s="249">
        <v>24.620000000000001</v>
      </c>
      <c r="I272" s="250"/>
      <c r="J272" s="246"/>
      <c r="K272" s="246"/>
      <c r="L272" s="251"/>
      <c r="M272" s="252"/>
      <c r="N272" s="253"/>
      <c r="O272" s="253"/>
      <c r="P272" s="253"/>
      <c r="Q272" s="253"/>
      <c r="R272" s="253"/>
      <c r="S272" s="253"/>
      <c r="T272" s="254"/>
      <c r="U272" s="14"/>
      <c r="V272" s="14"/>
      <c r="W272" s="14"/>
      <c r="X272" s="14"/>
      <c r="Y272" s="14"/>
      <c r="Z272" s="14"/>
      <c r="AA272" s="14"/>
      <c r="AB272" s="14"/>
      <c r="AC272" s="14"/>
      <c r="AD272" s="14"/>
      <c r="AE272" s="14"/>
      <c r="AT272" s="255" t="s">
        <v>152</v>
      </c>
      <c r="AU272" s="255" t="s">
        <v>85</v>
      </c>
      <c r="AV272" s="14" t="s">
        <v>85</v>
      </c>
      <c r="AW272" s="14" t="s">
        <v>32</v>
      </c>
      <c r="AX272" s="14" t="s">
        <v>75</v>
      </c>
      <c r="AY272" s="255" t="s">
        <v>143</v>
      </c>
    </row>
    <row r="273" s="14" customFormat="1">
      <c r="A273" s="14"/>
      <c r="B273" s="245"/>
      <c r="C273" s="246"/>
      <c r="D273" s="236" t="s">
        <v>152</v>
      </c>
      <c r="E273" s="247" t="s">
        <v>1</v>
      </c>
      <c r="F273" s="248" t="s">
        <v>1162</v>
      </c>
      <c r="G273" s="246"/>
      <c r="H273" s="249">
        <v>13.08</v>
      </c>
      <c r="I273" s="250"/>
      <c r="J273" s="246"/>
      <c r="K273" s="246"/>
      <c r="L273" s="251"/>
      <c r="M273" s="252"/>
      <c r="N273" s="253"/>
      <c r="O273" s="253"/>
      <c r="P273" s="253"/>
      <c r="Q273" s="253"/>
      <c r="R273" s="253"/>
      <c r="S273" s="253"/>
      <c r="T273" s="254"/>
      <c r="U273" s="14"/>
      <c r="V273" s="14"/>
      <c r="W273" s="14"/>
      <c r="X273" s="14"/>
      <c r="Y273" s="14"/>
      <c r="Z273" s="14"/>
      <c r="AA273" s="14"/>
      <c r="AB273" s="14"/>
      <c r="AC273" s="14"/>
      <c r="AD273" s="14"/>
      <c r="AE273" s="14"/>
      <c r="AT273" s="255" t="s">
        <v>152</v>
      </c>
      <c r="AU273" s="255" t="s">
        <v>85</v>
      </c>
      <c r="AV273" s="14" t="s">
        <v>85</v>
      </c>
      <c r="AW273" s="14" t="s">
        <v>32</v>
      </c>
      <c r="AX273" s="14" t="s">
        <v>75</v>
      </c>
      <c r="AY273" s="255" t="s">
        <v>143</v>
      </c>
    </row>
    <row r="274" s="16" customFormat="1">
      <c r="A274" s="16"/>
      <c r="B274" s="267"/>
      <c r="C274" s="268"/>
      <c r="D274" s="236" t="s">
        <v>152</v>
      </c>
      <c r="E274" s="269" t="s">
        <v>1</v>
      </c>
      <c r="F274" s="270" t="s">
        <v>174</v>
      </c>
      <c r="G274" s="268"/>
      <c r="H274" s="271">
        <v>37.700000000000003</v>
      </c>
      <c r="I274" s="272"/>
      <c r="J274" s="268"/>
      <c r="K274" s="268"/>
      <c r="L274" s="273"/>
      <c r="M274" s="274"/>
      <c r="N274" s="275"/>
      <c r="O274" s="275"/>
      <c r="P274" s="275"/>
      <c r="Q274" s="275"/>
      <c r="R274" s="275"/>
      <c r="S274" s="275"/>
      <c r="T274" s="276"/>
      <c r="U274" s="16"/>
      <c r="V274" s="16"/>
      <c r="W274" s="16"/>
      <c r="X274" s="16"/>
      <c r="Y274" s="16"/>
      <c r="Z274" s="16"/>
      <c r="AA274" s="16"/>
      <c r="AB274" s="16"/>
      <c r="AC274" s="16"/>
      <c r="AD274" s="16"/>
      <c r="AE274" s="16"/>
      <c r="AT274" s="277" t="s">
        <v>152</v>
      </c>
      <c r="AU274" s="277" t="s">
        <v>85</v>
      </c>
      <c r="AV274" s="16" t="s">
        <v>150</v>
      </c>
      <c r="AW274" s="16" t="s">
        <v>32</v>
      </c>
      <c r="AX274" s="16" t="s">
        <v>83</v>
      </c>
      <c r="AY274" s="277" t="s">
        <v>143</v>
      </c>
    </row>
    <row r="275" s="2" customFormat="1" ht="21.75" customHeight="1">
      <c r="A275" s="39"/>
      <c r="B275" s="40"/>
      <c r="C275" s="220" t="s">
        <v>342</v>
      </c>
      <c r="D275" s="220" t="s">
        <v>146</v>
      </c>
      <c r="E275" s="221" t="s">
        <v>1169</v>
      </c>
      <c r="F275" s="222" t="s">
        <v>1170</v>
      </c>
      <c r="G275" s="223" t="s">
        <v>149</v>
      </c>
      <c r="H275" s="224">
        <v>15</v>
      </c>
      <c r="I275" s="225"/>
      <c r="J275" s="226">
        <f>ROUND(I275*H275,2)</f>
        <v>0</v>
      </c>
      <c r="K275" s="227"/>
      <c r="L275" s="45"/>
      <c r="M275" s="228" t="s">
        <v>1</v>
      </c>
      <c r="N275" s="229" t="s">
        <v>40</v>
      </c>
      <c r="O275" s="92"/>
      <c r="P275" s="230">
        <f>O275*H275</f>
        <v>0</v>
      </c>
      <c r="Q275" s="230">
        <v>0.040629999999999999</v>
      </c>
      <c r="R275" s="230">
        <f>Q275*H275</f>
        <v>0.60945000000000005</v>
      </c>
      <c r="S275" s="230">
        <v>0</v>
      </c>
      <c r="T275" s="231">
        <f>S275*H275</f>
        <v>0</v>
      </c>
      <c r="U275" s="39"/>
      <c r="V275" s="39"/>
      <c r="W275" s="39"/>
      <c r="X275" s="39"/>
      <c r="Y275" s="39"/>
      <c r="Z275" s="39"/>
      <c r="AA275" s="39"/>
      <c r="AB275" s="39"/>
      <c r="AC275" s="39"/>
      <c r="AD275" s="39"/>
      <c r="AE275" s="39"/>
      <c r="AR275" s="232" t="s">
        <v>150</v>
      </c>
      <c r="AT275" s="232" t="s">
        <v>146</v>
      </c>
      <c r="AU275" s="232" t="s">
        <v>85</v>
      </c>
      <c r="AY275" s="18" t="s">
        <v>143</v>
      </c>
      <c r="BE275" s="233">
        <f>IF(N275="základní",J275,0)</f>
        <v>0</v>
      </c>
      <c r="BF275" s="233">
        <f>IF(N275="snížená",J275,0)</f>
        <v>0</v>
      </c>
      <c r="BG275" s="233">
        <f>IF(N275="zákl. přenesená",J275,0)</f>
        <v>0</v>
      </c>
      <c r="BH275" s="233">
        <f>IF(N275="sníž. přenesená",J275,0)</f>
        <v>0</v>
      </c>
      <c r="BI275" s="233">
        <f>IF(N275="nulová",J275,0)</f>
        <v>0</v>
      </c>
      <c r="BJ275" s="18" t="s">
        <v>83</v>
      </c>
      <c r="BK275" s="233">
        <f>ROUND(I275*H275,2)</f>
        <v>0</v>
      </c>
      <c r="BL275" s="18" t="s">
        <v>150</v>
      </c>
      <c r="BM275" s="232" t="s">
        <v>1171</v>
      </c>
    </row>
    <row r="276" s="14" customFormat="1">
      <c r="A276" s="14"/>
      <c r="B276" s="245"/>
      <c r="C276" s="246"/>
      <c r="D276" s="236" t="s">
        <v>152</v>
      </c>
      <c r="E276" s="247" t="s">
        <v>1</v>
      </c>
      <c r="F276" s="248" t="s">
        <v>1172</v>
      </c>
      <c r="G276" s="246"/>
      <c r="H276" s="249">
        <v>15</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152</v>
      </c>
      <c r="AU276" s="255" t="s">
        <v>85</v>
      </c>
      <c r="AV276" s="14" t="s">
        <v>85</v>
      </c>
      <c r="AW276" s="14" t="s">
        <v>32</v>
      </c>
      <c r="AX276" s="14" t="s">
        <v>83</v>
      </c>
      <c r="AY276" s="255" t="s">
        <v>143</v>
      </c>
    </row>
    <row r="277" s="2" customFormat="1" ht="24.15" customHeight="1">
      <c r="A277" s="39"/>
      <c r="B277" s="40"/>
      <c r="C277" s="220" t="s">
        <v>348</v>
      </c>
      <c r="D277" s="220" t="s">
        <v>146</v>
      </c>
      <c r="E277" s="221" t="s">
        <v>1173</v>
      </c>
      <c r="F277" s="222" t="s">
        <v>1174</v>
      </c>
      <c r="G277" s="223" t="s">
        <v>149</v>
      </c>
      <c r="H277" s="224">
        <v>37.700000000000003</v>
      </c>
      <c r="I277" s="225"/>
      <c r="J277" s="226">
        <f>ROUND(I277*H277,2)</f>
        <v>0</v>
      </c>
      <c r="K277" s="227"/>
      <c r="L277" s="45"/>
      <c r="M277" s="228" t="s">
        <v>1</v>
      </c>
      <c r="N277" s="229" t="s">
        <v>40</v>
      </c>
      <c r="O277" s="92"/>
      <c r="P277" s="230">
        <f>O277*H277</f>
        <v>0</v>
      </c>
      <c r="Q277" s="230">
        <v>0.012</v>
      </c>
      <c r="R277" s="230">
        <f>Q277*H277</f>
        <v>0.45240000000000002</v>
      </c>
      <c r="S277" s="230">
        <v>0</v>
      </c>
      <c r="T277" s="231">
        <f>S277*H277</f>
        <v>0</v>
      </c>
      <c r="U277" s="39"/>
      <c r="V277" s="39"/>
      <c r="W277" s="39"/>
      <c r="X277" s="39"/>
      <c r="Y277" s="39"/>
      <c r="Z277" s="39"/>
      <c r="AA277" s="39"/>
      <c r="AB277" s="39"/>
      <c r="AC277" s="39"/>
      <c r="AD277" s="39"/>
      <c r="AE277" s="39"/>
      <c r="AR277" s="232" t="s">
        <v>150</v>
      </c>
      <c r="AT277" s="232" t="s">
        <v>146</v>
      </c>
      <c r="AU277" s="232" t="s">
        <v>85</v>
      </c>
      <c r="AY277" s="18" t="s">
        <v>143</v>
      </c>
      <c r="BE277" s="233">
        <f>IF(N277="základní",J277,0)</f>
        <v>0</v>
      </c>
      <c r="BF277" s="233">
        <f>IF(N277="snížená",J277,0)</f>
        <v>0</v>
      </c>
      <c r="BG277" s="233">
        <f>IF(N277="zákl. přenesená",J277,0)</f>
        <v>0</v>
      </c>
      <c r="BH277" s="233">
        <f>IF(N277="sníž. přenesená",J277,0)</f>
        <v>0</v>
      </c>
      <c r="BI277" s="233">
        <f>IF(N277="nulová",J277,0)</f>
        <v>0</v>
      </c>
      <c r="BJ277" s="18" t="s">
        <v>83</v>
      </c>
      <c r="BK277" s="233">
        <f>ROUND(I277*H277,2)</f>
        <v>0</v>
      </c>
      <c r="BL277" s="18" t="s">
        <v>150</v>
      </c>
      <c r="BM277" s="232" t="s">
        <v>1175</v>
      </c>
    </row>
    <row r="278" s="13" customFormat="1">
      <c r="A278" s="13"/>
      <c r="B278" s="234"/>
      <c r="C278" s="235"/>
      <c r="D278" s="236" t="s">
        <v>152</v>
      </c>
      <c r="E278" s="237" t="s">
        <v>1</v>
      </c>
      <c r="F278" s="238" t="s">
        <v>1160</v>
      </c>
      <c r="G278" s="235"/>
      <c r="H278" s="237" t="s">
        <v>1</v>
      </c>
      <c r="I278" s="239"/>
      <c r="J278" s="235"/>
      <c r="K278" s="235"/>
      <c r="L278" s="240"/>
      <c r="M278" s="241"/>
      <c r="N278" s="242"/>
      <c r="O278" s="242"/>
      <c r="P278" s="242"/>
      <c r="Q278" s="242"/>
      <c r="R278" s="242"/>
      <c r="S278" s="242"/>
      <c r="T278" s="243"/>
      <c r="U278" s="13"/>
      <c r="V278" s="13"/>
      <c r="W278" s="13"/>
      <c r="X278" s="13"/>
      <c r="Y278" s="13"/>
      <c r="Z278" s="13"/>
      <c r="AA278" s="13"/>
      <c r="AB278" s="13"/>
      <c r="AC278" s="13"/>
      <c r="AD278" s="13"/>
      <c r="AE278" s="13"/>
      <c r="AT278" s="244" t="s">
        <v>152</v>
      </c>
      <c r="AU278" s="244" t="s">
        <v>85</v>
      </c>
      <c r="AV278" s="13" t="s">
        <v>83</v>
      </c>
      <c r="AW278" s="13" t="s">
        <v>32</v>
      </c>
      <c r="AX278" s="13" t="s">
        <v>75</v>
      </c>
      <c r="AY278" s="244" t="s">
        <v>143</v>
      </c>
    </row>
    <row r="279" s="14" customFormat="1">
      <c r="A279" s="14"/>
      <c r="B279" s="245"/>
      <c r="C279" s="246"/>
      <c r="D279" s="236" t="s">
        <v>152</v>
      </c>
      <c r="E279" s="247" t="s">
        <v>1</v>
      </c>
      <c r="F279" s="248" t="s">
        <v>1161</v>
      </c>
      <c r="G279" s="246"/>
      <c r="H279" s="249">
        <v>24.620000000000001</v>
      </c>
      <c r="I279" s="250"/>
      <c r="J279" s="246"/>
      <c r="K279" s="246"/>
      <c r="L279" s="251"/>
      <c r="M279" s="252"/>
      <c r="N279" s="253"/>
      <c r="O279" s="253"/>
      <c r="P279" s="253"/>
      <c r="Q279" s="253"/>
      <c r="R279" s="253"/>
      <c r="S279" s="253"/>
      <c r="T279" s="254"/>
      <c r="U279" s="14"/>
      <c r="V279" s="14"/>
      <c r="W279" s="14"/>
      <c r="X279" s="14"/>
      <c r="Y279" s="14"/>
      <c r="Z279" s="14"/>
      <c r="AA279" s="14"/>
      <c r="AB279" s="14"/>
      <c r="AC279" s="14"/>
      <c r="AD279" s="14"/>
      <c r="AE279" s="14"/>
      <c r="AT279" s="255" t="s">
        <v>152</v>
      </c>
      <c r="AU279" s="255" t="s">
        <v>85</v>
      </c>
      <c r="AV279" s="14" t="s">
        <v>85</v>
      </c>
      <c r="AW279" s="14" t="s">
        <v>32</v>
      </c>
      <c r="AX279" s="14" t="s">
        <v>75</v>
      </c>
      <c r="AY279" s="255" t="s">
        <v>143</v>
      </c>
    </row>
    <row r="280" s="14" customFormat="1">
      <c r="A280" s="14"/>
      <c r="B280" s="245"/>
      <c r="C280" s="246"/>
      <c r="D280" s="236" t="s">
        <v>152</v>
      </c>
      <c r="E280" s="247" t="s">
        <v>1</v>
      </c>
      <c r="F280" s="248" t="s">
        <v>1162</v>
      </c>
      <c r="G280" s="246"/>
      <c r="H280" s="249">
        <v>13.08</v>
      </c>
      <c r="I280" s="250"/>
      <c r="J280" s="246"/>
      <c r="K280" s="246"/>
      <c r="L280" s="251"/>
      <c r="M280" s="252"/>
      <c r="N280" s="253"/>
      <c r="O280" s="253"/>
      <c r="P280" s="253"/>
      <c r="Q280" s="253"/>
      <c r="R280" s="253"/>
      <c r="S280" s="253"/>
      <c r="T280" s="254"/>
      <c r="U280" s="14"/>
      <c r="V280" s="14"/>
      <c r="W280" s="14"/>
      <c r="X280" s="14"/>
      <c r="Y280" s="14"/>
      <c r="Z280" s="14"/>
      <c r="AA280" s="14"/>
      <c r="AB280" s="14"/>
      <c r="AC280" s="14"/>
      <c r="AD280" s="14"/>
      <c r="AE280" s="14"/>
      <c r="AT280" s="255" t="s">
        <v>152</v>
      </c>
      <c r="AU280" s="255" t="s">
        <v>85</v>
      </c>
      <c r="AV280" s="14" t="s">
        <v>85</v>
      </c>
      <c r="AW280" s="14" t="s">
        <v>32</v>
      </c>
      <c r="AX280" s="14" t="s">
        <v>75</v>
      </c>
      <c r="AY280" s="255" t="s">
        <v>143</v>
      </c>
    </row>
    <row r="281" s="16" customFormat="1">
      <c r="A281" s="16"/>
      <c r="B281" s="267"/>
      <c r="C281" s="268"/>
      <c r="D281" s="236" t="s">
        <v>152</v>
      </c>
      <c r="E281" s="269" t="s">
        <v>1</v>
      </c>
      <c r="F281" s="270" t="s">
        <v>174</v>
      </c>
      <c r="G281" s="268"/>
      <c r="H281" s="271">
        <v>37.700000000000003</v>
      </c>
      <c r="I281" s="272"/>
      <c r="J281" s="268"/>
      <c r="K281" s="268"/>
      <c r="L281" s="273"/>
      <c r="M281" s="274"/>
      <c r="N281" s="275"/>
      <c r="O281" s="275"/>
      <c r="P281" s="275"/>
      <c r="Q281" s="275"/>
      <c r="R281" s="275"/>
      <c r="S281" s="275"/>
      <c r="T281" s="276"/>
      <c r="U281" s="16"/>
      <c r="V281" s="16"/>
      <c r="W281" s="16"/>
      <c r="X281" s="16"/>
      <c r="Y281" s="16"/>
      <c r="Z281" s="16"/>
      <c r="AA281" s="16"/>
      <c r="AB281" s="16"/>
      <c r="AC281" s="16"/>
      <c r="AD281" s="16"/>
      <c r="AE281" s="16"/>
      <c r="AT281" s="277" t="s">
        <v>152</v>
      </c>
      <c r="AU281" s="277" t="s">
        <v>85</v>
      </c>
      <c r="AV281" s="16" t="s">
        <v>150</v>
      </c>
      <c r="AW281" s="16" t="s">
        <v>32</v>
      </c>
      <c r="AX281" s="16" t="s">
        <v>83</v>
      </c>
      <c r="AY281" s="277" t="s">
        <v>143</v>
      </c>
    </row>
    <row r="282" s="2" customFormat="1" ht="33" customHeight="1">
      <c r="A282" s="39"/>
      <c r="B282" s="40"/>
      <c r="C282" s="220" t="s">
        <v>353</v>
      </c>
      <c r="D282" s="220" t="s">
        <v>146</v>
      </c>
      <c r="E282" s="221" t="s">
        <v>1176</v>
      </c>
      <c r="F282" s="222" t="s">
        <v>1177</v>
      </c>
      <c r="G282" s="223" t="s">
        <v>149</v>
      </c>
      <c r="H282" s="224">
        <v>226.19999999999999</v>
      </c>
      <c r="I282" s="225"/>
      <c r="J282" s="226">
        <f>ROUND(I282*H282,2)</f>
        <v>0</v>
      </c>
      <c r="K282" s="227"/>
      <c r="L282" s="45"/>
      <c r="M282" s="228" t="s">
        <v>1</v>
      </c>
      <c r="N282" s="229" t="s">
        <v>40</v>
      </c>
      <c r="O282" s="92"/>
      <c r="P282" s="230">
        <f>O282*H282</f>
        <v>0</v>
      </c>
      <c r="Q282" s="230">
        <v>0.0060000000000000001</v>
      </c>
      <c r="R282" s="230">
        <f>Q282*H282</f>
        <v>1.3572</v>
      </c>
      <c r="S282" s="230">
        <v>0</v>
      </c>
      <c r="T282" s="231">
        <f>S282*H282</f>
        <v>0</v>
      </c>
      <c r="U282" s="39"/>
      <c r="V282" s="39"/>
      <c r="W282" s="39"/>
      <c r="X282" s="39"/>
      <c r="Y282" s="39"/>
      <c r="Z282" s="39"/>
      <c r="AA282" s="39"/>
      <c r="AB282" s="39"/>
      <c r="AC282" s="39"/>
      <c r="AD282" s="39"/>
      <c r="AE282" s="39"/>
      <c r="AR282" s="232" t="s">
        <v>150</v>
      </c>
      <c r="AT282" s="232" t="s">
        <v>146</v>
      </c>
      <c r="AU282" s="232" t="s">
        <v>85</v>
      </c>
      <c r="AY282" s="18" t="s">
        <v>143</v>
      </c>
      <c r="BE282" s="233">
        <f>IF(N282="základní",J282,0)</f>
        <v>0</v>
      </c>
      <c r="BF282" s="233">
        <f>IF(N282="snížená",J282,0)</f>
        <v>0</v>
      </c>
      <c r="BG282" s="233">
        <f>IF(N282="zákl. přenesená",J282,0)</f>
        <v>0</v>
      </c>
      <c r="BH282" s="233">
        <f>IF(N282="sníž. přenesená",J282,0)</f>
        <v>0</v>
      </c>
      <c r="BI282" s="233">
        <f>IF(N282="nulová",J282,0)</f>
        <v>0</v>
      </c>
      <c r="BJ282" s="18" t="s">
        <v>83</v>
      </c>
      <c r="BK282" s="233">
        <f>ROUND(I282*H282,2)</f>
        <v>0</v>
      </c>
      <c r="BL282" s="18" t="s">
        <v>150</v>
      </c>
      <c r="BM282" s="232" t="s">
        <v>1178</v>
      </c>
    </row>
    <row r="283" s="2" customFormat="1">
      <c r="A283" s="39"/>
      <c r="B283" s="40"/>
      <c r="C283" s="41"/>
      <c r="D283" s="236" t="s">
        <v>357</v>
      </c>
      <c r="E283" s="41"/>
      <c r="F283" s="289" t="s">
        <v>1179</v>
      </c>
      <c r="G283" s="41"/>
      <c r="H283" s="41"/>
      <c r="I283" s="290"/>
      <c r="J283" s="41"/>
      <c r="K283" s="41"/>
      <c r="L283" s="45"/>
      <c r="M283" s="291"/>
      <c r="N283" s="292"/>
      <c r="O283" s="92"/>
      <c r="P283" s="92"/>
      <c r="Q283" s="92"/>
      <c r="R283" s="92"/>
      <c r="S283" s="92"/>
      <c r="T283" s="93"/>
      <c r="U283" s="39"/>
      <c r="V283" s="39"/>
      <c r="W283" s="39"/>
      <c r="X283" s="39"/>
      <c r="Y283" s="39"/>
      <c r="Z283" s="39"/>
      <c r="AA283" s="39"/>
      <c r="AB283" s="39"/>
      <c r="AC283" s="39"/>
      <c r="AD283" s="39"/>
      <c r="AE283" s="39"/>
      <c r="AT283" s="18" t="s">
        <v>357</v>
      </c>
      <c r="AU283" s="18" t="s">
        <v>85</v>
      </c>
    </row>
    <row r="284" s="13" customFormat="1">
      <c r="A284" s="13"/>
      <c r="B284" s="234"/>
      <c r="C284" s="235"/>
      <c r="D284" s="236" t="s">
        <v>152</v>
      </c>
      <c r="E284" s="237" t="s">
        <v>1</v>
      </c>
      <c r="F284" s="238" t="s">
        <v>1160</v>
      </c>
      <c r="G284" s="235"/>
      <c r="H284" s="237" t="s">
        <v>1</v>
      </c>
      <c r="I284" s="239"/>
      <c r="J284" s="235"/>
      <c r="K284" s="235"/>
      <c r="L284" s="240"/>
      <c r="M284" s="241"/>
      <c r="N284" s="242"/>
      <c r="O284" s="242"/>
      <c r="P284" s="242"/>
      <c r="Q284" s="242"/>
      <c r="R284" s="242"/>
      <c r="S284" s="242"/>
      <c r="T284" s="243"/>
      <c r="U284" s="13"/>
      <c r="V284" s="13"/>
      <c r="W284" s="13"/>
      <c r="X284" s="13"/>
      <c r="Y284" s="13"/>
      <c r="Z284" s="13"/>
      <c r="AA284" s="13"/>
      <c r="AB284" s="13"/>
      <c r="AC284" s="13"/>
      <c r="AD284" s="13"/>
      <c r="AE284" s="13"/>
      <c r="AT284" s="244" t="s">
        <v>152</v>
      </c>
      <c r="AU284" s="244" t="s">
        <v>85</v>
      </c>
      <c r="AV284" s="13" t="s">
        <v>83</v>
      </c>
      <c r="AW284" s="13" t="s">
        <v>32</v>
      </c>
      <c r="AX284" s="13" t="s">
        <v>75</v>
      </c>
      <c r="AY284" s="244" t="s">
        <v>143</v>
      </c>
    </row>
    <row r="285" s="14" customFormat="1">
      <c r="A285" s="14"/>
      <c r="B285" s="245"/>
      <c r="C285" s="246"/>
      <c r="D285" s="236" t="s">
        <v>152</v>
      </c>
      <c r="E285" s="247" t="s">
        <v>1</v>
      </c>
      <c r="F285" s="248" t="s">
        <v>1161</v>
      </c>
      <c r="G285" s="246"/>
      <c r="H285" s="249">
        <v>24.620000000000001</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152</v>
      </c>
      <c r="AU285" s="255" t="s">
        <v>85</v>
      </c>
      <c r="AV285" s="14" t="s">
        <v>85</v>
      </c>
      <c r="AW285" s="14" t="s">
        <v>32</v>
      </c>
      <c r="AX285" s="14" t="s">
        <v>75</v>
      </c>
      <c r="AY285" s="255" t="s">
        <v>143</v>
      </c>
    </row>
    <row r="286" s="14" customFormat="1">
      <c r="A286" s="14"/>
      <c r="B286" s="245"/>
      <c r="C286" s="246"/>
      <c r="D286" s="236" t="s">
        <v>152</v>
      </c>
      <c r="E286" s="247" t="s">
        <v>1</v>
      </c>
      <c r="F286" s="248" t="s">
        <v>1162</v>
      </c>
      <c r="G286" s="246"/>
      <c r="H286" s="249">
        <v>13.08</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152</v>
      </c>
      <c r="AU286" s="255" t="s">
        <v>85</v>
      </c>
      <c r="AV286" s="14" t="s">
        <v>85</v>
      </c>
      <c r="AW286" s="14" t="s">
        <v>32</v>
      </c>
      <c r="AX286" s="14" t="s">
        <v>75</v>
      </c>
      <c r="AY286" s="255" t="s">
        <v>143</v>
      </c>
    </row>
    <row r="287" s="16" customFormat="1">
      <c r="A287" s="16"/>
      <c r="B287" s="267"/>
      <c r="C287" s="268"/>
      <c r="D287" s="236" t="s">
        <v>152</v>
      </c>
      <c r="E287" s="269" t="s">
        <v>1</v>
      </c>
      <c r="F287" s="270" t="s">
        <v>174</v>
      </c>
      <c r="G287" s="268"/>
      <c r="H287" s="271">
        <v>37.700000000000003</v>
      </c>
      <c r="I287" s="272"/>
      <c r="J287" s="268"/>
      <c r="K287" s="268"/>
      <c r="L287" s="273"/>
      <c r="M287" s="274"/>
      <c r="N287" s="275"/>
      <c r="O287" s="275"/>
      <c r="P287" s="275"/>
      <c r="Q287" s="275"/>
      <c r="R287" s="275"/>
      <c r="S287" s="275"/>
      <c r="T287" s="276"/>
      <c r="U287" s="16"/>
      <c r="V287" s="16"/>
      <c r="W287" s="16"/>
      <c r="X287" s="16"/>
      <c r="Y287" s="16"/>
      <c r="Z287" s="16"/>
      <c r="AA287" s="16"/>
      <c r="AB287" s="16"/>
      <c r="AC287" s="16"/>
      <c r="AD287" s="16"/>
      <c r="AE287" s="16"/>
      <c r="AT287" s="277" t="s">
        <v>152</v>
      </c>
      <c r="AU287" s="277" t="s">
        <v>85</v>
      </c>
      <c r="AV287" s="16" t="s">
        <v>150</v>
      </c>
      <c r="AW287" s="16" t="s">
        <v>32</v>
      </c>
      <c r="AX287" s="16" t="s">
        <v>83</v>
      </c>
      <c r="AY287" s="277" t="s">
        <v>143</v>
      </c>
    </row>
    <row r="288" s="14" customFormat="1">
      <c r="A288" s="14"/>
      <c r="B288" s="245"/>
      <c r="C288" s="246"/>
      <c r="D288" s="236" t="s">
        <v>152</v>
      </c>
      <c r="E288" s="246"/>
      <c r="F288" s="248" t="s">
        <v>1180</v>
      </c>
      <c r="G288" s="246"/>
      <c r="H288" s="249">
        <v>226.19999999999999</v>
      </c>
      <c r="I288" s="250"/>
      <c r="J288" s="246"/>
      <c r="K288" s="246"/>
      <c r="L288" s="251"/>
      <c r="M288" s="252"/>
      <c r="N288" s="253"/>
      <c r="O288" s="253"/>
      <c r="P288" s="253"/>
      <c r="Q288" s="253"/>
      <c r="R288" s="253"/>
      <c r="S288" s="253"/>
      <c r="T288" s="254"/>
      <c r="U288" s="14"/>
      <c r="V288" s="14"/>
      <c r="W288" s="14"/>
      <c r="X288" s="14"/>
      <c r="Y288" s="14"/>
      <c r="Z288" s="14"/>
      <c r="AA288" s="14"/>
      <c r="AB288" s="14"/>
      <c r="AC288" s="14"/>
      <c r="AD288" s="14"/>
      <c r="AE288" s="14"/>
      <c r="AT288" s="255" t="s">
        <v>152</v>
      </c>
      <c r="AU288" s="255" t="s">
        <v>85</v>
      </c>
      <c r="AV288" s="14" t="s">
        <v>85</v>
      </c>
      <c r="AW288" s="14" t="s">
        <v>4</v>
      </c>
      <c r="AX288" s="14" t="s">
        <v>83</v>
      </c>
      <c r="AY288" s="255" t="s">
        <v>143</v>
      </c>
    </row>
    <row r="289" s="2" customFormat="1" ht="24.15" customHeight="1">
      <c r="A289" s="39"/>
      <c r="B289" s="40"/>
      <c r="C289" s="220" t="s">
        <v>360</v>
      </c>
      <c r="D289" s="220" t="s">
        <v>146</v>
      </c>
      <c r="E289" s="221" t="s">
        <v>1181</v>
      </c>
      <c r="F289" s="222" t="s">
        <v>1182</v>
      </c>
      <c r="G289" s="223" t="s">
        <v>149</v>
      </c>
      <c r="H289" s="224">
        <v>4.9349999999999996</v>
      </c>
      <c r="I289" s="225"/>
      <c r="J289" s="226">
        <f>ROUND(I289*H289,2)</f>
        <v>0</v>
      </c>
      <c r="K289" s="227"/>
      <c r="L289" s="45"/>
      <c r="M289" s="228" t="s">
        <v>1</v>
      </c>
      <c r="N289" s="229" t="s">
        <v>40</v>
      </c>
      <c r="O289" s="92"/>
      <c r="P289" s="230">
        <f>O289*H289</f>
        <v>0</v>
      </c>
      <c r="Q289" s="230">
        <v>0.043830000000000001</v>
      </c>
      <c r="R289" s="230">
        <f>Q289*H289</f>
        <v>0.21630105</v>
      </c>
      <c r="S289" s="230">
        <v>0</v>
      </c>
      <c r="T289" s="231">
        <f>S289*H289</f>
        <v>0</v>
      </c>
      <c r="U289" s="39"/>
      <c r="V289" s="39"/>
      <c r="W289" s="39"/>
      <c r="X289" s="39"/>
      <c r="Y289" s="39"/>
      <c r="Z289" s="39"/>
      <c r="AA289" s="39"/>
      <c r="AB289" s="39"/>
      <c r="AC289" s="39"/>
      <c r="AD289" s="39"/>
      <c r="AE289" s="39"/>
      <c r="AR289" s="232" t="s">
        <v>150</v>
      </c>
      <c r="AT289" s="232" t="s">
        <v>146</v>
      </c>
      <c r="AU289" s="232" t="s">
        <v>85</v>
      </c>
      <c r="AY289" s="18" t="s">
        <v>143</v>
      </c>
      <c r="BE289" s="233">
        <f>IF(N289="základní",J289,0)</f>
        <v>0</v>
      </c>
      <c r="BF289" s="233">
        <f>IF(N289="snížená",J289,0)</f>
        <v>0</v>
      </c>
      <c r="BG289" s="233">
        <f>IF(N289="zákl. přenesená",J289,0)</f>
        <v>0</v>
      </c>
      <c r="BH289" s="233">
        <f>IF(N289="sníž. přenesená",J289,0)</f>
        <v>0</v>
      </c>
      <c r="BI289" s="233">
        <f>IF(N289="nulová",J289,0)</f>
        <v>0</v>
      </c>
      <c r="BJ289" s="18" t="s">
        <v>83</v>
      </c>
      <c r="BK289" s="233">
        <f>ROUND(I289*H289,2)</f>
        <v>0</v>
      </c>
      <c r="BL289" s="18" t="s">
        <v>150</v>
      </c>
      <c r="BM289" s="232" t="s">
        <v>1183</v>
      </c>
    </row>
    <row r="290" s="14" customFormat="1">
      <c r="A290" s="14"/>
      <c r="B290" s="245"/>
      <c r="C290" s="246"/>
      <c r="D290" s="236" t="s">
        <v>152</v>
      </c>
      <c r="E290" s="247" t="s">
        <v>1</v>
      </c>
      <c r="F290" s="248" t="s">
        <v>1184</v>
      </c>
      <c r="G290" s="246"/>
      <c r="H290" s="249">
        <v>1.7250000000000001</v>
      </c>
      <c r="I290" s="250"/>
      <c r="J290" s="246"/>
      <c r="K290" s="246"/>
      <c r="L290" s="251"/>
      <c r="M290" s="252"/>
      <c r="N290" s="253"/>
      <c r="O290" s="253"/>
      <c r="P290" s="253"/>
      <c r="Q290" s="253"/>
      <c r="R290" s="253"/>
      <c r="S290" s="253"/>
      <c r="T290" s="254"/>
      <c r="U290" s="14"/>
      <c r="V290" s="14"/>
      <c r="W290" s="14"/>
      <c r="X290" s="14"/>
      <c r="Y290" s="14"/>
      <c r="Z290" s="14"/>
      <c r="AA290" s="14"/>
      <c r="AB290" s="14"/>
      <c r="AC290" s="14"/>
      <c r="AD290" s="14"/>
      <c r="AE290" s="14"/>
      <c r="AT290" s="255" t="s">
        <v>152</v>
      </c>
      <c r="AU290" s="255" t="s">
        <v>85</v>
      </c>
      <c r="AV290" s="14" t="s">
        <v>85</v>
      </c>
      <c r="AW290" s="14" t="s">
        <v>32</v>
      </c>
      <c r="AX290" s="14" t="s">
        <v>75</v>
      </c>
      <c r="AY290" s="255" t="s">
        <v>143</v>
      </c>
    </row>
    <row r="291" s="14" customFormat="1">
      <c r="A291" s="14"/>
      <c r="B291" s="245"/>
      <c r="C291" s="246"/>
      <c r="D291" s="236" t="s">
        <v>152</v>
      </c>
      <c r="E291" s="247" t="s">
        <v>1</v>
      </c>
      <c r="F291" s="248" t="s">
        <v>1185</v>
      </c>
      <c r="G291" s="246"/>
      <c r="H291" s="249">
        <v>1.44</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152</v>
      </c>
      <c r="AU291" s="255" t="s">
        <v>85</v>
      </c>
      <c r="AV291" s="14" t="s">
        <v>85</v>
      </c>
      <c r="AW291" s="14" t="s">
        <v>32</v>
      </c>
      <c r="AX291" s="14" t="s">
        <v>75</v>
      </c>
      <c r="AY291" s="255" t="s">
        <v>143</v>
      </c>
    </row>
    <row r="292" s="14" customFormat="1">
      <c r="A292" s="14"/>
      <c r="B292" s="245"/>
      <c r="C292" s="246"/>
      <c r="D292" s="236" t="s">
        <v>152</v>
      </c>
      <c r="E292" s="247" t="s">
        <v>1</v>
      </c>
      <c r="F292" s="248" t="s">
        <v>1186</v>
      </c>
      <c r="G292" s="246"/>
      <c r="H292" s="249">
        <v>0.17999999999999999</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152</v>
      </c>
      <c r="AU292" s="255" t="s">
        <v>85</v>
      </c>
      <c r="AV292" s="14" t="s">
        <v>85</v>
      </c>
      <c r="AW292" s="14" t="s">
        <v>32</v>
      </c>
      <c r="AX292" s="14" t="s">
        <v>75</v>
      </c>
      <c r="AY292" s="255" t="s">
        <v>143</v>
      </c>
    </row>
    <row r="293" s="14" customFormat="1">
      <c r="A293" s="14"/>
      <c r="B293" s="245"/>
      <c r="C293" s="246"/>
      <c r="D293" s="236" t="s">
        <v>152</v>
      </c>
      <c r="E293" s="247" t="s">
        <v>1</v>
      </c>
      <c r="F293" s="248" t="s">
        <v>1187</v>
      </c>
      <c r="G293" s="246"/>
      <c r="H293" s="249">
        <v>1.3500000000000001</v>
      </c>
      <c r="I293" s="250"/>
      <c r="J293" s="246"/>
      <c r="K293" s="246"/>
      <c r="L293" s="251"/>
      <c r="M293" s="252"/>
      <c r="N293" s="253"/>
      <c r="O293" s="253"/>
      <c r="P293" s="253"/>
      <c r="Q293" s="253"/>
      <c r="R293" s="253"/>
      <c r="S293" s="253"/>
      <c r="T293" s="254"/>
      <c r="U293" s="14"/>
      <c r="V293" s="14"/>
      <c r="W293" s="14"/>
      <c r="X293" s="14"/>
      <c r="Y293" s="14"/>
      <c r="Z293" s="14"/>
      <c r="AA293" s="14"/>
      <c r="AB293" s="14"/>
      <c r="AC293" s="14"/>
      <c r="AD293" s="14"/>
      <c r="AE293" s="14"/>
      <c r="AT293" s="255" t="s">
        <v>152</v>
      </c>
      <c r="AU293" s="255" t="s">
        <v>85</v>
      </c>
      <c r="AV293" s="14" t="s">
        <v>85</v>
      </c>
      <c r="AW293" s="14" t="s">
        <v>32</v>
      </c>
      <c r="AX293" s="14" t="s">
        <v>75</v>
      </c>
      <c r="AY293" s="255" t="s">
        <v>143</v>
      </c>
    </row>
    <row r="294" s="14" customFormat="1">
      <c r="A294" s="14"/>
      <c r="B294" s="245"/>
      <c r="C294" s="246"/>
      <c r="D294" s="236" t="s">
        <v>152</v>
      </c>
      <c r="E294" s="247" t="s">
        <v>1</v>
      </c>
      <c r="F294" s="248" t="s">
        <v>1188</v>
      </c>
      <c r="G294" s="246"/>
      <c r="H294" s="249">
        <v>0.23999999999999999</v>
      </c>
      <c r="I294" s="250"/>
      <c r="J294" s="246"/>
      <c r="K294" s="246"/>
      <c r="L294" s="251"/>
      <c r="M294" s="252"/>
      <c r="N294" s="253"/>
      <c r="O294" s="253"/>
      <c r="P294" s="253"/>
      <c r="Q294" s="253"/>
      <c r="R294" s="253"/>
      <c r="S294" s="253"/>
      <c r="T294" s="254"/>
      <c r="U294" s="14"/>
      <c r="V294" s="14"/>
      <c r="W294" s="14"/>
      <c r="X294" s="14"/>
      <c r="Y294" s="14"/>
      <c r="Z294" s="14"/>
      <c r="AA294" s="14"/>
      <c r="AB294" s="14"/>
      <c r="AC294" s="14"/>
      <c r="AD294" s="14"/>
      <c r="AE294" s="14"/>
      <c r="AT294" s="255" t="s">
        <v>152</v>
      </c>
      <c r="AU294" s="255" t="s">
        <v>85</v>
      </c>
      <c r="AV294" s="14" t="s">
        <v>85</v>
      </c>
      <c r="AW294" s="14" t="s">
        <v>32</v>
      </c>
      <c r="AX294" s="14" t="s">
        <v>75</v>
      </c>
      <c r="AY294" s="255" t="s">
        <v>143</v>
      </c>
    </row>
    <row r="295" s="16" customFormat="1">
      <c r="A295" s="16"/>
      <c r="B295" s="267"/>
      <c r="C295" s="268"/>
      <c r="D295" s="236" t="s">
        <v>152</v>
      </c>
      <c r="E295" s="269" t="s">
        <v>1</v>
      </c>
      <c r="F295" s="270" t="s">
        <v>174</v>
      </c>
      <c r="G295" s="268"/>
      <c r="H295" s="271">
        <v>4.9350000000000005</v>
      </c>
      <c r="I295" s="272"/>
      <c r="J295" s="268"/>
      <c r="K295" s="268"/>
      <c r="L295" s="273"/>
      <c r="M295" s="274"/>
      <c r="N295" s="275"/>
      <c r="O295" s="275"/>
      <c r="P295" s="275"/>
      <c r="Q295" s="275"/>
      <c r="R295" s="275"/>
      <c r="S295" s="275"/>
      <c r="T295" s="276"/>
      <c r="U295" s="16"/>
      <c r="V295" s="16"/>
      <c r="W295" s="16"/>
      <c r="X295" s="16"/>
      <c r="Y295" s="16"/>
      <c r="Z295" s="16"/>
      <c r="AA295" s="16"/>
      <c r="AB295" s="16"/>
      <c r="AC295" s="16"/>
      <c r="AD295" s="16"/>
      <c r="AE295" s="16"/>
      <c r="AT295" s="277" t="s">
        <v>152</v>
      </c>
      <c r="AU295" s="277" t="s">
        <v>85</v>
      </c>
      <c r="AV295" s="16" t="s">
        <v>150</v>
      </c>
      <c r="AW295" s="16" t="s">
        <v>32</v>
      </c>
      <c r="AX295" s="16" t="s">
        <v>83</v>
      </c>
      <c r="AY295" s="277" t="s">
        <v>143</v>
      </c>
    </row>
    <row r="296" s="2" customFormat="1" ht="24.15" customHeight="1">
      <c r="A296" s="39"/>
      <c r="B296" s="40"/>
      <c r="C296" s="220" t="s">
        <v>365</v>
      </c>
      <c r="D296" s="220" t="s">
        <v>146</v>
      </c>
      <c r="E296" s="221" t="s">
        <v>1189</v>
      </c>
      <c r="F296" s="222" t="s">
        <v>1190</v>
      </c>
      <c r="G296" s="223" t="s">
        <v>149</v>
      </c>
      <c r="H296" s="224">
        <v>37.700000000000003</v>
      </c>
      <c r="I296" s="225"/>
      <c r="J296" s="226">
        <f>ROUND(I296*H296,2)</f>
        <v>0</v>
      </c>
      <c r="K296" s="227"/>
      <c r="L296" s="45"/>
      <c r="M296" s="228" t="s">
        <v>1</v>
      </c>
      <c r="N296" s="229" t="s">
        <v>40</v>
      </c>
      <c r="O296" s="92"/>
      <c r="P296" s="230">
        <f>O296*H296</f>
        <v>0</v>
      </c>
      <c r="Q296" s="230">
        <v>0.016199999999999999</v>
      </c>
      <c r="R296" s="230">
        <f>Q296*H296</f>
        <v>0.61074000000000006</v>
      </c>
      <c r="S296" s="230">
        <v>0</v>
      </c>
      <c r="T296" s="231">
        <f>S296*H296</f>
        <v>0</v>
      </c>
      <c r="U296" s="39"/>
      <c r="V296" s="39"/>
      <c r="W296" s="39"/>
      <c r="X296" s="39"/>
      <c r="Y296" s="39"/>
      <c r="Z296" s="39"/>
      <c r="AA296" s="39"/>
      <c r="AB296" s="39"/>
      <c r="AC296" s="39"/>
      <c r="AD296" s="39"/>
      <c r="AE296" s="39"/>
      <c r="AR296" s="232" t="s">
        <v>150</v>
      </c>
      <c r="AT296" s="232" t="s">
        <v>146</v>
      </c>
      <c r="AU296" s="232" t="s">
        <v>85</v>
      </c>
      <c r="AY296" s="18" t="s">
        <v>143</v>
      </c>
      <c r="BE296" s="233">
        <f>IF(N296="základní",J296,0)</f>
        <v>0</v>
      </c>
      <c r="BF296" s="233">
        <f>IF(N296="snížená",J296,0)</f>
        <v>0</v>
      </c>
      <c r="BG296" s="233">
        <f>IF(N296="zákl. přenesená",J296,0)</f>
        <v>0</v>
      </c>
      <c r="BH296" s="233">
        <f>IF(N296="sníž. přenesená",J296,0)</f>
        <v>0</v>
      </c>
      <c r="BI296" s="233">
        <f>IF(N296="nulová",J296,0)</f>
        <v>0</v>
      </c>
      <c r="BJ296" s="18" t="s">
        <v>83</v>
      </c>
      <c r="BK296" s="233">
        <f>ROUND(I296*H296,2)</f>
        <v>0</v>
      </c>
      <c r="BL296" s="18" t="s">
        <v>150</v>
      </c>
      <c r="BM296" s="232" t="s">
        <v>1191</v>
      </c>
    </row>
    <row r="297" s="13" customFormat="1">
      <c r="A297" s="13"/>
      <c r="B297" s="234"/>
      <c r="C297" s="235"/>
      <c r="D297" s="236" t="s">
        <v>152</v>
      </c>
      <c r="E297" s="237" t="s">
        <v>1</v>
      </c>
      <c r="F297" s="238" t="s">
        <v>1160</v>
      </c>
      <c r="G297" s="235"/>
      <c r="H297" s="237" t="s">
        <v>1</v>
      </c>
      <c r="I297" s="239"/>
      <c r="J297" s="235"/>
      <c r="K297" s="235"/>
      <c r="L297" s="240"/>
      <c r="M297" s="241"/>
      <c r="N297" s="242"/>
      <c r="O297" s="242"/>
      <c r="P297" s="242"/>
      <c r="Q297" s="242"/>
      <c r="R297" s="242"/>
      <c r="S297" s="242"/>
      <c r="T297" s="243"/>
      <c r="U297" s="13"/>
      <c r="V297" s="13"/>
      <c r="W297" s="13"/>
      <c r="X297" s="13"/>
      <c r="Y297" s="13"/>
      <c r="Z297" s="13"/>
      <c r="AA297" s="13"/>
      <c r="AB297" s="13"/>
      <c r="AC297" s="13"/>
      <c r="AD297" s="13"/>
      <c r="AE297" s="13"/>
      <c r="AT297" s="244" t="s">
        <v>152</v>
      </c>
      <c r="AU297" s="244" t="s">
        <v>85</v>
      </c>
      <c r="AV297" s="13" t="s">
        <v>83</v>
      </c>
      <c r="AW297" s="13" t="s">
        <v>32</v>
      </c>
      <c r="AX297" s="13" t="s">
        <v>75</v>
      </c>
      <c r="AY297" s="244" t="s">
        <v>143</v>
      </c>
    </row>
    <row r="298" s="14" customFormat="1">
      <c r="A298" s="14"/>
      <c r="B298" s="245"/>
      <c r="C298" s="246"/>
      <c r="D298" s="236" t="s">
        <v>152</v>
      </c>
      <c r="E298" s="247" t="s">
        <v>1</v>
      </c>
      <c r="F298" s="248" t="s">
        <v>1161</v>
      </c>
      <c r="G298" s="246"/>
      <c r="H298" s="249">
        <v>24.620000000000001</v>
      </c>
      <c r="I298" s="250"/>
      <c r="J298" s="246"/>
      <c r="K298" s="246"/>
      <c r="L298" s="251"/>
      <c r="M298" s="252"/>
      <c r="N298" s="253"/>
      <c r="O298" s="253"/>
      <c r="P298" s="253"/>
      <c r="Q298" s="253"/>
      <c r="R298" s="253"/>
      <c r="S298" s="253"/>
      <c r="T298" s="254"/>
      <c r="U298" s="14"/>
      <c r="V298" s="14"/>
      <c r="W298" s="14"/>
      <c r="X298" s="14"/>
      <c r="Y298" s="14"/>
      <c r="Z298" s="14"/>
      <c r="AA298" s="14"/>
      <c r="AB298" s="14"/>
      <c r="AC298" s="14"/>
      <c r="AD298" s="14"/>
      <c r="AE298" s="14"/>
      <c r="AT298" s="255" t="s">
        <v>152</v>
      </c>
      <c r="AU298" s="255" t="s">
        <v>85</v>
      </c>
      <c r="AV298" s="14" t="s">
        <v>85</v>
      </c>
      <c r="AW298" s="14" t="s">
        <v>32</v>
      </c>
      <c r="AX298" s="14" t="s">
        <v>75</v>
      </c>
      <c r="AY298" s="255" t="s">
        <v>143</v>
      </c>
    </row>
    <row r="299" s="14" customFormat="1">
      <c r="A299" s="14"/>
      <c r="B299" s="245"/>
      <c r="C299" s="246"/>
      <c r="D299" s="236" t="s">
        <v>152</v>
      </c>
      <c r="E299" s="247" t="s">
        <v>1</v>
      </c>
      <c r="F299" s="248" t="s">
        <v>1162</v>
      </c>
      <c r="G299" s="246"/>
      <c r="H299" s="249">
        <v>13.08</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152</v>
      </c>
      <c r="AU299" s="255" t="s">
        <v>85</v>
      </c>
      <c r="AV299" s="14" t="s">
        <v>85</v>
      </c>
      <c r="AW299" s="14" t="s">
        <v>32</v>
      </c>
      <c r="AX299" s="14" t="s">
        <v>75</v>
      </c>
      <c r="AY299" s="255" t="s">
        <v>143</v>
      </c>
    </row>
    <row r="300" s="16" customFormat="1">
      <c r="A300" s="16"/>
      <c r="B300" s="267"/>
      <c r="C300" s="268"/>
      <c r="D300" s="236" t="s">
        <v>152</v>
      </c>
      <c r="E300" s="269" t="s">
        <v>1</v>
      </c>
      <c r="F300" s="270" t="s">
        <v>174</v>
      </c>
      <c r="G300" s="268"/>
      <c r="H300" s="271">
        <v>37.700000000000003</v>
      </c>
      <c r="I300" s="272"/>
      <c r="J300" s="268"/>
      <c r="K300" s="268"/>
      <c r="L300" s="273"/>
      <c r="M300" s="274"/>
      <c r="N300" s="275"/>
      <c r="O300" s="275"/>
      <c r="P300" s="275"/>
      <c r="Q300" s="275"/>
      <c r="R300" s="275"/>
      <c r="S300" s="275"/>
      <c r="T300" s="276"/>
      <c r="U300" s="16"/>
      <c r="V300" s="16"/>
      <c r="W300" s="16"/>
      <c r="X300" s="16"/>
      <c r="Y300" s="16"/>
      <c r="Z300" s="16"/>
      <c r="AA300" s="16"/>
      <c r="AB300" s="16"/>
      <c r="AC300" s="16"/>
      <c r="AD300" s="16"/>
      <c r="AE300" s="16"/>
      <c r="AT300" s="277" t="s">
        <v>152</v>
      </c>
      <c r="AU300" s="277" t="s">
        <v>85</v>
      </c>
      <c r="AV300" s="16" t="s">
        <v>150</v>
      </c>
      <c r="AW300" s="16" t="s">
        <v>32</v>
      </c>
      <c r="AX300" s="16" t="s">
        <v>83</v>
      </c>
      <c r="AY300" s="277" t="s">
        <v>143</v>
      </c>
    </row>
    <row r="301" s="2" customFormat="1" ht="24.15" customHeight="1">
      <c r="A301" s="39"/>
      <c r="B301" s="40"/>
      <c r="C301" s="220" t="s">
        <v>369</v>
      </c>
      <c r="D301" s="220" t="s">
        <v>146</v>
      </c>
      <c r="E301" s="221" t="s">
        <v>1192</v>
      </c>
      <c r="F301" s="222" t="s">
        <v>1193</v>
      </c>
      <c r="G301" s="223" t="s">
        <v>149</v>
      </c>
      <c r="H301" s="224">
        <v>37.700000000000003</v>
      </c>
      <c r="I301" s="225"/>
      <c r="J301" s="226">
        <f>ROUND(I301*H301,2)</f>
        <v>0</v>
      </c>
      <c r="K301" s="227"/>
      <c r="L301" s="45"/>
      <c r="M301" s="228" t="s">
        <v>1</v>
      </c>
      <c r="N301" s="229" t="s">
        <v>40</v>
      </c>
      <c r="O301" s="92"/>
      <c r="P301" s="230">
        <f>O301*H301</f>
        <v>0</v>
      </c>
      <c r="Q301" s="230">
        <v>0.0040000000000000001</v>
      </c>
      <c r="R301" s="230">
        <f>Q301*H301</f>
        <v>0.15080000000000002</v>
      </c>
      <c r="S301" s="230">
        <v>0</v>
      </c>
      <c r="T301" s="231">
        <f>S301*H301</f>
        <v>0</v>
      </c>
      <c r="U301" s="39"/>
      <c r="V301" s="39"/>
      <c r="W301" s="39"/>
      <c r="X301" s="39"/>
      <c r="Y301" s="39"/>
      <c r="Z301" s="39"/>
      <c r="AA301" s="39"/>
      <c r="AB301" s="39"/>
      <c r="AC301" s="39"/>
      <c r="AD301" s="39"/>
      <c r="AE301" s="39"/>
      <c r="AR301" s="232" t="s">
        <v>150</v>
      </c>
      <c r="AT301" s="232" t="s">
        <v>146</v>
      </c>
      <c r="AU301" s="232" t="s">
        <v>85</v>
      </c>
      <c r="AY301" s="18" t="s">
        <v>143</v>
      </c>
      <c r="BE301" s="233">
        <f>IF(N301="základní",J301,0)</f>
        <v>0</v>
      </c>
      <c r="BF301" s="233">
        <f>IF(N301="snížená",J301,0)</f>
        <v>0</v>
      </c>
      <c r="BG301" s="233">
        <f>IF(N301="zákl. přenesená",J301,0)</f>
        <v>0</v>
      </c>
      <c r="BH301" s="233">
        <f>IF(N301="sníž. přenesená",J301,0)</f>
        <v>0</v>
      </c>
      <c r="BI301" s="233">
        <f>IF(N301="nulová",J301,0)</f>
        <v>0</v>
      </c>
      <c r="BJ301" s="18" t="s">
        <v>83</v>
      </c>
      <c r="BK301" s="233">
        <f>ROUND(I301*H301,2)</f>
        <v>0</v>
      </c>
      <c r="BL301" s="18" t="s">
        <v>150</v>
      </c>
      <c r="BM301" s="232" t="s">
        <v>1194</v>
      </c>
    </row>
    <row r="302" s="13" customFormat="1">
      <c r="A302" s="13"/>
      <c r="B302" s="234"/>
      <c r="C302" s="235"/>
      <c r="D302" s="236" t="s">
        <v>152</v>
      </c>
      <c r="E302" s="237" t="s">
        <v>1</v>
      </c>
      <c r="F302" s="238" t="s">
        <v>1160</v>
      </c>
      <c r="G302" s="235"/>
      <c r="H302" s="237" t="s">
        <v>1</v>
      </c>
      <c r="I302" s="239"/>
      <c r="J302" s="235"/>
      <c r="K302" s="235"/>
      <c r="L302" s="240"/>
      <c r="M302" s="241"/>
      <c r="N302" s="242"/>
      <c r="O302" s="242"/>
      <c r="P302" s="242"/>
      <c r="Q302" s="242"/>
      <c r="R302" s="242"/>
      <c r="S302" s="242"/>
      <c r="T302" s="243"/>
      <c r="U302" s="13"/>
      <c r="V302" s="13"/>
      <c r="W302" s="13"/>
      <c r="X302" s="13"/>
      <c r="Y302" s="13"/>
      <c r="Z302" s="13"/>
      <c r="AA302" s="13"/>
      <c r="AB302" s="13"/>
      <c r="AC302" s="13"/>
      <c r="AD302" s="13"/>
      <c r="AE302" s="13"/>
      <c r="AT302" s="244" t="s">
        <v>152</v>
      </c>
      <c r="AU302" s="244" t="s">
        <v>85</v>
      </c>
      <c r="AV302" s="13" t="s">
        <v>83</v>
      </c>
      <c r="AW302" s="13" t="s">
        <v>32</v>
      </c>
      <c r="AX302" s="13" t="s">
        <v>75</v>
      </c>
      <c r="AY302" s="244" t="s">
        <v>143</v>
      </c>
    </row>
    <row r="303" s="14" customFormat="1">
      <c r="A303" s="14"/>
      <c r="B303" s="245"/>
      <c r="C303" s="246"/>
      <c r="D303" s="236" t="s">
        <v>152</v>
      </c>
      <c r="E303" s="247" t="s">
        <v>1</v>
      </c>
      <c r="F303" s="248" t="s">
        <v>1161</v>
      </c>
      <c r="G303" s="246"/>
      <c r="H303" s="249">
        <v>24.620000000000001</v>
      </c>
      <c r="I303" s="250"/>
      <c r="J303" s="246"/>
      <c r="K303" s="246"/>
      <c r="L303" s="251"/>
      <c r="M303" s="252"/>
      <c r="N303" s="253"/>
      <c r="O303" s="253"/>
      <c r="P303" s="253"/>
      <c r="Q303" s="253"/>
      <c r="R303" s="253"/>
      <c r="S303" s="253"/>
      <c r="T303" s="254"/>
      <c r="U303" s="14"/>
      <c r="V303" s="14"/>
      <c r="W303" s="14"/>
      <c r="X303" s="14"/>
      <c r="Y303" s="14"/>
      <c r="Z303" s="14"/>
      <c r="AA303" s="14"/>
      <c r="AB303" s="14"/>
      <c r="AC303" s="14"/>
      <c r="AD303" s="14"/>
      <c r="AE303" s="14"/>
      <c r="AT303" s="255" t="s">
        <v>152</v>
      </c>
      <c r="AU303" s="255" t="s">
        <v>85</v>
      </c>
      <c r="AV303" s="14" t="s">
        <v>85</v>
      </c>
      <c r="AW303" s="14" t="s">
        <v>32</v>
      </c>
      <c r="AX303" s="14" t="s">
        <v>75</v>
      </c>
      <c r="AY303" s="255" t="s">
        <v>143</v>
      </c>
    </row>
    <row r="304" s="14" customFormat="1">
      <c r="A304" s="14"/>
      <c r="B304" s="245"/>
      <c r="C304" s="246"/>
      <c r="D304" s="236" t="s">
        <v>152</v>
      </c>
      <c r="E304" s="247" t="s">
        <v>1</v>
      </c>
      <c r="F304" s="248" t="s">
        <v>1162</v>
      </c>
      <c r="G304" s="246"/>
      <c r="H304" s="249">
        <v>13.08</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152</v>
      </c>
      <c r="AU304" s="255" t="s">
        <v>85</v>
      </c>
      <c r="AV304" s="14" t="s">
        <v>85</v>
      </c>
      <c r="AW304" s="14" t="s">
        <v>32</v>
      </c>
      <c r="AX304" s="14" t="s">
        <v>75</v>
      </c>
      <c r="AY304" s="255" t="s">
        <v>143</v>
      </c>
    </row>
    <row r="305" s="16" customFormat="1">
      <c r="A305" s="16"/>
      <c r="B305" s="267"/>
      <c r="C305" s="268"/>
      <c r="D305" s="236" t="s">
        <v>152</v>
      </c>
      <c r="E305" s="269" t="s">
        <v>1</v>
      </c>
      <c r="F305" s="270" t="s">
        <v>174</v>
      </c>
      <c r="G305" s="268"/>
      <c r="H305" s="271">
        <v>37.700000000000003</v>
      </c>
      <c r="I305" s="272"/>
      <c r="J305" s="268"/>
      <c r="K305" s="268"/>
      <c r="L305" s="273"/>
      <c r="M305" s="274"/>
      <c r="N305" s="275"/>
      <c r="O305" s="275"/>
      <c r="P305" s="275"/>
      <c r="Q305" s="275"/>
      <c r="R305" s="275"/>
      <c r="S305" s="275"/>
      <c r="T305" s="276"/>
      <c r="U305" s="16"/>
      <c r="V305" s="16"/>
      <c r="W305" s="16"/>
      <c r="X305" s="16"/>
      <c r="Y305" s="16"/>
      <c r="Z305" s="16"/>
      <c r="AA305" s="16"/>
      <c r="AB305" s="16"/>
      <c r="AC305" s="16"/>
      <c r="AD305" s="16"/>
      <c r="AE305" s="16"/>
      <c r="AT305" s="277" t="s">
        <v>152</v>
      </c>
      <c r="AU305" s="277" t="s">
        <v>85</v>
      </c>
      <c r="AV305" s="16" t="s">
        <v>150</v>
      </c>
      <c r="AW305" s="16" t="s">
        <v>32</v>
      </c>
      <c r="AX305" s="16" t="s">
        <v>83</v>
      </c>
      <c r="AY305" s="277" t="s">
        <v>143</v>
      </c>
    </row>
    <row r="306" s="2" customFormat="1" ht="24.15" customHeight="1">
      <c r="A306" s="39"/>
      <c r="B306" s="40"/>
      <c r="C306" s="220" t="s">
        <v>373</v>
      </c>
      <c r="D306" s="220" t="s">
        <v>146</v>
      </c>
      <c r="E306" s="221" t="s">
        <v>1195</v>
      </c>
      <c r="F306" s="222" t="s">
        <v>1196</v>
      </c>
      <c r="G306" s="223" t="s">
        <v>149</v>
      </c>
      <c r="H306" s="224">
        <v>53.366999999999997</v>
      </c>
      <c r="I306" s="225"/>
      <c r="J306" s="226">
        <f>ROUND(I306*H306,2)</f>
        <v>0</v>
      </c>
      <c r="K306" s="227"/>
      <c r="L306" s="45"/>
      <c r="M306" s="228" t="s">
        <v>1</v>
      </c>
      <c r="N306" s="229" t="s">
        <v>40</v>
      </c>
      <c r="O306" s="92"/>
      <c r="P306" s="230">
        <f>O306*H306</f>
        <v>0</v>
      </c>
      <c r="Q306" s="230">
        <v>0.000263</v>
      </c>
      <c r="R306" s="230">
        <f>Q306*H306</f>
        <v>0.014035520999999999</v>
      </c>
      <c r="S306" s="230">
        <v>0</v>
      </c>
      <c r="T306" s="231">
        <f>S306*H306</f>
        <v>0</v>
      </c>
      <c r="U306" s="39"/>
      <c r="V306" s="39"/>
      <c r="W306" s="39"/>
      <c r="X306" s="39"/>
      <c r="Y306" s="39"/>
      <c r="Z306" s="39"/>
      <c r="AA306" s="39"/>
      <c r="AB306" s="39"/>
      <c r="AC306" s="39"/>
      <c r="AD306" s="39"/>
      <c r="AE306" s="39"/>
      <c r="AR306" s="232" t="s">
        <v>150</v>
      </c>
      <c r="AT306" s="232" t="s">
        <v>146</v>
      </c>
      <c r="AU306" s="232" t="s">
        <v>85</v>
      </c>
      <c r="AY306" s="18" t="s">
        <v>143</v>
      </c>
      <c r="BE306" s="233">
        <f>IF(N306="základní",J306,0)</f>
        <v>0</v>
      </c>
      <c r="BF306" s="233">
        <f>IF(N306="snížená",J306,0)</f>
        <v>0</v>
      </c>
      <c r="BG306" s="233">
        <f>IF(N306="zákl. přenesená",J306,0)</f>
        <v>0</v>
      </c>
      <c r="BH306" s="233">
        <f>IF(N306="sníž. přenesená",J306,0)</f>
        <v>0</v>
      </c>
      <c r="BI306" s="233">
        <f>IF(N306="nulová",J306,0)</f>
        <v>0</v>
      </c>
      <c r="BJ306" s="18" t="s">
        <v>83</v>
      </c>
      <c r="BK306" s="233">
        <f>ROUND(I306*H306,2)</f>
        <v>0</v>
      </c>
      <c r="BL306" s="18" t="s">
        <v>150</v>
      </c>
      <c r="BM306" s="232" t="s">
        <v>1197</v>
      </c>
    </row>
    <row r="307" s="13" customFormat="1">
      <c r="A307" s="13"/>
      <c r="B307" s="234"/>
      <c r="C307" s="235"/>
      <c r="D307" s="236" t="s">
        <v>152</v>
      </c>
      <c r="E307" s="237" t="s">
        <v>1</v>
      </c>
      <c r="F307" s="238" t="s">
        <v>1160</v>
      </c>
      <c r="G307" s="235"/>
      <c r="H307" s="237" t="s">
        <v>1</v>
      </c>
      <c r="I307" s="239"/>
      <c r="J307" s="235"/>
      <c r="K307" s="235"/>
      <c r="L307" s="240"/>
      <c r="M307" s="241"/>
      <c r="N307" s="242"/>
      <c r="O307" s="242"/>
      <c r="P307" s="242"/>
      <c r="Q307" s="242"/>
      <c r="R307" s="242"/>
      <c r="S307" s="242"/>
      <c r="T307" s="243"/>
      <c r="U307" s="13"/>
      <c r="V307" s="13"/>
      <c r="W307" s="13"/>
      <c r="X307" s="13"/>
      <c r="Y307" s="13"/>
      <c r="Z307" s="13"/>
      <c r="AA307" s="13"/>
      <c r="AB307" s="13"/>
      <c r="AC307" s="13"/>
      <c r="AD307" s="13"/>
      <c r="AE307" s="13"/>
      <c r="AT307" s="244" t="s">
        <v>152</v>
      </c>
      <c r="AU307" s="244" t="s">
        <v>85</v>
      </c>
      <c r="AV307" s="13" t="s">
        <v>83</v>
      </c>
      <c r="AW307" s="13" t="s">
        <v>32</v>
      </c>
      <c r="AX307" s="13" t="s">
        <v>75</v>
      </c>
      <c r="AY307" s="244" t="s">
        <v>143</v>
      </c>
    </row>
    <row r="308" s="14" customFormat="1">
      <c r="A308" s="14"/>
      <c r="B308" s="245"/>
      <c r="C308" s="246"/>
      <c r="D308" s="236" t="s">
        <v>152</v>
      </c>
      <c r="E308" s="247" t="s">
        <v>1</v>
      </c>
      <c r="F308" s="248" t="s">
        <v>1198</v>
      </c>
      <c r="G308" s="246"/>
      <c r="H308" s="249">
        <v>25.629000000000001</v>
      </c>
      <c r="I308" s="250"/>
      <c r="J308" s="246"/>
      <c r="K308" s="246"/>
      <c r="L308" s="251"/>
      <c r="M308" s="252"/>
      <c r="N308" s="253"/>
      <c r="O308" s="253"/>
      <c r="P308" s="253"/>
      <c r="Q308" s="253"/>
      <c r="R308" s="253"/>
      <c r="S308" s="253"/>
      <c r="T308" s="254"/>
      <c r="U308" s="14"/>
      <c r="V308" s="14"/>
      <c r="W308" s="14"/>
      <c r="X308" s="14"/>
      <c r="Y308" s="14"/>
      <c r="Z308" s="14"/>
      <c r="AA308" s="14"/>
      <c r="AB308" s="14"/>
      <c r="AC308" s="14"/>
      <c r="AD308" s="14"/>
      <c r="AE308" s="14"/>
      <c r="AT308" s="255" t="s">
        <v>152</v>
      </c>
      <c r="AU308" s="255" t="s">
        <v>85</v>
      </c>
      <c r="AV308" s="14" t="s">
        <v>85</v>
      </c>
      <c r="AW308" s="14" t="s">
        <v>32</v>
      </c>
      <c r="AX308" s="14" t="s">
        <v>75</v>
      </c>
      <c r="AY308" s="255" t="s">
        <v>143</v>
      </c>
    </row>
    <row r="309" s="14" customFormat="1">
      <c r="A309" s="14"/>
      <c r="B309" s="245"/>
      <c r="C309" s="246"/>
      <c r="D309" s="236" t="s">
        <v>152</v>
      </c>
      <c r="E309" s="247" t="s">
        <v>1</v>
      </c>
      <c r="F309" s="248" t="s">
        <v>1199</v>
      </c>
      <c r="G309" s="246"/>
      <c r="H309" s="249">
        <v>27.738</v>
      </c>
      <c r="I309" s="250"/>
      <c r="J309" s="246"/>
      <c r="K309" s="246"/>
      <c r="L309" s="251"/>
      <c r="M309" s="252"/>
      <c r="N309" s="253"/>
      <c r="O309" s="253"/>
      <c r="P309" s="253"/>
      <c r="Q309" s="253"/>
      <c r="R309" s="253"/>
      <c r="S309" s="253"/>
      <c r="T309" s="254"/>
      <c r="U309" s="14"/>
      <c r="V309" s="14"/>
      <c r="W309" s="14"/>
      <c r="X309" s="14"/>
      <c r="Y309" s="14"/>
      <c r="Z309" s="14"/>
      <c r="AA309" s="14"/>
      <c r="AB309" s="14"/>
      <c r="AC309" s="14"/>
      <c r="AD309" s="14"/>
      <c r="AE309" s="14"/>
      <c r="AT309" s="255" t="s">
        <v>152</v>
      </c>
      <c r="AU309" s="255" t="s">
        <v>85</v>
      </c>
      <c r="AV309" s="14" t="s">
        <v>85</v>
      </c>
      <c r="AW309" s="14" t="s">
        <v>32</v>
      </c>
      <c r="AX309" s="14" t="s">
        <v>75</v>
      </c>
      <c r="AY309" s="255" t="s">
        <v>143</v>
      </c>
    </row>
    <row r="310" s="16" customFormat="1">
      <c r="A310" s="16"/>
      <c r="B310" s="267"/>
      <c r="C310" s="268"/>
      <c r="D310" s="236" t="s">
        <v>152</v>
      </c>
      <c r="E310" s="269" t="s">
        <v>1</v>
      </c>
      <c r="F310" s="270" t="s">
        <v>174</v>
      </c>
      <c r="G310" s="268"/>
      <c r="H310" s="271">
        <v>53.366999999999997</v>
      </c>
      <c r="I310" s="272"/>
      <c r="J310" s="268"/>
      <c r="K310" s="268"/>
      <c r="L310" s="273"/>
      <c r="M310" s="274"/>
      <c r="N310" s="275"/>
      <c r="O310" s="275"/>
      <c r="P310" s="275"/>
      <c r="Q310" s="275"/>
      <c r="R310" s="275"/>
      <c r="S310" s="275"/>
      <c r="T310" s="276"/>
      <c r="U310" s="16"/>
      <c r="V310" s="16"/>
      <c r="W310" s="16"/>
      <c r="X310" s="16"/>
      <c r="Y310" s="16"/>
      <c r="Z310" s="16"/>
      <c r="AA310" s="16"/>
      <c r="AB310" s="16"/>
      <c r="AC310" s="16"/>
      <c r="AD310" s="16"/>
      <c r="AE310" s="16"/>
      <c r="AT310" s="277" t="s">
        <v>152</v>
      </c>
      <c r="AU310" s="277" t="s">
        <v>85</v>
      </c>
      <c r="AV310" s="16" t="s">
        <v>150</v>
      </c>
      <c r="AW310" s="16" t="s">
        <v>32</v>
      </c>
      <c r="AX310" s="16" t="s">
        <v>83</v>
      </c>
      <c r="AY310" s="277" t="s">
        <v>143</v>
      </c>
    </row>
    <row r="311" s="2" customFormat="1" ht="24.15" customHeight="1">
      <c r="A311" s="39"/>
      <c r="B311" s="40"/>
      <c r="C311" s="220" t="s">
        <v>377</v>
      </c>
      <c r="D311" s="220" t="s">
        <v>146</v>
      </c>
      <c r="E311" s="221" t="s">
        <v>1200</v>
      </c>
      <c r="F311" s="222" t="s">
        <v>1201</v>
      </c>
      <c r="G311" s="223" t="s">
        <v>149</v>
      </c>
      <c r="H311" s="224">
        <v>53.366999999999997</v>
      </c>
      <c r="I311" s="225"/>
      <c r="J311" s="226">
        <f>ROUND(I311*H311,2)</f>
        <v>0</v>
      </c>
      <c r="K311" s="227"/>
      <c r="L311" s="45"/>
      <c r="M311" s="228" t="s">
        <v>1</v>
      </c>
      <c r="N311" s="229" t="s">
        <v>40</v>
      </c>
      <c r="O311" s="92"/>
      <c r="P311" s="230">
        <f>O311*H311</f>
        <v>0</v>
      </c>
      <c r="Q311" s="230">
        <v>0.0080000000000000002</v>
      </c>
      <c r="R311" s="230">
        <f>Q311*H311</f>
        <v>0.42693599999999998</v>
      </c>
      <c r="S311" s="230">
        <v>0</v>
      </c>
      <c r="T311" s="231">
        <f>S311*H311</f>
        <v>0</v>
      </c>
      <c r="U311" s="39"/>
      <c r="V311" s="39"/>
      <c r="W311" s="39"/>
      <c r="X311" s="39"/>
      <c r="Y311" s="39"/>
      <c r="Z311" s="39"/>
      <c r="AA311" s="39"/>
      <c r="AB311" s="39"/>
      <c r="AC311" s="39"/>
      <c r="AD311" s="39"/>
      <c r="AE311" s="39"/>
      <c r="AR311" s="232" t="s">
        <v>150</v>
      </c>
      <c r="AT311" s="232" t="s">
        <v>146</v>
      </c>
      <c r="AU311" s="232" t="s">
        <v>85</v>
      </c>
      <c r="AY311" s="18" t="s">
        <v>143</v>
      </c>
      <c r="BE311" s="233">
        <f>IF(N311="základní",J311,0)</f>
        <v>0</v>
      </c>
      <c r="BF311" s="233">
        <f>IF(N311="snížená",J311,0)</f>
        <v>0</v>
      </c>
      <c r="BG311" s="233">
        <f>IF(N311="zákl. přenesená",J311,0)</f>
        <v>0</v>
      </c>
      <c r="BH311" s="233">
        <f>IF(N311="sníž. přenesená",J311,0)</f>
        <v>0</v>
      </c>
      <c r="BI311" s="233">
        <f>IF(N311="nulová",J311,0)</f>
        <v>0</v>
      </c>
      <c r="BJ311" s="18" t="s">
        <v>83</v>
      </c>
      <c r="BK311" s="233">
        <f>ROUND(I311*H311,2)</f>
        <v>0</v>
      </c>
      <c r="BL311" s="18" t="s">
        <v>150</v>
      </c>
      <c r="BM311" s="232" t="s">
        <v>1202</v>
      </c>
    </row>
    <row r="312" s="13" customFormat="1">
      <c r="A312" s="13"/>
      <c r="B312" s="234"/>
      <c r="C312" s="235"/>
      <c r="D312" s="236" t="s">
        <v>152</v>
      </c>
      <c r="E312" s="237" t="s">
        <v>1</v>
      </c>
      <c r="F312" s="238" t="s">
        <v>1160</v>
      </c>
      <c r="G312" s="235"/>
      <c r="H312" s="237" t="s">
        <v>1</v>
      </c>
      <c r="I312" s="239"/>
      <c r="J312" s="235"/>
      <c r="K312" s="235"/>
      <c r="L312" s="240"/>
      <c r="M312" s="241"/>
      <c r="N312" s="242"/>
      <c r="O312" s="242"/>
      <c r="P312" s="242"/>
      <c r="Q312" s="242"/>
      <c r="R312" s="242"/>
      <c r="S312" s="242"/>
      <c r="T312" s="243"/>
      <c r="U312" s="13"/>
      <c r="V312" s="13"/>
      <c r="W312" s="13"/>
      <c r="X312" s="13"/>
      <c r="Y312" s="13"/>
      <c r="Z312" s="13"/>
      <c r="AA312" s="13"/>
      <c r="AB312" s="13"/>
      <c r="AC312" s="13"/>
      <c r="AD312" s="13"/>
      <c r="AE312" s="13"/>
      <c r="AT312" s="244" t="s">
        <v>152</v>
      </c>
      <c r="AU312" s="244" t="s">
        <v>85</v>
      </c>
      <c r="AV312" s="13" t="s">
        <v>83</v>
      </c>
      <c r="AW312" s="13" t="s">
        <v>32</v>
      </c>
      <c r="AX312" s="13" t="s">
        <v>75</v>
      </c>
      <c r="AY312" s="244" t="s">
        <v>143</v>
      </c>
    </row>
    <row r="313" s="14" customFormat="1">
      <c r="A313" s="14"/>
      <c r="B313" s="245"/>
      <c r="C313" s="246"/>
      <c r="D313" s="236" t="s">
        <v>152</v>
      </c>
      <c r="E313" s="247" t="s">
        <v>1</v>
      </c>
      <c r="F313" s="248" t="s">
        <v>1198</v>
      </c>
      <c r="G313" s="246"/>
      <c r="H313" s="249">
        <v>25.629000000000001</v>
      </c>
      <c r="I313" s="250"/>
      <c r="J313" s="246"/>
      <c r="K313" s="246"/>
      <c r="L313" s="251"/>
      <c r="M313" s="252"/>
      <c r="N313" s="253"/>
      <c r="O313" s="253"/>
      <c r="P313" s="253"/>
      <c r="Q313" s="253"/>
      <c r="R313" s="253"/>
      <c r="S313" s="253"/>
      <c r="T313" s="254"/>
      <c r="U313" s="14"/>
      <c r="V313" s="14"/>
      <c r="W313" s="14"/>
      <c r="X313" s="14"/>
      <c r="Y313" s="14"/>
      <c r="Z313" s="14"/>
      <c r="AA313" s="14"/>
      <c r="AB313" s="14"/>
      <c r="AC313" s="14"/>
      <c r="AD313" s="14"/>
      <c r="AE313" s="14"/>
      <c r="AT313" s="255" t="s">
        <v>152</v>
      </c>
      <c r="AU313" s="255" t="s">
        <v>85</v>
      </c>
      <c r="AV313" s="14" t="s">
        <v>85</v>
      </c>
      <c r="AW313" s="14" t="s">
        <v>32</v>
      </c>
      <c r="AX313" s="14" t="s">
        <v>75</v>
      </c>
      <c r="AY313" s="255" t="s">
        <v>143</v>
      </c>
    </row>
    <row r="314" s="14" customFormat="1">
      <c r="A314" s="14"/>
      <c r="B314" s="245"/>
      <c r="C314" s="246"/>
      <c r="D314" s="236" t="s">
        <v>152</v>
      </c>
      <c r="E314" s="247" t="s">
        <v>1</v>
      </c>
      <c r="F314" s="248" t="s">
        <v>1199</v>
      </c>
      <c r="G314" s="246"/>
      <c r="H314" s="249">
        <v>27.738</v>
      </c>
      <c r="I314" s="250"/>
      <c r="J314" s="246"/>
      <c r="K314" s="246"/>
      <c r="L314" s="251"/>
      <c r="M314" s="252"/>
      <c r="N314" s="253"/>
      <c r="O314" s="253"/>
      <c r="P314" s="253"/>
      <c r="Q314" s="253"/>
      <c r="R314" s="253"/>
      <c r="S314" s="253"/>
      <c r="T314" s="254"/>
      <c r="U314" s="14"/>
      <c r="V314" s="14"/>
      <c r="W314" s="14"/>
      <c r="X314" s="14"/>
      <c r="Y314" s="14"/>
      <c r="Z314" s="14"/>
      <c r="AA314" s="14"/>
      <c r="AB314" s="14"/>
      <c r="AC314" s="14"/>
      <c r="AD314" s="14"/>
      <c r="AE314" s="14"/>
      <c r="AT314" s="255" t="s">
        <v>152</v>
      </c>
      <c r="AU314" s="255" t="s">
        <v>85</v>
      </c>
      <c r="AV314" s="14" t="s">
        <v>85</v>
      </c>
      <c r="AW314" s="14" t="s">
        <v>32</v>
      </c>
      <c r="AX314" s="14" t="s">
        <v>75</v>
      </c>
      <c r="AY314" s="255" t="s">
        <v>143</v>
      </c>
    </row>
    <row r="315" s="16" customFormat="1">
      <c r="A315" s="16"/>
      <c r="B315" s="267"/>
      <c r="C315" s="268"/>
      <c r="D315" s="236" t="s">
        <v>152</v>
      </c>
      <c r="E315" s="269" t="s">
        <v>1</v>
      </c>
      <c r="F315" s="270" t="s">
        <v>174</v>
      </c>
      <c r="G315" s="268"/>
      <c r="H315" s="271">
        <v>53.366999999999997</v>
      </c>
      <c r="I315" s="272"/>
      <c r="J315" s="268"/>
      <c r="K315" s="268"/>
      <c r="L315" s="273"/>
      <c r="M315" s="274"/>
      <c r="N315" s="275"/>
      <c r="O315" s="275"/>
      <c r="P315" s="275"/>
      <c r="Q315" s="275"/>
      <c r="R315" s="275"/>
      <c r="S315" s="275"/>
      <c r="T315" s="276"/>
      <c r="U315" s="16"/>
      <c r="V315" s="16"/>
      <c r="W315" s="16"/>
      <c r="X315" s="16"/>
      <c r="Y315" s="16"/>
      <c r="Z315" s="16"/>
      <c r="AA315" s="16"/>
      <c r="AB315" s="16"/>
      <c r="AC315" s="16"/>
      <c r="AD315" s="16"/>
      <c r="AE315" s="16"/>
      <c r="AT315" s="277" t="s">
        <v>152</v>
      </c>
      <c r="AU315" s="277" t="s">
        <v>85</v>
      </c>
      <c r="AV315" s="16" t="s">
        <v>150</v>
      </c>
      <c r="AW315" s="16" t="s">
        <v>32</v>
      </c>
      <c r="AX315" s="16" t="s">
        <v>83</v>
      </c>
      <c r="AY315" s="277" t="s">
        <v>143</v>
      </c>
    </row>
    <row r="316" s="2" customFormat="1" ht="24.15" customHeight="1">
      <c r="A316" s="39"/>
      <c r="B316" s="40"/>
      <c r="C316" s="220" t="s">
        <v>381</v>
      </c>
      <c r="D316" s="220" t="s">
        <v>146</v>
      </c>
      <c r="E316" s="221" t="s">
        <v>1203</v>
      </c>
      <c r="F316" s="222" t="s">
        <v>1204</v>
      </c>
      <c r="G316" s="223" t="s">
        <v>149</v>
      </c>
      <c r="H316" s="224">
        <v>5.2240000000000002</v>
      </c>
      <c r="I316" s="225"/>
      <c r="J316" s="226">
        <f>ROUND(I316*H316,2)</f>
        <v>0</v>
      </c>
      <c r="K316" s="227"/>
      <c r="L316" s="45"/>
      <c r="M316" s="228" t="s">
        <v>1</v>
      </c>
      <c r="N316" s="229" t="s">
        <v>40</v>
      </c>
      <c r="O316" s="92"/>
      <c r="P316" s="230">
        <f>O316*H316</f>
        <v>0</v>
      </c>
      <c r="Q316" s="230">
        <v>0.0043839999999999999</v>
      </c>
      <c r="R316" s="230">
        <f>Q316*H316</f>
        <v>0.022902016000000001</v>
      </c>
      <c r="S316" s="230">
        <v>0</v>
      </c>
      <c r="T316" s="231">
        <f>S316*H316</f>
        <v>0</v>
      </c>
      <c r="U316" s="39"/>
      <c r="V316" s="39"/>
      <c r="W316" s="39"/>
      <c r="X316" s="39"/>
      <c r="Y316" s="39"/>
      <c r="Z316" s="39"/>
      <c r="AA316" s="39"/>
      <c r="AB316" s="39"/>
      <c r="AC316" s="39"/>
      <c r="AD316" s="39"/>
      <c r="AE316" s="39"/>
      <c r="AR316" s="232" t="s">
        <v>150</v>
      </c>
      <c r="AT316" s="232" t="s">
        <v>146</v>
      </c>
      <c r="AU316" s="232" t="s">
        <v>85</v>
      </c>
      <c r="AY316" s="18" t="s">
        <v>143</v>
      </c>
      <c r="BE316" s="233">
        <f>IF(N316="základní",J316,0)</f>
        <v>0</v>
      </c>
      <c r="BF316" s="233">
        <f>IF(N316="snížená",J316,0)</f>
        <v>0</v>
      </c>
      <c r="BG316" s="233">
        <f>IF(N316="zákl. přenesená",J316,0)</f>
        <v>0</v>
      </c>
      <c r="BH316" s="233">
        <f>IF(N316="sníž. přenesená",J316,0)</f>
        <v>0</v>
      </c>
      <c r="BI316" s="233">
        <f>IF(N316="nulová",J316,0)</f>
        <v>0</v>
      </c>
      <c r="BJ316" s="18" t="s">
        <v>83</v>
      </c>
      <c r="BK316" s="233">
        <f>ROUND(I316*H316,2)</f>
        <v>0</v>
      </c>
      <c r="BL316" s="18" t="s">
        <v>150</v>
      </c>
      <c r="BM316" s="232" t="s">
        <v>1205</v>
      </c>
    </row>
    <row r="317" s="14" customFormat="1">
      <c r="A317" s="14"/>
      <c r="B317" s="245"/>
      <c r="C317" s="246"/>
      <c r="D317" s="236" t="s">
        <v>152</v>
      </c>
      <c r="E317" s="247" t="s">
        <v>1</v>
      </c>
      <c r="F317" s="248" t="s">
        <v>1206</v>
      </c>
      <c r="G317" s="246"/>
      <c r="H317" s="249">
        <v>2.6520000000000001</v>
      </c>
      <c r="I317" s="250"/>
      <c r="J317" s="246"/>
      <c r="K317" s="246"/>
      <c r="L317" s="251"/>
      <c r="M317" s="252"/>
      <c r="N317" s="253"/>
      <c r="O317" s="253"/>
      <c r="P317" s="253"/>
      <c r="Q317" s="253"/>
      <c r="R317" s="253"/>
      <c r="S317" s="253"/>
      <c r="T317" s="254"/>
      <c r="U317" s="14"/>
      <c r="V317" s="14"/>
      <c r="W317" s="14"/>
      <c r="X317" s="14"/>
      <c r="Y317" s="14"/>
      <c r="Z317" s="14"/>
      <c r="AA317" s="14"/>
      <c r="AB317" s="14"/>
      <c r="AC317" s="14"/>
      <c r="AD317" s="14"/>
      <c r="AE317" s="14"/>
      <c r="AT317" s="255" t="s">
        <v>152</v>
      </c>
      <c r="AU317" s="255" t="s">
        <v>85</v>
      </c>
      <c r="AV317" s="14" t="s">
        <v>85</v>
      </c>
      <c r="AW317" s="14" t="s">
        <v>32</v>
      </c>
      <c r="AX317" s="14" t="s">
        <v>75</v>
      </c>
      <c r="AY317" s="255" t="s">
        <v>143</v>
      </c>
    </row>
    <row r="318" s="14" customFormat="1">
      <c r="A318" s="14"/>
      <c r="B318" s="245"/>
      <c r="C318" s="246"/>
      <c r="D318" s="236" t="s">
        <v>152</v>
      </c>
      <c r="E318" s="247" t="s">
        <v>1</v>
      </c>
      <c r="F318" s="248" t="s">
        <v>1207</v>
      </c>
      <c r="G318" s="246"/>
      <c r="H318" s="249">
        <v>1.6319999999999999</v>
      </c>
      <c r="I318" s="250"/>
      <c r="J318" s="246"/>
      <c r="K318" s="246"/>
      <c r="L318" s="251"/>
      <c r="M318" s="252"/>
      <c r="N318" s="253"/>
      <c r="O318" s="253"/>
      <c r="P318" s="253"/>
      <c r="Q318" s="253"/>
      <c r="R318" s="253"/>
      <c r="S318" s="253"/>
      <c r="T318" s="254"/>
      <c r="U318" s="14"/>
      <c r="V318" s="14"/>
      <c r="W318" s="14"/>
      <c r="X318" s="14"/>
      <c r="Y318" s="14"/>
      <c r="Z318" s="14"/>
      <c r="AA318" s="14"/>
      <c r="AB318" s="14"/>
      <c r="AC318" s="14"/>
      <c r="AD318" s="14"/>
      <c r="AE318" s="14"/>
      <c r="AT318" s="255" t="s">
        <v>152</v>
      </c>
      <c r="AU318" s="255" t="s">
        <v>85</v>
      </c>
      <c r="AV318" s="14" t="s">
        <v>85</v>
      </c>
      <c r="AW318" s="14" t="s">
        <v>32</v>
      </c>
      <c r="AX318" s="14" t="s">
        <v>75</v>
      </c>
      <c r="AY318" s="255" t="s">
        <v>143</v>
      </c>
    </row>
    <row r="319" s="14" customFormat="1">
      <c r="A319" s="14"/>
      <c r="B319" s="245"/>
      <c r="C319" s="246"/>
      <c r="D319" s="236" t="s">
        <v>152</v>
      </c>
      <c r="E319" s="247" t="s">
        <v>1</v>
      </c>
      <c r="F319" s="248" t="s">
        <v>1208</v>
      </c>
      <c r="G319" s="246"/>
      <c r="H319" s="249">
        <v>0.93999999999999995</v>
      </c>
      <c r="I319" s="250"/>
      <c r="J319" s="246"/>
      <c r="K319" s="246"/>
      <c r="L319" s="251"/>
      <c r="M319" s="252"/>
      <c r="N319" s="253"/>
      <c r="O319" s="253"/>
      <c r="P319" s="253"/>
      <c r="Q319" s="253"/>
      <c r="R319" s="253"/>
      <c r="S319" s="253"/>
      <c r="T319" s="254"/>
      <c r="U319" s="14"/>
      <c r="V319" s="14"/>
      <c r="W319" s="14"/>
      <c r="X319" s="14"/>
      <c r="Y319" s="14"/>
      <c r="Z319" s="14"/>
      <c r="AA319" s="14"/>
      <c r="AB319" s="14"/>
      <c r="AC319" s="14"/>
      <c r="AD319" s="14"/>
      <c r="AE319" s="14"/>
      <c r="AT319" s="255" t="s">
        <v>152</v>
      </c>
      <c r="AU319" s="255" t="s">
        <v>85</v>
      </c>
      <c r="AV319" s="14" t="s">
        <v>85</v>
      </c>
      <c r="AW319" s="14" t="s">
        <v>32</v>
      </c>
      <c r="AX319" s="14" t="s">
        <v>75</v>
      </c>
      <c r="AY319" s="255" t="s">
        <v>143</v>
      </c>
    </row>
    <row r="320" s="16" customFormat="1">
      <c r="A320" s="16"/>
      <c r="B320" s="267"/>
      <c r="C320" s="268"/>
      <c r="D320" s="236" t="s">
        <v>152</v>
      </c>
      <c r="E320" s="269" t="s">
        <v>1</v>
      </c>
      <c r="F320" s="270" t="s">
        <v>174</v>
      </c>
      <c r="G320" s="268"/>
      <c r="H320" s="271">
        <v>5.2240000000000002</v>
      </c>
      <c r="I320" s="272"/>
      <c r="J320" s="268"/>
      <c r="K320" s="268"/>
      <c r="L320" s="273"/>
      <c r="M320" s="274"/>
      <c r="N320" s="275"/>
      <c r="O320" s="275"/>
      <c r="P320" s="275"/>
      <c r="Q320" s="275"/>
      <c r="R320" s="275"/>
      <c r="S320" s="275"/>
      <c r="T320" s="276"/>
      <c r="U320" s="16"/>
      <c r="V320" s="16"/>
      <c r="W320" s="16"/>
      <c r="X320" s="16"/>
      <c r="Y320" s="16"/>
      <c r="Z320" s="16"/>
      <c r="AA320" s="16"/>
      <c r="AB320" s="16"/>
      <c r="AC320" s="16"/>
      <c r="AD320" s="16"/>
      <c r="AE320" s="16"/>
      <c r="AT320" s="277" t="s">
        <v>152</v>
      </c>
      <c r="AU320" s="277" t="s">
        <v>85</v>
      </c>
      <c r="AV320" s="16" t="s">
        <v>150</v>
      </c>
      <c r="AW320" s="16" t="s">
        <v>32</v>
      </c>
      <c r="AX320" s="16" t="s">
        <v>83</v>
      </c>
      <c r="AY320" s="277" t="s">
        <v>143</v>
      </c>
    </row>
    <row r="321" s="2" customFormat="1" ht="21.75" customHeight="1">
      <c r="A321" s="39"/>
      <c r="B321" s="40"/>
      <c r="C321" s="220" t="s">
        <v>387</v>
      </c>
      <c r="D321" s="220" t="s">
        <v>146</v>
      </c>
      <c r="E321" s="221" t="s">
        <v>1209</v>
      </c>
      <c r="F321" s="222" t="s">
        <v>1210</v>
      </c>
      <c r="G321" s="223" t="s">
        <v>149</v>
      </c>
      <c r="H321" s="224">
        <v>53.366999999999997</v>
      </c>
      <c r="I321" s="225"/>
      <c r="J321" s="226">
        <f>ROUND(I321*H321,2)</f>
        <v>0</v>
      </c>
      <c r="K321" s="227"/>
      <c r="L321" s="45"/>
      <c r="M321" s="228" t="s">
        <v>1</v>
      </c>
      <c r="N321" s="229" t="s">
        <v>40</v>
      </c>
      <c r="O321" s="92"/>
      <c r="P321" s="230">
        <f>O321*H321</f>
        <v>0</v>
      </c>
      <c r="Q321" s="230">
        <v>0.00064000000000000005</v>
      </c>
      <c r="R321" s="230">
        <f>Q321*H321</f>
        <v>0.034154879999999999</v>
      </c>
      <c r="S321" s="230">
        <v>0</v>
      </c>
      <c r="T321" s="231">
        <f>S321*H321</f>
        <v>0</v>
      </c>
      <c r="U321" s="39"/>
      <c r="V321" s="39"/>
      <c r="W321" s="39"/>
      <c r="X321" s="39"/>
      <c r="Y321" s="39"/>
      <c r="Z321" s="39"/>
      <c r="AA321" s="39"/>
      <c r="AB321" s="39"/>
      <c r="AC321" s="39"/>
      <c r="AD321" s="39"/>
      <c r="AE321" s="39"/>
      <c r="AR321" s="232" t="s">
        <v>150</v>
      </c>
      <c r="AT321" s="232" t="s">
        <v>146</v>
      </c>
      <c r="AU321" s="232" t="s">
        <v>85</v>
      </c>
      <c r="AY321" s="18" t="s">
        <v>143</v>
      </c>
      <c r="BE321" s="233">
        <f>IF(N321="základní",J321,0)</f>
        <v>0</v>
      </c>
      <c r="BF321" s="233">
        <f>IF(N321="snížená",J321,0)</f>
        <v>0</v>
      </c>
      <c r="BG321" s="233">
        <f>IF(N321="zákl. přenesená",J321,0)</f>
        <v>0</v>
      </c>
      <c r="BH321" s="233">
        <f>IF(N321="sníž. přenesená",J321,0)</f>
        <v>0</v>
      </c>
      <c r="BI321" s="233">
        <f>IF(N321="nulová",J321,0)</f>
        <v>0</v>
      </c>
      <c r="BJ321" s="18" t="s">
        <v>83</v>
      </c>
      <c r="BK321" s="233">
        <f>ROUND(I321*H321,2)</f>
        <v>0</v>
      </c>
      <c r="BL321" s="18" t="s">
        <v>150</v>
      </c>
      <c r="BM321" s="232" t="s">
        <v>1211</v>
      </c>
    </row>
    <row r="322" s="13" customFormat="1">
      <c r="A322" s="13"/>
      <c r="B322" s="234"/>
      <c r="C322" s="235"/>
      <c r="D322" s="236" t="s">
        <v>152</v>
      </c>
      <c r="E322" s="237" t="s">
        <v>1</v>
      </c>
      <c r="F322" s="238" t="s">
        <v>1160</v>
      </c>
      <c r="G322" s="235"/>
      <c r="H322" s="237" t="s">
        <v>1</v>
      </c>
      <c r="I322" s="239"/>
      <c r="J322" s="235"/>
      <c r="K322" s="235"/>
      <c r="L322" s="240"/>
      <c r="M322" s="241"/>
      <c r="N322" s="242"/>
      <c r="O322" s="242"/>
      <c r="P322" s="242"/>
      <c r="Q322" s="242"/>
      <c r="R322" s="242"/>
      <c r="S322" s="242"/>
      <c r="T322" s="243"/>
      <c r="U322" s="13"/>
      <c r="V322" s="13"/>
      <c r="W322" s="13"/>
      <c r="X322" s="13"/>
      <c r="Y322" s="13"/>
      <c r="Z322" s="13"/>
      <c r="AA322" s="13"/>
      <c r="AB322" s="13"/>
      <c r="AC322" s="13"/>
      <c r="AD322" s="13"/>
      <c r="AE322" s="13"/>
      <c r="AT322" s="244" t="s">
        <v>152</v>
      </c>
      <c r="AU322" s="244" t="s">
        <v>85</v>
      </c>
      <c r="AV322" s="13" t="s">
        <v>83</v>
      </c>
      <c r="AW322" s="13" t="s">
        <v>32</v>
      </c>
      <c r="AX322" s="13" t="s">
        <v>75</v>
      </c>
      <c r="AY322" s="244" t="s">
        <v>143</v>
      </c>
    </row>
    <row r="323" s="14" customFormat="1">
      <c r="A323" s="14"/>
      <c r="B323" s="245"/>
      <c r="C323" s="246"/>
      <c r="D323" s="236" t="s">
        <v>152</v>
      </c>
      <c r="E323" s="247" t="s">
        <v>1</v>
      </c>
      <c r="F323" s="248" t="s">
        <v>1198</v>
      </c>
      <c r="G323" s="246"/>
      <c r="H323" s="249">
        <v>25.629000000000001</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152</v>
      </c>
      <c r="AU323" s="255" t="s">
        <v>85</v>
      </c>
      <c r="AV323" s="14" t="s">
        <v>85</v>
      </c>
      <c r="AW323" s="14" t="s">
        <v>32</v>
      </c>
      <c r="AX323" s="14" t="s">
        <v>75</v>
      </c>
      <c r="AY323" s="255" t="s">
        <v>143</v>
      </c>
    </row>
    <row r="324" s="14" customFormat="1">
      <c r="A324" s="14"/>
      <c r="B324" s="245"/>
      <c r="C324" s="246"/>
      <c r="D324" s="236" t="s">
        <v>152</v>
      </c>
      <c r="E324" s="247" t="s">
        <v>1</v>
      </c>
      <c r="F324" s="248" t="s">
        <v>1199</v>
      </c>
      <c r="G324" s="246"/>
      <c r="H324" s="249">
        <v>27.738</v>
      </c>
      <c r="I324" s="250"/>
      <c r="J324" s="246"/>
      <c r="K324" s="246"/>
      <c r="L324" s="251"/>
      <c r="M324" s="252"/>
      <c r="N324" s="253"/>
      <c r="O324" s="253"/>
      <c r="P324" s="253"/>
      <c r="Q324" s="253"/>
      <c r="R324" s="253"/>
      <c r="S324" s="253"/>
      <c r="T324" s="254"/>
      <c r="U324" s="14"/>
      <c r="V324" s="14"/>
      <c r="W324" s="14"/>
      <c r="X324" s="14"/>
      <c r="Y324" s="14"/>
      <c r="Z324" s="14"/>
      <c r="AA324" s="14"/>
      <c r="AB324" s="14"/>
      <c r="AC324" s="14"/>
      <c r="AD324" s="14"/>
      <c r="AE324" s="14"/>
      <c r="AT324" s="255" t="s">
        <v>152</v>
      </c>
      <c r="AU324" s="255" t="s">
        <v>85</v>
      </c>
      <c r="AV324" s="14" t="s">
        <v>85</v>
      </c>
      <c r="AW324" s="14" t="s">
        <v>32</v>
      </c>
      <c r="AX324" s="14" t="s">
        <v>75</v>
      </c>
      <c r="AY324" s="255" t="s">
        <v>143</v>
      </c>
    </row>
    <row r="325" s="16" customFormat="1">
      <c r="A325" s="16"/>
      <c r="B325" s="267"/>
      <c r="C325" s="268"/>
      <c r="D325" s="236" t="s">
        <v>152</v>
      </c>
      <c r="E325" s="269" t="s">
        <v>1</v>
      </c>
      <c r="F325" s="270" t="s">
        <v>174</v>
      </c>
      <c r="G325" s="268"/>
      <c r="H325" s="271">
        <v>53.367000000000004</v>
      </c>
      <c r="I325" s="272"/>
      <c r="J325" s="268"/>
      <c r="K325" s="268"/>
      <c r="L325" s="273"/>
      <c r="M325" s="274"/>
      <c r="N325" s="275"/>
      <c r="O325" s="275"/>
      <c r="P325" s="275"/>
      <c r="Q325" s="275"/>
      <c r="R325" s="275"/>
      <c r="S325" s="275"/>
      <c r="T325" s="276"/>
      <c r="U325" s="16"/>
      <c r="V325" s="16"/>
      <c r="W325" s="16"/>
      <c r="X325" s="16"/>
      <c r="Y325" s="16"/>
      <c r="Z325" s="16"/>
      <c r="AA325" s="16"/>
      <c r="AB325" s="16"/>
      <c r="AC325" s="16"/>
      <c r="AD325" s="16"/>
      <c r="AE325" s="16"/>
      <c r="AT325" s="277" t="s">
        <v>152</v>
      </c>
      <c r="AU325" s="277" t="s">
        <v>85</v>
      </c>
      <c r="AV325" s="16" t="s">
        <v>150</v>
      </c>
      <c r="AW325" s="16" t="s">
        <v>32</v>
      </c>
      <c r="AX325" s="16" t="s">
        <v>83</v>
      </c>
      <c r="AY325" s="277" t="s">
        <v>143</v>
      </c>
    </row>
    <row r="326" s="2" customFormat="1" ht="21.75" customHeight="1">
      <c r="A326" s="39"/>
      <c r="B326" s="40"/>
      <c r="C326" s="220" t="s">
        <v>391</v>
      </c>
      <c r="D326" s="220" t="s">
        <v>146</v>
      </c>
      <c r="E326" s="221" t="s">
        <v>1212</v>
      </c>
      <c r="F326" s="222" t="s">
        <v>1213</v>
      </c>
      <c r="G326" s="223" t="s">
        <v>149</v>
      </c>
      <c r="H326" s="224">
        <v>32.064999999999998</v>
      </c>
      <c r="I326" s="225"/>
      <c r="J326" s="226">
        <f>ROUND(I326*H326,2)</f>
        <v>0</v>
      </c>
      <c r="K326" s="227"/>
      <c r="L326" s="45"/>
      <c r="M326" s="228" t="s">
        <v>1</v>
      </c>
      <c r="N326" s="229" t="s">
        <v>40</v>
      </c>
      <c r="O326" s="92"/>
      <c r="P326" s="230">
        <f>O326*H326</f>
        <v>0</v>
      </c>
      <c r="Q326" s="230">
        <v>0.040629999999999999</v>
      </c>
      <c r="R326" s="230">
        <f>Q326*H326</f>
        <v>1.30280095</v>
      </c>
      <c r="S326" s="230">
        <v>0</v>
      </c>
      <c r="T326" s="231">
        <f>S326*H326</f>
        <v>0</v>
      </c>
      <c r="U326" s="39"/>
      <c r="V326" s="39"/>
      <c r="W326" s="39"/>
      <c r="X326" s="39"/>
      <c r="Y326" s="39"/>
      <c r="Z326" s="39"/>
      <c r="AA326" s="39"/>
      <c r="AB326" s="39"/>
      <c r="AC326" s="39"/>
      <c r="AD326" s="39"/>
      <c r="AE326" s="39"/>
      <c r="AR326" s="232" t="s">
        <v>150</v>
      </c>
      <c r="AT326" s="232" t="s">
        <v>146</v>
      </c>
      <c r="AU326" s="232" t="s">
        <v>85</v>
      </c>
      <c r="AY326" s="18" t="s">
        <v>143</v>
      </c>
      <c r="BE326" s="233">
        <f>IF(N326="základní",J326,0)</f>
        <v>0</v>
      </c>
      <c r="BF326" s="233">
        <f>IF(N326="snížená",J326,0)</f>
        <v>0</v>
      </c>
      <c r="BG326" s="233">
        <f>IF(N326="zákl. přenesená",J326,0)</f>
        <v>0</v>
      </c>
      <c r="BH326" s="233">
        <f>IF(N326="sníž. přenesená",J326,0)</f>
        <v>0</v>
      </c>
      <c r="BI326" s="233">
        <f>IF(N326="nulová",J326,0)</f>
        <v>0</v>
      </c>
      <c r="BJ326" s="18" t="s">
        <v>83</v>
      </c>
      <c r="BK326" s="233">
        <f>ROUND(I326*H326,2)</f>
        <v>0</v>
      </c>
      <c r="BL326" s="18" t="s">
        <v>150</v>
      </c>
      <c r="BM326" s="232" t="s">
        <v>1214</v>
      </c>
    </row>
    <row r="327" s="14" customFormat="1">
      <c r="A327" s="14"/>
      <c r="B327" s="245"/>
      <c r="C327" s="246"/>
      <c r="D327" s="236" t="s">
        <v>152</v>
      </c>
      <c r="E327" s="247" t="s">
        <v>1</v>
      </c>
      <c r="F327" s="248" t="s">
        <v>1215</v>
      </c>
      <c r="G327" s="246"/>
      <c r="H327" s="249">
        <v>0.20999999999999999</v>
      </c>
      <c r="I327" s="250"/>
      <c r="J327" s="246"/>
      <c r="K327" s="246"/>
      <c r="L327" s="251"/>
      <c r="M327" s="252"/>
      <c r="N327" s="253"/>
      <c r="O327" s="253"/>
      <c r="P327" s="253"/>
      <c r="Q327" s="253"/>
      <c r="R327" s="253"/>
      <c r="S327" s="253"/>
      <c r="T327" s="254"/>
      <c r="U327" s="14"/>
      <c r="V327" s="14"/>
      <c r="W327" s="14"/>
      <c r="X327" s="14"/>
      <c r="Y327" s="14"/>
      <c r="Z327" s="14"/>
      <c r="AA327" s="14"/>
      <c r="AB327" s="14"/>
      <c r="AC327" s="14"/>
      <c r="AD327" s="14"/>
      <c r="AE327" s="14"/>
      <c r="AT327" s="255" t="s">
        <v>152</v>
      </c>
      <c r="AU327" s="255" t="s">
        <v>85</v>
      </c>
      <c r="AV327" s="14" t="s">
        <v>85</v>
      </c>
      <c r="AW327" s="14" t="s">
        <v>32</v>
      </c>
      <c r="AX327" s="14" t="s">
        <v>75</v>
      </c>
      <c r="AY327" s="255" t="s">
        <v>143</v>
      </c>
    </row>
    <row r="328" s="14" customFormat="1">
      <c r="A328" s="14"/>
      <c r="B328" s="245"/>
      <c r="C328" s="246"/>
      <c r="D328" s="236" t="s">
        <v>152</v>
      </c>
      <c r="E328" s="247" t="s">
        <v>1</v>
      </c>
      <c r="F328" s="248" t="s">
        <v>1216</v>
      </c>
      <c r="G328" s="246"/>
      <c r="H328" s="249">
        <v>0.60499999999999998</v>
      </c>
      <c r="I328" s="250"/>
      <c r="J328" s="246"/>
      <c r="K328" s="246"/>
      <c r="L328" s="251"/>
      <c r="M328" s="252"/>
      <c r="N328" s="253"/>
      <c r="O328" s="253"/>
      <c r="P328" s="253"/>
      <c r="Q328" s="253"/>
      <c r="R328" s="253"/>
      <c r="S328" s="253"/>
      <c r="T328" s="254"/>
      <c r="U328" s="14"/>
      <c r="V328" s="14"/>
      <c r="W328" s="14"/>
      <c r="X328" s="14"/>
      <c r="Y328" s="14"/>
      <c r="Z328" s="14"/>
      <c r="AA328" s="14"/>
      <c r="AB328" s="14"/>
      <c r="AC328" s="14"/>
      <c r="AD328" s="14"/>
      <c r="AE328" s="14"/>
      <c r="AT328" s="255" t="s">
        <v>152</v>
      </c>
      <c r="AU328" s="255" t="s">
        <v>85</v>
      </c>
      <c r="AV328" s="14" t="s">
        <v>85</v>
      </c>
      <c r="AW328" s="14" t="s">
        <v>32</v>
      </c>
      <c r="AX328" s="14" t="s">
        <v>75</v>
      </c>
      <c r="AY328" s="255" t="s">
        <v>143</v>
      </c>
    </row>
    <row r="329" s="14" customFormat="1">
      <c r="A329" s="14"/>
      <c r="B329" s="245"/>
      <c r="C329" s="246"/>
      <c r="D329" s="236" t="s">
        <v>152</v>
      </c>
      <c r="E329" s="247" t="s">
        <v>1</v>
      </c>
      <c r="F329" s="248" t="s">
        <v>1217</v>
      </c>
      <c r="G329" s="246"/>
      <c r="H329" s="249">
        <v>0.55000000000000004</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152</v>
      </c>
      <c r="AU329" s="255" t="s">
        <v>85</v>
      </c>
      <c r="AV329" s="14" t="s">
        <v>85</v>
      </c>
      <c r="AW329" s="14" t="s">
        <v>32</v>
      </c>
      <c r="AX329" s="14" t="s">
        <v>75</v>
      </c>
      <c r="AY329" s="255" t="s">
        <v>143</v>
      </c>
    </row>
    <row r="330" s="14" customFormat="1">
      <c r="A330" s="14"/>
      <c r="B330" s="245"/>
      <c r="C330" s="246"/>
      <c r="D330" s="236" t="s">
        <v>152</v>
      </c>
      <c r="E330" s="247" t="s">
        <v>1</v>
      </c>
      <c r="F330" s="248" t="s">
        <v>1218</v>
      </c>
      <c r="G330" s="246"/>
      <c r="H330" s="249">
        <v>30.699999999999999</v>
      </c>
      <c r="I330" s="250"/>
      <c r="J330" s="246"/>
      <c r="K330" s="246"/>
      <c r="L330" s="251"/>
      <c r="M330" s="252"/>
      <c r="N330" s="253"/>
      <c r="O330" s="253"/>
      <c r="P330" s="253"/>
      <c r="Q330" s="253"/>
      <c r="R330" s="253"/>
      <c r="S330" s="253"/>
      <c r="T330" s="254"/>
      <c r="U330" s="14"/>
      <c r="V330" s="14"/>
      <c r="W330" s="14"/>
      <c r="X330" s="14"/>
      <c r="Y330" s="14"/>
      <c r="Z330" s="14"/>
      <c r="AA330" s="14"/>
      <c r="AB330" s="14"/>
      <c r="AC330" s="14"/>
      <c r="AD330" s="14"/>
      <c r="AE330" s="14"/>
      <c r="AT330" s="255" t="s">
        <v>152</v>
      </c>
      <c r="AU330" s="255" t="s">
        <v>85</v>
      </c>
      <c r="AV330" s="14" t="s">
        <v>85</v>
      </c>
      <c r="AW330" s="14" t="s">
        <v>32</v>
      </c>
      <c r="AX330" s="14" t="s">
        <v>75</v>
      </c>
      <c r="AY330" s="255" t="s">
        <v>143</v>
      </c>
    </row>
    <row r="331" s="16" customFormat="1">
      <c r="A331" s="16"/>
      <c r="B331" s="267"/>
      <c r="C331" s="268"/>
      <c r="D331" s="236" t="s">
        <v>152</v>
      </c>
      <c r="E331" s="269" t="s">
        <v>1</v>
      </c>
      <c r="F331" s="270" t="s">
        <v>174</v>
      </c>
      <c r="G331" s="268"/>
      <c r="H331" s="271">
        <v>32.064999999999998</v>
      </c>
      <c r="I331" s="272"/>
      <c r="J331" s="268"/>
      <c r="K331" s="268"/>
      <c r="L331" s="273"/>
      <c r="M331" s="274"/>
      <c r="N331" s="275"/>
      <c r="O331" s="275"/>
      <c r="P331" s="275"/>
      <c r="Q331" s="275"/>
      <c r="R331" s="275"/>
      <c r="S331" s="275"/>
      <c r="T331" s="276"/>
      <c r="U331" s="16"/>
      <c r="V331" s="16"/>
      <c r="W331" s="16"/>
      <c r="X331" s="16"/>
      <c r="Y331" s="16"/>
      <c r="Z331" s="16"/>
      <c r="AA331" s="16"/>
      <c r="AB331" s="16"/>
      <c r="AC331" s="16"/>
      <c r="AD331" s="16"/>
      <c r="AE331" s="16"/>
      <c r="AT331" s="277" t="s">
        <v>152</v>
      </c>
      <c r="AU331" s="277" t="s">
        <v>85</v>
      </c>
      <c r="AV331" s="16" t="s">
        <v>150</v>
      </c>
      <c r="AW331" s="16" t="s">
        <v>32</v>
      </c>
      <c r="AX331" s="16" t="s">
        <v>83</v>
      </c>
      <c r="AY331" s="277" t="s">
        <v>143</v>
      </c>
    </row>
    <row r="332" s="2" customFormat="1" ht="24.15" customHeight="1">
      <c r="A332" s="39"/>
      <c r="B332" s="40"/>
      <c r="C332" s="220" t="s">
        <v>397</v>
      </c>
      <c r="D332" s="220" t="s">
        <v>146</v>
      </c>
      <c r="E332" s="221" t="s">
        <v>1219</v>
      </c>
      <c r="F332" s="222" t="s">
        <v>1220</v>
      </c>
      <c r="G332" s="223" t="s">
        <v>149</v>
      </c>
      <c r="H332" s="224">
        <v>5.2240000000000002</v>
      </c>
      <c r="I332" s="225"/>
      <c r="J332" s="226">
        <f>ROUND(I332*H332,2)</f>
        <v>0</v>
      </c>
      <c r="K332" s="227"/>
      <c r="L332" s="45"/>
      <c r="M332" s="228" t="s">
        <v>1</v>
      </c>
      <c r="N332" s="229" t="s">
        <v>40</v>
      </c>
      <c r="O332" s="92"/>
      <c r="P332" s="230">
        <f>O332*H332</f>
        <v>0</v>
      </c>
      <c r="Q332" s="230">
        <v>0.0030000000000000001</v>
      </c>
      <c r="R332" s="230">
        <f>Q332*H332</f>
        <v>0.015672000000000002</v>
      </c>
      <c r="S332" s="230">
        <v>0</v>
      </c>
      <c r="T332" s="231">
        <f>S332*H332</f>
        <v>0</v>
      </c>
      <c r="U332" s="39"/>
      <c r="V332" s="39"/>
      <c r="W332" s="39"/>
      <c r="X332" s="39"/>
      <c r="Y332" s="39"/>
      <c r="Z332" s="39"/>
      <c r="AA332" s="39"/>
      <c r="AB332" s="39"/>
      <c r="AC332" s="39"/>
      <c r="AD332" s="39"/>
      <c r="AE332" s="39"/>
      <c r="AR332" s="232" t="s">
        <v>150</v>
      </c>
      <c r="AT332" s="232" t="s">
        <v>146</v>
      </c>
      <c r="AU332" s="232" t="s">
        <v>85</v>
      </c>
      <c r="AY332" s="18" t="s">
        <v>143</v>
      </c>
      <c r="BE332" s="233">
        <f>IF(N332="základní",J332,0)</f>
        <v>0</v>
      </c>
      <c r="BF332" s="233">
        <f>IF(N332="snížená",J332,0)</f>
        <v>0</v>
      </c>
      <c r="BG332" s="233">
        <f>IF(N332="zákl. přenesená",J332,0)</f>
        <v>0</v>
      </c>
      <c r="BH332" s="233">
        <f>IF(N332="sníž. přenesená",J332,0)</f>
        <v>0</v>
      </c>
      <c r="BI332" s="233">
        <f>IF(N332="nulová",J332,0)</f>
        <v>0</v>
      </c>
      <c r="BJ332" s="18" t="s">
        <v>83</v>
      </c>
      <c r="BK332" s="233">
        <f>ROUND(I332*H332,2)</f>
        <v>0</v>
      </c>
      <c r="BL332" s="18" t="s">
        <v>150</v>
      </c>
      <c r="BM332" s="232" t="s">
        <v>1221</v>
      </c>
    </row>
    <row r="333" s="14" customFormat="1">
      <c r="A333" s="14"/>
      <c r="B333" s="245"/>
      <c r="C333" s="246"/>
      <c r="D333" s="236" t="s">
        <v>152</v>
      </c>
      <c r="E333" s="247" t="s">
        <v>1</v>
      </c>
      <c r="F333" s="248" t="s">
        <v>1206</v>
      </c>
      <c r="G333" s="246"/>
      <c r="H333" s="249">
        <v>2.6520000000000001</v>
      </c>
      <c r="I333" s="250"/>
      <c r="J333" s="246"/>
      <c r="K333" s="246"/>
      <c r="L333" s="251"/>
      <c r="M333" s="252"/>
      <c r="N333" s="253"/>
      <c r="O333" s="253"/>
      <c r="P333" s="253"/>
      <c r="Q333" s="253"/>
      <c r="R333" s="253"/>
      <c r="S333" s="253"/>
      <c r="T333" s="254"/>
      <c r="U333" s="14"/>
      <c r="V333" s="14"/>
      <c r="W333" s="14"/>
      <c r="X333" s="14"/>
      <c r="Y333" s="14"/>
      <c r="Z333" s="14"/>
      <c r="AA333" s="14"/>
      <c r="AB333" s="14"/>
      <c r="AC333" s="14"/>
      <c r="AD333" s="14"/>
      <c r="AE333" s="14"/>
      <c r="AT333" s="255" t="s">
        <v>152</v>
      </c>
      <c r="AU333" s="255" t="s">
        <v>85</v>
      </c>
      <c r="AV333" s="14" t="s">
        <v>85</v>
      </c>
      <c r="AW333" s="14" t="s">
        <v>32</v>
      </c>
      <c r="AX333" s="14" t="s">
        <v>75</v>
      </c>
      <c r="AY333" s="255" t="s">
        <v>143</v>
      </c>
    </row>
    <row r="334" s="14" customFormat="1">
      <c r="A334" s="14"/>
      <c r="B334" s="245"/>
      <c r="C334" s="246"/>
      <c r="D334" s="236" t="s">
        <v>152</v>
      </c>
      <c r="E334" s="247" t="s">
        <v>1</v>
      </c>
      <c r="F334" s="248" t="s">
        <v>1207</v>
      </c>
      <c r="G334" s="246"/>
      <c r="H334" s="249">
        <v>1.6319999999999999</v>
      </c>
      <c r="I334" s="250"/>
      <c r="J334" s="246"/>
      <c r="K334" s="246"/>
      <c r="L334" s="251"/>
      <c r="M334" s="252"/>
      <c r="N334" s="253"/>
      <c r="O334" s="253"/>
      <c r="P334" s="253"/>
      <c r="Q334" s="253"/>
      <c r="R334" s="253"/>
      <c r="S334" s="253"/>
      <c r="T334" s="254"/>
      <c r="U334" s="14"/>
      <c r="V334" s="14"/>
      <c r="W334" s="14"/>
      <c r="X334" s="14"/>
      <c r="Y334" s="14"/>
      <c r="Z334" s="14"/>
      <c r="AA334" s="14"/>
      <c r="AB334" s="14"/>
      <c r="AC334" s="14"/>
      <c r="AD334" s="14"/>
      <c r="AE334" s="14"/>
      <c r="AT334" s="255" t="s">
        <v>152</v>
      </c>
      <c r="AU334" s="255" t="s">
        <v>85</v>
      </c>
      <c r="AV334" s="14" t="s">
        <v>85</v>
      </c>
      <c r="AW334" s="14" t="s">
        <v>32</v>
      </c>
      <c r="AX334" s="14" t="s">
        <v>75</v>
      </c>
      <c r="AY334" s="255" t="s">
        <v>143</v>
      </c>
    </row>
    <row r="335" s="14" customFormat="1">
      <c r="A335" s="14"/>
      <c r="B335" s="245"/>
      <c r="C335" s="246"/>
      <c r="D335" s="236" t="s">
        <v>152</v>
      </c>
      <c r="E335" s="247" t="s">
        <v>1</v>
      </c>
      <c r="F335" s="248" t="s">
        <v>1208</v>
      </c>
      <c r="G335" s="246"/>
      <c r="H335" s="249">
        <v>0.93999999999999995</v>
      </c>
      <c r="I335" s="250"/>
      <c r="J335" s="246"/>
      <c r="K335" s="246"/>
      <c r="L335" s="251"/>
      <c r="M335" s="252"/>
      <c r="N335" s="253"/>
      <c r="O335" s="253"/>
      <c r="P335" s="253"/>
      <c r="Q335" s="253"/>
      <c r="R335" s="253"/>
      <c r="S335" s="253"/>
      <c r="T335" s="254"/>
      <c r="U335" s="14"/>
      <c r="V335" s="14"/>
      <c r="W335" s="14"/>
      <c r="X335" s="14"/>
      <c r="Y335" s="14"/>
      <c r="Z335" s="14"/>
      <c r="AA335" s="14"/>
      <c r="AB335" s="14"/>
      <c r="AC335" s="14"/>
      <c r="AD335" s="14"/>
      <c r="AE335" s="14"/>
      <c r="AT335" s="255" t="s">
        <v>152</v>
      </c>
      <c r="AU335" s="255" t="s">
        <v>85</v>
      </c>
      <c r="AV335" s="14" t="s">
        <v>85</v>
      </c>
      <c r="AW335" s="14" t="s">
        <v>32</v>
      </c>
      <c r="AX335" s="14" t="s">
        <v>75</v>
      </c>
      <c r="AY335" s="255" t="s">
        <v>143</v>
      </c>
    </row>
    <row r="336" s="16" customFormat="1">
      <c r="A336" s="16"/>
      <c r="B336" s="267"/>
      <c r="C336" s="268"/>
      <c r="D336" s="236" t="s">
        <v>152</v>
      </c>
      <c r="E336" s="269" t="s">
        <v>1</v>
      </c>
      <c r="F336" s="270" t="s">
        <v>174</v>
      </c>
      <c r="G336" s="268"/>
      <c r="H336" s="271">
        <v>5.2240000000000002</v>
      </c>
      <c r="I336" s="272"/>
      <c r="J336" s="268"/>
      <c r="K336" s="268"/>
      <c r="L336" s="273"/>
      <c r="M336" s="274"/>
      <c r="N336" s="275"/>
      <c r="O336" s="275"/>
      <c r="P336" s="275"/>
      <c r="Q336" s="275"/>
      <c r="R336" s="275"/>
      <c r="S336" s="275"/>
      <c r="T336" s="276"/>
      <c r="U336" s="16"/>
      <c r="V336" s="16"/>
      <c r="W336" s="16"/>
      <c r="X336" s="16"/>
      <c r="Y336" s="16"/>
      <c r="Z336" s="16"/>
      <c r="AA336" s="16"/>
      <c r="AB336" s="16"/>
      <c r="AC336" s="16"/>
      <c r="AD336" s="16"/>
      <c r="AE336" s="16"/>
      <c r="AT336" s="277" t="s">
        <v>152</v>
      </c>
      <c r="AU336" s="277" t="s">
        <v>85</v>
      </c>
      <c r="AV336" s="16" t="s">
        <v>150</v>
      </c>
      <c r="AW336" s="16" t="s">
        <v>32</v>
      </c>
      <c r="AX336" s="16" t="s">
        <v>83</v>
      </c>
      <c r="AY336" s="277" t="s">
        <v>143</v>
      </c>
    </row>
    <row r="337" s="2" customFormat="1" ht="24.15" customHeight="1">
      <c r="A337" s="39"/>
      <c r="B337" s="40"/>
      <c r="C337" s="220" t="s">
        <v>410</v>
      </c>
      <c r="D337" s="220" t="s">
        <v>146</v>
      </c>
      <c r="E337" s="221" t="s">
        <v>1222</v>
      </c>
      <c r="F337" s="222" t="s">
        <v>1223</v>
      </c>
      <c r="G337" s="223" t="s">
        <v>149</v>
      </c>
      <c r="H337" s="224">
        <v>53.366999999999997</v>
      </c>
      <c r="I337" s="225"/>
      <c r="J337" s="226">
        <f>ROUND(I337*H337,2)</f>
        <v>0</v>
      </c>
      <c r="K337" s="227"/>
      <c r="L337" s="45"/>
      <c r="M337" s="228" t="s">
        <v>1</v>
      </c>
      <c r="N337" s="229" t="s">
        <v>40</v>
      </c>
      <c r="O337" s="92"/>
      <c r="P337" s="230">
        <f>O337*H337</f>
        <v>0</v>
      </c>
      <c r="Q337" s="230">
        <v>0.012</v>
      </c>
      <c r="R337" s="230">
        <f>Q337*H337</f>
        <v>0.64040399999999997</v>
      </c>
      <c r="S337" s="230">
        <v>0</v>
      </c>
      <c r="T337" s="231">
        <f>S337*H337</f>
        <v>0</v>
      </c>
      <c r="U337" s="39"/>
      <c r="V337" s="39"/>
      <c r="W337" s="39"/>
      <c r="X337" s="39"/>
      <c r="Y337" s="39"/>
      <c r="Z337" s="39"/>
      <c r="AA337" s="39"/>
      <c r="AB337" s="39"/>
      <c r="AC337" s="39"/>
      <c r="AD337" s="39"/>
      <c r="AE337" s="39"/>
      <c r="AR337" s="232" t="s">
        <v>150</v>
      </c>
      <c r="AT337" s="232" t="s">
        <v>146</v>
      </c>
      <c r="AU337" s="232" t="s">
        <v>85</v>
      </c>
      <c r="AY337" s="18" t="s">
        <v>143</v>
      </c>
      <c r="BE337" s="233">
        <f>IF(N337="základní",J337,0)</f>
        <v>0</v>
      </c>
      <c r="BF337" s="233">
        <f>IF(N337="snížená",J337,0)</f>
        <v>0</v>
      </c>
      <c r="BG337" s="233">
        <f>IF(N337="zákl. přenesená",J337,0)</f>
        <v>0</v>
      </c>
      <c r="BH337" s="233">
        <f>IF(N337="sníž. přenesená",J337,0)</f>
        <v>0</v>
      </c>
      <c r="BI337" s="233">
        <f>IF(N337="nulová",J337,0)</f>
        <v>0</v>
      </c>
      <c r="BJ337" s="18" t="s">
        <v>83</v>
      </c>
      <c r="BK337" s="233">
        <f>ROUND(I337*H337,2)</f>
        <v>0</v>
      </c>
      <c r="BL337" s="18" t="s">
        <v>150</v>
      </c>
      <c r="BM337" s="232" t="s">
        <v>1224</v>
      </c>
    </row>
    <row r="338" s="13" customFormat="1">
      <c r="A338" s="13"/>
      <c r="B338" s="234"/>
      <c r="C338" s="235"/>
      <c r="D338" s="236" t="s">
        <v>152</v>
      </c>
      <c r="E338" s="237" t="s">
        <v>1</v>
      </c>
      <c r="F338" s="238" t="s">
        <v>1160</v>
      </c>
      <c r="G338" s="235"/>
      <c r="H338" s="237" t="s">
        <v>1</v>
      </c>
      <c r="I338" s="239"/>
      <c r="J338" s="235"/>
      <c r="K338" s="235"/>
      <c r="L338" s="240"/>
      <c r="M338" s="241"/>
      <c r="N338" s="242"/>
      <c r="O338" s="242"/>
      <c r="P338" s="242"/>
      <c r="Q338" s="242"/>
      <c r="R338" s="242"/>
      <c r="S338" s="242"/>
      <c r="T338" s="243"/>
      <c r="U338" s="13"/>
      <c r="V338" s="13"/>
      <c r="W338" s="13"/>
      <c r="X338" s="13"/>
      <c r="Y338" s="13"/>
      <c r="Z338" s="13"/>
      <c r="AA338" s="13"/>
      <c r="AB338" s="13"/>
      <c r="AC338" s="13"/>
      <c r="AD338" s="13"/>
      <c r="AE338" s="13"/>
      <c r="AT338" s="244" t="s">
        <v>152</v>
      </c>
      <c r="AU338" s="244" t="s">
        <v>85</v>
      </c>
      <c r="AV338" s="13" t="s">
        <v>83</v>
      </c>
      <c r="AW338" s="13" t="s">
        <v>32</v>
      </c>
      <c r="AX338" s="13" t="s">
        <v>75</v>
      </c>
      <c r="AY338" s="244" t="s">
        <v>143</v>
      </c>
    </row>
    <row r="339" s="14" customFormat="1">
      <c r="A339" s="14"/>
      <c r="B339" s="245"/>
      <c r="C339" s="246"/>
      <c r="D339" s="236" t="s">
        <v>152</v>
      </c>
      <c r="E339" s="247" t="s">
        <v>1</v>
      </c>
      <c r="F339" s="248" t="s">
        <v>1198</v>
      </c>
      <c r="G339" s="246"/>
      <c r="H339" s="249">
        <v>25.629000000000001</v>
      </c>
      <c r="I339" s="250"/>
      <c r="J339" s="246"/>
      <c r="K339" s="246"/>
      <c r="L339" s="251"/>
      <c r="M339" s="252"/>
      <c r="N339" s="253"/>
      <c r="O339" s="253"/>
      <c r="P339" s="253"/>
      <c r="Q339" s="253"/>
      <c r="R339" s="253"/>
      <c r="S339" s="253"/>
      <c r="T339" s="254"/>
      <c r="U339" s="14"/>
      <c r="V339" s="14"/>
      <c r="W339" s="14"/>
      <c r="X339" s="14"/>
      <c r="Y339" s="14"/>
      <c r="Z339" s="14"/>
      <c r="AA339" s="14"/>
      <c r="AB339" s="14"/>
      <c r="AC339" s="14"/>
      <c r="AD339" s="14"/>
      <c r="AE339" s="14"/>
      <c r="AT339" s="255" t="s">
        <v>152</v>
      </c>
      <c r="AU339" s="255" t="s">
        <v>85</v>
      </c>
      <c r="AV339" s="14" t="s">
        <v>85</v>
      </c>
      <c r="AW339" s="14" t="s">
        <v>32</v>
      </c>
      <c r="AX339" s="14" t="s">
        <v>75</v>
      </c>
      <c r="AY339" s="255" t="s">
        <v>143</v>
      </c>
    </row>
    <row r="340" s="14" customFormat="1">
      <c r="A340" s="14"/>
      <c r="B340" s="245"/>
      <c r="C340" s="246"/>
      <c r="D340" s="236" t="s">
        <v>152</v>
      </c>
      <c r="E340" s="247" t="s">
        <v>1</v>
      </c>
      <c r="F340" s="248" t="s">
        <v>1199</v>
      </c>
      <c r="G340" s="246"/>
      <c r="H340" s="249">
        <v>27.738</v>
      </c>
      <c r="I340" s="250"/>
      <c r="J340" s="246"/>
      <c r="K340" s="246"/>
      <c r="L340" s="251"/>
      <c r="M340" s="252"/>
      <c r="N340" s="253"/>
      <c r="O340" s="253"/>
      <c r="P340" s="253"/>
      <c r="Q340" s="253"/>
      <c r="R340" s="253"/>
      <c r="S340" s="253"/>
      <c r="T340" s="254"/>
      <c r="U340" s="14"/>
      <c r="V340" s="14"/>
      <c r="W340" s="14"/>
      <c r="X340" s="14"/>
      <c r="Y340" s="14"/>
      <c r="Z340" s="14"/>
      <c r="AA340" s="14"/>
      <c r="AB340" s="14"/>
      <c r="AC340" s="14"/>
      <c r="AD340" s="14"/>
      <c r="AE340" s="14"/>
      <c r="AT340" s="255" t="s">
        <v>152</v>
      </c>
      <c r="AU340" s="255" t="s">
        <v>85</v>
      </c>
      <c r="AV340" s="14" t="s">
        <v>85</v>
      </c>
      <c r="AW340" s="14" t="s">
        <v>32</v>
      </c>
      <c r="AX340" s="14" t="s">
        <v>75</v>
      </c>
      <c r="AY340" s="255" t="s">
        <v>143</v>
      </c>
    </row>
    <row r="341" s="16" customFormat="1">
      <c r="A341" s="16"/>
      <c r="B341" s="267"/>
      <c r="C341" s="268"/>
      <c r="D341" s="236" t="s">
        <v>152</v>
      </c>
      <c r="E341" s="269" t="s">
        <v>1</v>
      </c>
      <c r="F341" s="270" t="s">
        <v>174</v>
      </c>
      <c r="G341" s="268"/>
      <c r="H341" s="271">
        <v>53.367000000000004</v>
      </c>
      <c r="I341" s="272"/>
      <c r="J341" s="268"/>
      <c r="K341" s="268"/>
      <c r="L341" s="273"/>
      <c r="M341" s="274"/>
      <c r="N341" s="275"/>
      <c r="O341" s="275"/>
      <c r="P341" s="275"/>
      <c r="Q341" s="275"/>
      <c r="R341" s="275"/>
      <c r="S341" s="275"/>
      <c r="T341" s="276"/>
      <c r="U341" s="16"/>
      <c r="V341" s="16"/>
      <c r="W341" s="16"/>
      <c r="X341" s="16"/>
      <c r="Y341" s="16"/>
      <c r="Z341" s="16"/>
      <c r="AA341" s="16"/>
      <c r="AB341" s="16"/>
      <c r="AC341" s="16"/>
      <c r="AD341" s="16"/>
      <c r="AE341" s="16"/>
      <c r="AT341" s="277" t="s">
        <v>152</v>
      </c>
      <c r="AU341" s="277" t="s">
        <v>85</v>
      </c>
      <c r="AV341" s="16" t="s">
        <v>150</v>
      </c>
      <c r="AW341" s="16" t="s">
        <v>32</v>
      </c>
      <c r="AX341" s="16" t="s">
        <v>83</v>
      </c>
      <c r="AY341" s="277" t="s">
        <v>143</v>
      </c>
    </row>
    <row r="342" s="2" customFormat="1" ht="33" customHeight="1">
      <c r="A342" s="39"/>
      <c r="B342" s="40"/>
      <c r="C342" s="220" t="s">
        <v>415</v>
      </c>
      <c r="D342" s="220" t="s">
        <v>146</v>
      </c>
      <c r="E342" s="221" t="s">
        <v>1225</v>
      </c>
      <c r="F342" s="222" t="s">
        <v>1226</v>
      </c>
      <c r="G342" s="223" t="s">
        <v>149</v>
      </c>
      <c r="H342" s="224">
        <v>320.202</v>
      </c>
      <c r="I342" s="225"/>
      <c r="J342" s="226">
        <f>ROUND(I342*H342,2)</f>
        <v>0</v>
      </c>
      <c r="K342" s="227"/>
      <c r="L342" s="45"/>
      <c r="M342" s="228" t="s">
        <v>1</v>
      </c>
      <c r="N342" s="229" t="s">
        <v>40</v>
      </c>
      <c r="O342" s="92"/>
      <c r="P342" s="230">
        <f>O342*H342</f>
        <v>0</v>
      </c>
      <c r="Q342" s="230">
        <v>0.0060000000000000001</v>
      </c>
      <c r="R342" s="230">
        <f>Q342*H342</f>
        <v>1.9212119999999999</v>
      </c>
      <c r="S342" s="230">
        <v>0</v>
      </c>
      <c r="T342" s="231">
        <f>S342*H342</f>
        <v>0</v>
      </c>
      <c r="U342" s="39"/>
      <c r="V342" s="39"/>
      <c r="W342" s="39"/>
      <c r="X342" s="39"/>
      <c r="Y342" s="39"/>
      <c r="Z342" s="39"/>
      <c r="AA342" s="39"/>
      <c r="AB342" s="39"/>
      <c r="AC342" s="39"/>
      <c r="AD342" s="39"/>
      <c r="AE342" s="39"/>
      <c r="AR342" s="232" t="s">
        <v>150</v>
      </c>
      <c r="AT342" s="232" t="s">
        <v>146</v>
      </c>
      <c r="AU342" s="232" t="s">
        <v>85</v>
      </c>
      <c r="AY342" s="18" t="s">
        <v>143</v>
      </c>
      <c r="BE342" s="233">
        <f>IF(N342="základní",J342,0)</f>
        <v>0</v>
      </c>
      <c r="BF342" s="233">
        <f>IF(N342="snížená",J342,0)</f>
        <v>0</v>
      </c>
      <c r="BG342" s="233">
        <f>IF(N342="zákl. přenesená",J342,0)</f>
        <v>0</v>
      </c>
      <c r="BH342" s="233">
        <f>IF(N342="sníž. přenesená",J342,0)</f>
        <v>0</v>
      </c>
      <c r="BI342" s="233">
        <f>IF(N342="nulová",J342,0)</f>
        <v>0</v>
      </c>
      <c r="BJ342" s="18" t="s">
        <v>83</v>
      </c>
      <c r="BK342" s="233">
        <f>ROUND(I342*H342,2)</f>
        <v>0</v>
      </c>
      <c r="BL342" s="18" t="s">
        <v>150</v>
      </c>
      <c r="BM342" s="232" t="s">
        <v>1227</v>
      </c>
    </row>
    <row r="343" s="2" customFormat="1">
      <c r="A343" s="39"/>
      <c r="B343" s="40"/>
      <c r="C343" s="41"/>
      <c r="D343" s="236" t="s">
        <v>357</v>
      </c>
      <c r="E343" s="41"/>
      <c r="F343" s="289" t="s">
        <v>1179</v>
      </c>
      <c r="G343" s="41"/>
      <c r="H343" s="41"/>
      <c r="I343" s="290"/>
      <c r="J343" s="41"/>
      <c r="K343" s="41"/>
      <c r="L343" s="45"/>
      <c r="M343" s="291"/>
      <c r="N343" s="292"/>
      <c r="O343" s="92"/>
      <c r="P343" s="92"/>
      <c r="Q343" s="92"/>
      <c r="R343" s="92"/>
      <c r="S343" s="92"/>
      <c r="T343" s="93"/>
      <c r="U343" s="39"/>
      <c r="V343" s="39"/>
      <c r="W343" s="39"/>
      <c r="X343" s="39"/>
      <c r="Y343" s="39"/>
      <c r="Z343" s="39"/>
      <c r="AA343" s="39"/>
      <c r="AB343" s="39"/>
      <c r="AC343" s="39"/>
      <c r="AD343" s="39"/>
      <c r="AE343" s="39"/>
      <c r="AT343" s="18" t="s">
        <v>357</v>
      </c>
      <c r="AU343" s="18" t="s">
        <v>85</v>
      </c>
    </row>
    <row r="344" s="13" customFormat="1">
      <c r="A344" s="13"/>
      <c r="B344" s="234"/>
      <c r="C344" s="235"/>
      <c r="D344" s="236" t="s">
        <v>152</v>
      </c>
      <c r="E344" s="237" t="s">
        <v>1</v>
      </c>
      <c r="F344" s="238" t="s">
        <v>1160</v>
      </c>
      <c r="G344" s="235"/>
      <c r="H344" s="237" t="s">
        <v>1</v>
      </c>
      <c r="I344" s="239"/>
      <c r="J344" s="235"/>
      <c r="K344" s="235"/>
      <c r="L344" s="240"/>
      <c r="M344" s="241"/>
      <c r="N344" s="242"/>
      <c r="O344" s="242"/>
      <c r="P344" s="242"/>
      <c r="Q344" s="242"/>
      <c r="R344" s="242"/>
      <c r="S344" s="242"/>
      <c r="T344" s="243"/>
      <c r="U344" s="13"/>
      <c r="V344" s="13"/>
      <c r="W344" s="13"/>
      <c r="X344" s="13"/>
      <c r="Y344" s="13"/>
      <c r="Z344" s="13"/>
      <c r="AA344" s="13"/>
      <c r="AB344" s="13"/>
      <c r="AC344" s="13"/>
      <c r="AD344" s="13"/>
      <c r="AE344" s="13"/>
      <c r="AT344" s="244" t="s">
        <v>152</v>
      </c>
      <c r="AU344" s="244" t="s">
        <v>85</v>
      </c>
      <c r="AV344" s="13" t="s">
        <v>83</v>
      </c>
      <c r="AW344" s="13" t="s">
        <v>32</v>
      </c>
      <c r="AX344" s="13" t="s">
        <v>75</v>
      </c>
      <c r="AY344" s="244" t="s">
        <v>143</v>
      </c>
    </row>
    <row r="345" s="14" customFormat="1">
      <c r="A345" s="14"/>
      <c r="B345" s="245"/>
      <c r="C345" s="246"/>
      <c r="D345" s="236" t="s">
        <v>152</v>
      </c>
      <c r="E345" s="247" t="s">
        <v>1</v>
      </c>
      <c r="F345" s="248" t="s">
        <v>1198</v>
      </c>
      <c r="G345" s="246"/>
      <c r="H345" s="249">
        <v>25.629000000000001</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152</v>
      </c>
      <c r="AU345" s="255" t="s">
        <v>85</v>
      </c>
      <c r="AV345" s="14" t="s">
        <v>85</v>
      </c>
      <c r="AW345" s="14" t="s">
        <v>32</v>
      </c>
      <c r="AX345" s="14" t="s">
        <v>75</v>
      </c>
      <c r="AY345" s="255" t="s">
        <v>143</v>
      </c>
    </row>
    <row r="346" s="14" customFormat="1">
      <c r="A346" s="14"/>
      <c r="B346" s="245"/>
      <c r="C346" s="246"/>
      <c r="D346" s="236" t="s">
        <v>152</v>
      </c>
      <c r="E346" s="247" t="s">
        <v>1</v>
      </c>
      <c r="F346" s="248" t="s">
        <v>1199</v>
      </c>
      <c r="G346" s="246"/>
      <c r="H346" s="249">
        <v>27.738</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152</v>
      </c>
      <c r="AU346" s="255" t="s">
        <v>85</v>
      </c>
      <c r="AV346" s="14" t="s">
        <v>85</v>
      </c>
      <c r="AW346" s="14" t="s">
        <v>32</v>
      </c>
      <c r="AX346" s="14" t="s">
        <v>75</v>
      </c>
      <c r="AY346" s="255" t="s">
        <v>143</v>
      </c>
    </row>
    <row r="347" s="16" customFormat="1">
      <c r="A347" s="16"/>
      <c r="B347" s="267"/>
      <c r="C347" s="268"/>
      <c r="D347" s="236" t="s">
        <v>152</v>
      </c>
      <c r="E347" s="269" t="s">
        <v>1</v>
      </c>
      <c r="F347" s="270" t="s">
        <v>174</v>
      </c>
      <c r="G347" s="268"/>
      <c r="H347" s="271">
        <v>53.367000000000004</v>
      </c>
      <c r="I347" s="272"/>
      <c r="J347" s="268"/>
      <c r="K347" s="268"/>
      <c r="L347" s="273"/>
      <c r="M347" s="274"/>
      <c r="N347" s="275"/>
      <c r="O347" s="275"/>
      <c r="P347" s="275"/>
      <c r="Q347" s="275"/>
      <c r="R347" s="275"/>
      <c r="S347" s="275"/>
      <c r="T347" s="276"/>
      <c r="U347" s="16"/>
      <c r="V347" s="16"/>
      <c r="W347" s="16"/>
      <c r="X347" s="16"/>
      <c r="Y347" s="16"/>
      <c r="Z347" s="16"/>
      <c r="AA347" s="16"/>
      <c r="AB347" s="16"/>
      <c r="AC347" s="16"/>
      <c r="AD347" s="16"/>
      <c r="AE347" s="16"/>
      <c r="AT347" s="277" t="s">
        <v>152</v>
      </c>
      <c r="AU347" s="277" t="s">
        <v>85</v>
      </c>
      <c r="AV347" s="16" t="s">
        <v>150</v>
      </c>
      <c r="AW347" s="16" t="s">
        <v>32</v>
      </c>
      <c r="AX347" s="16" t="s">
        <v>83</v>
      </c>
      <c r="AY347" s="277" t="s">
        <v>143</v>
      </c>
    </row>
    <row r="348" s="14" customFormat="1">
      <c r="A348" s="14"/>
      <c r="B348" s="245"/>
      <c r="C348" s="246"/>
      <c r="D348" s="236" t="s">
        <v>152</v>
      </c>
      <c r="E348" s="246"/>
      <c r="F348" s="248" t="s">
        <v>1228</v>
      </c>
      <c r="G348" s="246"/>
      <c r="H348" s="249">
        <v>320.202</v>
      </c>
      <c r="I348" s="250"/>
      <c r="J348" s="246"/>
      <c r="K348" s="246"/>
      <c r="L348" s="251"/>
      <c r="M348" s="252"/>
      <c r="N348" s="253"/>
      <c r="O348" s="253"/>
      <c r="P348" s="253"/>
      <c r="Q348" s="253"/>
      <c r="R348" s="253"/>
      <c r="S348" s="253"/>
      <c r="T348" s="254"/>
      <c r="U348" s="14"/>
      <c r="V348" s="14"/>
      <c r="W348" s="14"/>
      <c r="X348" s="14"/>
      <c r="Y348" s="14"/>
      <c r="Z348" s="14"/>
      <c r="AA348" s="14"/>
      <c r="AB348" s="14"/>
      <c r="AC348" s="14"/>
      <c r="AD348" s="14"/>
      <c r="AE348" s="14"/>
      <c r="AT348" s="255" t="s">
        <v>152</v>
      </c>
      <c r="AU348" s="255" t="s">
        <v>85</v>
      </c>
      <c r="AV348" s="14" t="s">
        <v>85</v>
      </c>
      <c r="AW348" s="14" t="s">
        <v>4</v>
      </c>
      <c r="AX348" s="14" t="s">
        <v>83</v>
      </c>
      <c r="AY348" s="255" t="s">
        <v>143</v>
      </c>
    </row>
    <row r="349" s="2" customFormat="1" ht="21.75" customHeight="1">
      <c r="A349" s="39"/>
      <c r="B349" s="40"/>
      <c r="C349" s="220" t="s">
        <v>421</v>
      </c>
      <c r="D349" s="220" t="s">
        <v>146</v>
      </c>
      <c r="E349" s="221" t="s">
        <v>1229</v>
      </c>
      <c r="F349" s="222" t="s">
        <v>1230</v>
      </c>
      <c r="G349" s="223" t="s">
        <v>149</v>
      </c>
      <c r="H349" s="224">
        <v>53.366999999999997</v>
      </c>
      <c r="I349" s="225"/>
      <c r="J349" s="226">
        <f>ROUND(I349*H349,2)</f>
        <v>0</v>
      </c>
      <c r="K349" s="227"/>
      <c r="L349" s="45"/>
      <c r="M349" s="228" t="s">
        <v>1</v>
      </c>
      <c r="N349" s="229" t="s">
        <v>40</v>
      </c>
      <c r="O349" s="92"/>
      <c r="P349" s="230">
        <f>O349*H349</f>
        <v>0</v>
      </c>
      <c r="Q349" s="230">
        <v>0.016199999999999999</v>
      </c>
      <c r="R349" s="230">
        <f>Q349*H349</f>
        <v>0.86454539999999991</v>
      </c>
      <c r="S349" s="230">
        <v>0</v>
      </c>
      <c r="T349" s="231">
        <f>S349*H349</f>
        <v>0</v>
      </c>
      <c r="U349" s="39"/>
      <c r="V349" s="39"/>
      <c r="W349" s="39"/>
      <c r="X349" s="39"/>
      <c r="Y349" s="39"/>
      <c r="Z349" s="39"/>
      <c r="AA349" s="39"/>
      <c r="AB349" s="39"/>
      <c r="AC349" s="39"/>
      <c r="AD349" s="39"/>
      <c r="AE349" s="39"/>
      <c r="AR349" s="232" t="s">
        <v>150</v>
      </c>
      <c r="AT349" s="232" t="s">
        <v>146</v>
      </c>
      <c r="AU349" s="232" t="s">
        <v>85</v>
      </c>
      <c r="AY349" s="18" t="s">
        <v>143</v>
      </c>
      <c r="BE349" s="233">
        <f>IF(N349="základní",J349,0)</f>
        <v>0</v>
      </c>
      <c r="BF349" s="233">
        <f>IF(N349="snížená",J349,0)</f>
        <v>0</v>
      </c>
      <c r="BG349" s="233">
        <f>IF(N349="zákl. přenesená",J349,0)</f>
        <v>0</v>
      </c>
      <c r="BH349" s="233">
        <f>IF(N349="sníž. přenesená",J349,0)</f>
        <v>0</v>
      </c>
      <c r="BI349" s="233">
        <f>IF(N349="nulová",J349,0)</f>
        <v>0</v>
      </c>
      <c r="BJ349" s="18" t="s">
        <v>83</v>
      </c>
      <c r="BK349" s="233">
        <f>ROUND(I349*H349,2)</f>
        <v>0</v>
      </c>
      <c r="BL349" s="18" t="s">
        <v>150</v>
      </c>
      <c r="BM349" s="232" t="s">
        <v>1231</v>
      </c>
    </row>
    <row r="350" s="13" customFormat="1">
      <c r="A350" s="13"/>
      <c r="B350" s="234"/>
      <c r="C350" s="235"/>
      <c r="D350" s="236" t="s">
        <v>152</v>
      </c>
      <c r="E350" s="237" t="s">
        <v>1</v>
      </c>
      <c r="F350" s="238" t="s">
        <v>1160</v>
      </c>
      <c r="G350" s="235"/>
      <c r="H350" s="237" t="s">
        <v>1</v>
      </c>
      <c r="I350" s="239"/>
      <c r="J350" s="235"/>
      <c r="K350" s="235"/>
      <c r="L350" s="240"/>
      <c r="M350" s="241"/>
      <c r="N350" s="242"/>
      <c r="O350" s="242"/>
      <c r="P350" s="242"/>
      <c r="Q350" s="242"/>
      <c r="R350" s="242"/>
      <c r="S350" s="242"/>
      <c r="T350" s="243"/>
      <c r="U350" s="13"/>
      <c r="V350" s="13"/>
      <c r="W350" s="13"/>
      <c r="X350" s="13"/>
      <c r="Y350" s="13"/>
      <c r="Z350" s="13"/>
      <c r="AA350" s="13"/>
      <c r="AB350" s="13"/>
      <c r="AC350" s="13"/>
      <c r="AD350" s="13"/>
      <c r="AE350" s="13"/>
      <c r="AT350" s="244" t="s">
        <v>152</v>
      </c>
      <c r="AU350" s="244" t="s">
        <v>85</v>
      </c>
      <c r="AV350" s="13" t="s">
        <v>83</v>
      </c>
      <c r="AW350" s="13" t="s">
        <v>32</v>
      </c>
      <c r="AX350" s="13" t="s">
        <v>75</v>
      </c>
      <c r="AY350" s="244" t="s">
        <v>143</v>
      </c>
    </row>
    <row r="351" s="14" customFormat="1">
      <c r="A351" s="14"/>
      <c r="B351" s="245"/>
      <c r="C351" s="246"/>
      <c r="D351" s="236" t="s">
        <v>152</v>
      </c>
      <c r="E351" s="247" t="s">
        <v>1</v>
      </c>
      <c r="F351" s="248" t="s">
        <v>1198</v>
      </c>
      <c r="G351" s="246"/>
      <c r="H351" s="249">
        <v>25.629000000000001</v>
      </c>
      <c r="I351" s="250"/>
      <c r="J351" s="246"/>
      <c r="K351" s="246"/>
      <c r="L351" s="251"/>
      <c r="M351" s="252"/>
      <c r="N351" s="253"/>
      <c r="O351" s="253"/>
      <c r="P351" s="253"/>
      <c r="Q351" s="253"/>
      <c r="R351" s="253"/>
      <c r="S351" s="253"/>
      <c r="T351" s="254"/>
      <c r="U351" s="14"/>
      <c r="V351" s="14"/>
      <c r="W351" s="14"/>
      <c r="X351" s="14"/>
      <c r="Y351" s="14"/>
      <c r="Z351" s="14"/>
      <c r="AA351" s="14"/>
      <c r="AB351" s="14"/>
      <c r="AC351" s="14"/>
      <c r="AD351" s="14"/>
      <c r="AE351" s="14"/>
      <c r="AT351" s="255" t="s">
        <v>152</v>
      </c>
      <c r="AU351" s="255" t="s">
        <v>85</v>
      </c>
      <c r="AV351" s="14" t="s">
        <v>85</v>
      </c>
      <c r="AW351" s="14" t="s">
        <v>32</v>
      </c>
      <c r="AX351" s="14" t="s">
        <v>75</v>
      </c>
      <c r="AY351" s="255" t="s">
        <v>143</v>
      </c>
    </row>
    <row r="352" s="14" customFormat="1">
      <c r="A352" s="14"/>
      <c r="B352" s="245"/>
      <c r="C352" s="246"/>
      <c r="D352" s="236" t="s">
        <v>152</v>
      </c>
      <c r="E352" s="247" t="s">
        <v>1</v>
      </c>
      <c r="F352" s="248" t="s">
        <v>1199</v>
      </c>
      <c r="G352" s="246"/>
      <c r="H352" s="249">
        <v>27.738</v>
      </c>
      <c r="I352" s="250"/>
      <c r="J352" s="246"/>
      <c r="K352" s="246"/>
      <c r="L352" s="251"/>
      <c r="M352" s="252"/>
      <c r="N352" s="253"/>
      <c r="O352" s="253"/>
      <c r="P352" s="253"/>
      <c r="Q352" s="253"/>
      <c r="R352" s="253"/>
      <c r="S352" s="253"/>
      <c r="T352" s="254"/>
      <c r="U352" s="14"/>
      <c r="V352" s="14"/>
      <c r="W352" s="14"/>
      <c r="X352" s="14"/>
      <c r="Y352" s="14"/>
      <c r="Z352" s="14"/>
      <c r="AA352" s="14"/>
      <c r="AB352" s="14"/>
      <c r="AC352" s="14"/>
      <c r="AD352" s="14"/>
      <c r="AE352" s="14"/>
      <c r="AT352" s="255" t="s">
        <v>152</v>
      </c>
      <c r="AU352" s="255" t="s">
        <v>85</v>
      </c>
      <c r="AV352" s="14" t="s">
        <v>85</v>
      </c>
      <c r="AW352" s="14" t="s">
        <v>32</v>
      </c>
      <c r="AX352" s="14" t="s">
        <v>75</v>
      </c>
      <c r="AY352" s="255" t="s">
        <v>143</v>
      </c>
    </row>
    <row r="353" s="16" customFormat="1">
      <c r="A353" s="16"/>
      <c r="B353" s="267"/>
      <c r="C353" s="268"/>
      <c r="D353" s="236" t="s">
        <v>152</v>
      </c>
      <c r="E353" s="269" t="s">
        <v>1</v>
      </c>
      <c r="F353" s="270" t="s">
        <v>174</v>
      </c>
      <c r="G353" s="268"/>
      <c r="H353" s="271">
        <v>53.366999999999997</v>
      </c>
      <c r="I353" s="272"/>
      <c r="J353" s="268"/>
      <c r="K353" s="268"/>
      <c r="L353" s="273"/>
      <c r="M353" s="274"/>
      <c r="N353" s="275"/>
      <c r="O353" s="275"/>
      <c r="P353" s="275"/>
      <c r="Q353" s="275"/>
      <c r="R353" s="275"/>
      <c r="S353" s="275"/>
      <c r="T353" s="276"/>
      <c r="U353" s="16"/>
      <c r="V353" s="16"/>
      <c r="W353" s="16"/>
      <c r="X353" s="16"/>
      <c r="Y353" s="16"/>
      <c r="Z353" s="16"/>
      <c r="AA353" s="16"/>
      <c r="AB353" s="16"/>
      <c r="AC353" s="16"/>
      <c r="AD353" s="16"/>
      <c r="AE353" s="16"/>
      <c r="AT353" s="277" t="s">
        <v>152</v>
      </c>
      <c r="AU353" s="277" t="s">
        <v>85</v>
      </c>
      <c r="AV353" s="16" t="s">
        <v>150</v>
      </c>
      <c r="AW353" s="16" t="s">
        <v>32</v>
      </c>
      <c r="AX353" s="16" t="s">
        <v>83</v>
      </c>
      <c r="AY353" s="277" t="s">
        <v>143</v>
      </c>
    </row>
    <row r="354" s="2" customFormat="1" ht="24.15" customHeight="1">
      <c r="A354" s="39"/>
      <c r="B354" s="40"/>
      <c r="C354" s="220" t="s">
        <v>427</v>
      </c>
      <c r="D354" s="220" t="s">
        <v>146</v>
      </c>
      <c r="E354" s="221" t="s">
        <v>1232</v>
      </c>
      <c r="F354" s="222" t="s">
        <v>1233</v>
      </c>
      <c r="G354" s="223" t="s">
        <v>149</v>
      </c>
      <c r="H354" s="224">
        <v>53.366999999999997</v>
      </c>
      <c r="I354" s="225"/>
      <c r="J354" s="226">
        <f>ROUND(I354*H354,2)</f>
        <v>0</v>
      </c>
      <c r="K354" s="227"/>
      <c r="L354" s="45"/>
      <c r="M354" s="228" t="s">
        <v>1</v>
      </c>
      <c r="N354" s="229" t="s">
        <v>40</v>
      </c>
      <c r="O354" s="92"/>
      <c r="P354" s="230">
        <f>O354*H354</f>
        <v>0</v>
      </c>
      <c r="Q354" s="230">
        <v>0.0040000000000000001</v>
      </c>
      <c r="R354" s="230">
        <f>Q354*H354</f>
        <v>0.21346799999999999</v>
      </c>
      <c r="S354" s="230">
        <v>0</v>
      </c>
      <c r="T354" s="231">
        <f>S354*H354</f>
        <v>0</v>
      </c>
      <c r="U354" s="39"/>
      <c r="V354" s="39"/>
      <c r="W354" s="39"/>
      <c r="X354" s="39"/>
      <c r="Y354" s="39"/>
      <c r="Z354" s="39"/>
      <c r="AA354" s="39"/>
      <c r="AB354" s="39"/>
      <c r="AC354" s="39"/>
      <c r="AD354" s="39"/>
      <c r="AE354" s="39"/>
      <c r="AR354" s="232" t="s">
        <v>150</v>
      </c>
      <c r="AT354" s="232" t="s">
        <v>146</v>
      </c>
      <c r="AU354" s="232" t="s">
        <v>85</v>
      </c>
      <c r="AY354" s="18" t="s">
        <v>143</v>
      </c>
      <c r="BE354" s="233">
        <f>IF(N354="základní",J354,0)</f>
        <v>0</v>
      </c>
      <c r="BF354" s="233">
        <f>IF(N354="snížená",J354,0)</f>
        <v>0</v>
      </c>
      <c r="BG354" s="233">
        <f>IF(N354="zákl. přenesená",J354,0)</f>
        <v>0</v>
      </c>
      <c r="BH354" s="233">
        <f>IF(N354="sníž. přenesená",J354,0)</f>
        <v>0</v>
      </c>
      <c r="BI354" s="233">
        <f>IF(N354="nulová",J354,0)</f>
        <v>0</v>
      </c>
      <c r="BJ354" s="18" t="s">
        <v>83</v>
      </c>
      <c r="BK354" s="233">
        <f>ROUND(I354*H354,2)</f>
        <v>0</v>
      </c>
      <c r="BL354" s="18" t="s">
        <v>150</v>
      </c>
      <c r="BM354" s="232" t="s">
        <v>1234</v>
      </c>
    </row>
    <row r="355" s="13" customFormat="1">
      <c r="A355" s="13"/>
      <c r="B355" s="234"/>
      <c r="C355" s="235"/>
      <c r="D355" s="236" t="s">
        <v>152</v>
      </c>
      <c r="E355" s="237" t="s">
        <v>1</v>
      </c>
      <c r="F355" s="238" t="s">
        <v>1160</v>
      </c>
      <c r="G355" s="235"/>
      <c r="H355" s="237" t="s">
        <v>1</v>
      </c>
      <c r="I355" s="239"/>
      <c r="J355" s="235"/>
      <c r="K355" s="235"/>
      <c r="L355" s="240"/>
      <c r="M355" s="241"/>
      <c r="N355" s="242"/>
      <c r="O355" s="242"/>
      <c r="P355" s="242"/>
      <c r="Q355" s="242"/>
      <c r="R355" s="242"/>
      <c r="S355" s="242"/>
      <c r="T355" s="243"/>
      <c r="U355" s="13"/>
      <c r="V355" s="13"/>
      <c r="W355" s="13"/>
      <c r="X355" s="13"/>
      <c r="Y355" s="13"/>
      <c r="Z355" s="13"/>
      <c r="AA355" s="13"/>
      <c r="AB355" s="13"/>
      <c r="AC355" s="13"/>
      <c r="AD355" s="13"/>
      <c r="AE355" s="13"/>
      <c r="AT355" s="244" t="s">
        <v>152</v>
      </c>
      <c r="AU355" s="244" t="s">
        <v>85</v>
      </c>
      <c r="AV355" s="13" t="s">
        <v>83</v>
      </c>
      <c r="AW355" s="13" t="s">
        <v>32</v>
      </c>
      <c r="AX355" s="13" t="s">
        <v>75</v>
      </c>
      <c r="AY355" s="244" t="s">
        <v>143</v>
      </c>
    </row>
    <row r="356" s="14" customFormat="1">
      <c r="A356" s="14"/>
      <c r="B356" s="245"/>
      <c r="C356" s="246"/>
      <c r="D356" s="236" t="s">
        <v>152</v>
      </c>
      <c r="E356" s="247" t="s">
        <v>1</v>
      </c>
      <c r="F356" s="248" t="s">
        <v>1198</v>
      </c>
      <c r="G356" s="246"/>
      <c r="H356" s="249">
        <v>25.629000000000001</v>
      </c>
      <c r="I356" s="250"/>
      <c r="J356" s="246"/>
      <c r="K356" s="246"/>
      <c r="L356" s="251"/>
      <c r="M356" s="252"/>
      <c r="N356" s="253"/>
      <c r="O356" s="253"/>
      <c r="P356" s="253"/>
      <c r="Q356" s="253"/>
      <c r="R356" s="253"/>
      <c r="S356" s="253"/>
      <c r="T356" s="254"/>
      <c r="U356" s="14"/>
      <c r="V356" s="14"/>
      <c r="W356" s="14"/>
      <c r="X356" s="14"/>
      <c r="Y356" s="14"/>
      <c r="Z356" s="14"/>
      <c r="AA356" s="14"/>
      <c r="AB356" s="14"/>
      <c r="AC356" s="14"/>
      <c r="AD356" s="14"/>
      <c r="AE356" s="14"/>
      <c r="AT356" s="255" t="s">
        <v>152</v>
      </c>
      <c r="AU356" s="255" t="s">
        <v>85</v>
      </c>
      <c r="AV356" s="14" t="s">
        <v>85</v>
      </c>
      <c r="AW356" s="14" t="s">
        <v>32</v>
      </c>
      <c r="AX356" s="14" t="s">
        <v>75</v>
      </c>
      <c r="AY356" s="255" t="s">
        <v>143</v>
      </c>
    </row>
    <row r="357" s="14" customFormat="1">
      <c r="A357" s="14"/>
      <c r="B357" s="245"/>
      <c r="C357" s="246"/>
      <c r="D357" s="236" t="s">
        <v>152</v>
      </c>
      <c r="E357" s="247" t="s">
        <v>1</v>
      </c>
      <c r="F357" s="248" t="s">
        <v>1199</v>
      </c>
      <c r="G357" s="246"/>
      <c r="H357" s="249">
        <v>27.738</v>
      </c>
      <c r="I357" s="250"/>
      <c r="J357" s="246"/>
      <c r="K357" s="246"/>
      <c r="L357" s="251"/>
      <c r="M357" s="252"/>
      <c r="N357" s="253"/>
      <c r="O357" s="253"/>
      <c r="P357" s="253"/>
      <c r="Q357" s="253"/>
      <c r="R357" s="253"/>
      <c r="S357" s="253"/>
      <c r="T357" s="254"/>
      <c r="U357" s="14"/>
      <c r="V357" s="14"/>
      <c r="W357" s="14"/>
      <c r="X357" s="14"/>
      <c r="Y357" s="14"/>
      <c r="Z357" s="14"/>
      <c r="AA357" s="14"/>
      <c r="AB357" s="14"/>
      <c r="AC357" s="14"/>
      <c r="AD357" s="14"/>
      <c r="AE357" s="14"/>
      <c r="AT357" s="255" t="s">
        <v>152</v>
      </c>
      <c r="AU357" s="255" t="s">
        <v>85</v>
      </c>
      <c r="AV357" s="14" t="s">
        <v>85</v>
      </c>
      <c r="AW357" s="14" t="s">
        <v>32</v>
      </c>
      <c r="AX357" s="14" t="s">
        <v>75</v>
      </c>
      <c r="AY357" s="255" t="s">
        <v>143</v>
      </c>
    </row>
    <row r="358" s="16" customFormat="1">
      <c r="A358" s="16"/>
      <c r="B358" s="267"/>
      <c r="C358" s="268"/>
      <c r="D358" s="236" t="s">
        <v>152</v>
      </c>
      <c r="E358" s="269" t="s">
        <v>1</v>
      </c>
      <c r="F358" s="270" t="s">
        <v>174</v>
      </c>
      <c r="G358" s="268"/>
      <c r="H358" s="271">
        <v>53.366999999999997</v>
      </c>
      <c r="I358" s="272"/>
      <c r="J358" s="268"/>
      <c r="K358" s="268"/>
      <c r="L358" s="273"/>
      <c r="M358" s="274"/>
      <c r="N358" s="275"/>
      <c r="O358" s="275"/>
      <c r="P358" s="275"/>
      <c r="Q358" s="275"/>
      <c r="R358" s="275"/>
      <c r="S358" s="275"/>
      <c r="T358" s="276"/>
      <c r="U358" s="16"/>
      <c r="V358" s="16"/>
      <c r="W358" s="16"/>
      <c r="X358" s="16"/>
      <c r="Y358" s="16"/>
      <c r="Z358" s="16"/>
      <c r="AA358" s="16"/>
      <c r="AB358" s="16"/>
      <c r="AC358" s="16"/>
      <c r="AD358" s="16"/>
      <c r="AE358" s="16"/>
      <c r="AT358" s="277" t="s">
        <v>152</v>
      </c>
      <c r="AU358" s="277" t="s">
        <v>85</v>
      </c>
      <c r="AV358" s="16" t="s">
        <v>150</v>
      </c>
      <c r="AW358" s="16" t="s">
        <v>32</v>
      </c>
      <c r="AX358" s="16" t="s">
        <v>83</v>
      </c>
      <c r="AY358" s="277" t="s">
        <v>143</v>
      </c>
    </row>
    <row r="359" s="2" customFormat="1" ht="24.15" customHeight="1">
      <c r="A359" s="39"/>
      <c r="B359" s="40"/>
      <c r="C359" s="220" t="s">
        <v>431</v>
      </c>
      <c r="D359" s="220" t="s">
        <v>146</v>
      </c>
      <c r="E359" s="221" t="s">
        <v>1235</v>
      </c>
      <c r="F359" s="222" t="s">
        <v>1236</v>
      </c>
      <c r="G359" s="223" t="s">
        <v>223</v>
      </c>
      <c r="H359" s="224">
        <v>179.40000000000001</v>
      </c>
      <c r="I359" s="225"/>
      <c r="J359" s="226">
        <f>ROUND(I359*H359,2)</f>
        <v>0</v>
      </c>
      <c r="K359" s="227"/>
      <c r="L359" s="45"/>
      <c r="M359" s="228" t="s">
        <v>1</v>
      </c>
      <c r="N359" s="229" t="s">
        <v>40</v>
      </c>
      <c r="O359" s="92"/>
      <c r="P359" s="230">
        <f>O359*H359</f>
        <v>0</v>
      </c>
      <c r="Q359" s="230">
        <v>0.0015</v>
      </c>
      <c r="R359" s="230">
        <f>Q359*H359</f>
        <v>0.26910000000000001</v>
      </c>
      <c r="S359" s="230">
        <v>0</v>
      </c>
      <c r="T359" s="231">
        <f>S359*H359</f>
        <v>0</v>
      </c>
      <c r="U359" s="39"/>
      <c r="V359" s="39"/>
      <c r="W359" s="39"/>
      <c r="X359" s="39"/>
      <c r="Y359" s="39"/>
      <c r="Z359" s="39"/>
      <c r="AA359" s="39"/>
      <c r="AB359" s="39"/>
      <c r="AC359" s="39"/>
      <c r="AD359" s="39"/>
      <c r="AE359" s="39"/>
      <c r="AR359" s="232" t="s">
        <v>150</v>
      </c>
      <c r="AT359" s="232" t="s">
        <v>146</v>
      </c>
      <c r="AU359" s="232" t="s">
        <v>85</v>
      </c>
      <c r="AY359" s="18" t="s">
        <v>143</v>
      </c>
      <c r="BE359" s="233">
        <f>IF(N359="základní",J359,0)</f>
        <v>0</v>
      </c>
      <c r="BF359" s="233">
        <f>IF(N359="snížená",J359,0)</f>
        <v>0</v>
      </c>
      <c r="BG359" s="233">
        <f>IF(N359="zákl. přenesená",J359,0)</f>
        <v>0</v>
      </c>
      <c r="BH359" s="233">
        <f>IF(N359="sníž. přenesená",J359,0)</f>
        <v>0</v>
      </c>
      <c r="BI359" s="233">
        <f>IF(N359="nulová",J359,0)</f>
        <v>0</v>
      </c>
      <c r="BJ359" s="18" t="s">
        <v>83</v>
      </c>
      <c r="BK359" s="233">
        <f>ROUND(I359*H359,2)</f>
        <v>0</v>
      </c>
      <c r="BL359" s="18" t="s">
        <v>150</v>
      </c>
      <c r="BM359" s="232" t="s">
        <v>1237</v>
      </c>
    </row>
    <row r="360" s="13" customFormat="1">
      <c r="A360" s="13"/>
      <c r="B360" s="234"/>
      <c r="C360" s="235"/>
      <c r="D360" s="236" t="s">
        <v>152</v>
      </c>
      <c r="E360" s="237" t="s">
        <v>1</v>
      </c>
      <c r="F360" s="238" t="s">
        <v>1238</v>
      </c>
      <c r="G360" s="235"/>
      <c r="H360" s="237" t="s">
        <v>1</v>
      </c>
      <c r="I360" s="239"/>
      <c r="J360" s="235"/>
      <c r="K360" s="235"/>
      <c r="L360" s="240"/>
      <c r="M360" s="241"/>
      <c r="N360" s="242"/>
      <c r="O360" s="242"/>
      <c r="P360" s="242"/>
      <c r="Q360" s="242"/>
      <c r="R360" s="242"/>
      <c r="S360" s="242"/>
      <c r="T360" s="243"/>
      <c r="U360" s="13"/>
      <c r="V360" s="13"/>
      <c r="W360" s="13"/>
      <c r="X360" s="13"/>
      <c r="Y360" s="13"/>
      <c r="Z360" s="13"/>
      <c r="AA360" s="13"/>
      <c r="AB360" s="13"/>
      <c r="AC360" s="13"/>
      <c r="AD360" s="13"/>
      <c r="AE360" s="13"/>
      <c r="AT360" s="244" t="s">
        <v>152</v>
      </c>
      <c r="AU360" s="244" t="s">
        <v>85</v>
      </c>
      <c r="AV360" s="13" t="s">
        <v>83</v>
      </c>
      <c r="AW360" s="13" t="s">
        <v>32</v>
      </c>
      <c r="AX360" s="13" t="s">
        <v>75</v>
      </c>
      <c r="AY360" s="244" t="s">
        <v>143</v>
      </c>
    </row>
    <row r="361" s="13" customFormat="1">
      <c r="A361" s="13"/>
      <c r="B361" s="234"/>
      <c r="C361" s="235"/>
      <c r="D361" s="236" t="s">
        <v>152</v>
      </c>
      <c r="E361" s="237" t="s">
        <v>1</v>
      </c>
      <c r="F361" s="238" t="s">
        <v>1160</v>
      </c>
      <c r="G361" s="235"/>
      <c r="H361" s="237" t="s">
        <v>1</v>
      </c>
      <c r="I361" s="239"/>
      <c r="J361" s="235"/>
      <c r="K361" s="235"/>
      <c r="L361" s="240"/>
      <c r="M361" s="241"/>
      <c r="N361" s="242"/>
      <c r="O361" s="242"/>
      <c r="P361" s="242"/>
      <c r="Q361" s="242"/>
      <c r="R361" s="242"/>
      <c r="S361" s="242"/>
      <c r="T361" s="243"/>
      <c r="U361" s="13"/>
      <c r="V361" s="13"/>
      <c r="W361" s="13"/>
      <c r="X361" s="13"/>
      <c r="Y361" s="13"/>
      <c r="Z361" s="13"/>
      <c r="AA361" s="13"/>
      <c r="AB361" s="13"/>
      <c r="AC361" s="13"/>
      <c r="AD361" s="13"/>
      <c r="AE361" s="13"/>
      <c r="AT361" s="244" t="s">
        <v>152</v>
      </c>
      <c r="AU361" s="244" t="s">
        <v>85</v>
      </c>
      <c r="AV361" s="13" t="s">
        <v>83</v>
      </c>
      <c r="AW361" s="13" t="s">
        <v>32</v>
      </c>
      <c r="AX361" s="13" t="s">
        <v>75</v>
      </c>
      <c r="AY361" s="244" t="s">
        <v>143</v>
      </c>
    </row>
    <row r="362" s="14" customFormat="1">
      <c r="A362" s="14"/>
      <c r="B362" s="245"/>
      <c r="C362" s="246"/>
      <c r="D362" s="236" t="s">
        <v>152</v>
      </c>
      <c r="E362" s="247" t="s">
        <v>1</v>
      </c>
      <c r="F362" s="248" t="s">
        <v>1239</v>
      </c>
      <c r="G362" s="246"/>
      <c r="H362" s="249">
        <v>4.9400000000000004</v>
      </c>
      <c r="I362" s="250"/>
      <c r="J362" s="246"/>
      <c r="K362" s="246"/>
      <c r="L362" s="251"/>
      <c r="M362" s="252"/>
      <c r="N362" s="253"/>
      <c r="O362" s="253"/>
      <c r="P362" s="253"/>
      <c r="Q362" s="253"/>
      <c r="R362" s="253"/>
      <c r="S362" s="253"/>
      <c r="T362" s="254"/>
      <c r="U362" s="14"/>
      <c r="V362" s="14"/>
      <c r="W362" s="14"/>
      <c r="X362" s="14"/>
      <c r="Y362" s="14"/>
      <c r="Z362" s="14"/>
      <c r="AA362" s="14"/>
      <c r="AB362" s="14"/>
      <c r="AC362" s="14"/>
      <c r="AD362" s="14"/>
      <c r="AE362" s="14"/>
      <c r="AT362" s="255" t="s">
        <v>152</v>
      </c>
      <c r="AU362" s="255" t="s">
        <v>85</v>
      </c>
      <c r="AV362" s="14" t="s">
        <v>85</v>
      </c>
      <c r="AW362" s="14" t="s">
        <v>32</v>
      </c>
      <c r="AX362" s="14" t="s">
        <v>75</v>
      </c>
      <c r="AY362" s="255" t="s">
        <v>143</v>
      </c>
    </row>
    <row r="363" s="13" customFormat="1">
      <c r="A363" s="13"/>
      <c r="B363" s="234"/>
      <c r="C363" s="235"/>
      <c r="D363" s="236" t="s">
        <v>152</v>
      </c>
      <c r="E363" s="237" t="s">
        <v>1</v>
      </c>
      <c r="F363" s="238" t="s">
        <v>401</v>
      </c>
      <c r="G363" s="235"/>
      <c r="H363" s="237" t="s">
        <v>1</v>
      </c>
      <c r="I363" s="239"/>
      <c r="J363" s="235"/>
      <c r="K363" s="235"/>
      <c r="L363" s="240"/>
      <c r="M363" s="241"/>
      <c r="N363" s="242"/>
      <c r="O363" s="242"/>
      <c r="P363" s="242"/>
      <c r="Q363" s="242"/>
      <c r="R363" s="242"/>
      <c r="S363" s="242"/>
      <c r="T363" s="243"/>
      <c r="U363" s="13"/>
      <c r="V363" s="13"/>
      <c r="W363" s="13"/>
      <c r="X363" s="13"/>
      <c r="Y363" s="13"/>
      <c r="Z363" s="13"/>
      <c r="AA363" s="13"/>
      <c r="AB363" s="13"/>
      <c r="AC363" s="13"/>
      <c r="AD363" s="13"/>
      <c r="AE363" s="13"/>
      <c r="AT363" s="244" t="s">
        <v>152</v>
      </c>
      <c r="AU363" s="244" t="s">
        <v>85</v>
      </c>
      <c r="AV363" s="13" t="s">
        <v>83</v>
      </c>
      <c r="AW363" s="13" t="s">
        <v>32</v>
      </c>
      <c r="AX363" s="13" t="s">
        <v>75</v>
      </c>
      <c r="AY363" s="244" t="s">
        <v>143</v>
      </c>
    </row>
    <row r="364" s="14" customFormat="1">
      <c r="A364" s="14"/>
      <c r="B364" s="245"/>
      <c r="C364" s="246"/>
      <c r="D364" s="236" t="s">
        <v>152</v>
      </c>
      <c r="E364" s="247" t="s">
        <v>1</v>
      </c>
      <c r="F364" s="248" t="s">
        <v>1240</v>
      </c>
      <c r="G364" s="246"/>
      <c r="H364" s="249">
        <v>14.52</v>
      </c>
      <c r="I364" s="250"/>
      <c r="J364" s="246"/>
      <c r="K364" s="246"/>
      <c r="L364" s="251"/>
      <c r="M364" s="252"/>
      <c r="N364" s="253"/>
      <c r="O364" s="253"/>
      <c r="P364" s="253"/>
      <c r="Q364" s="253"/>
      <c r="R364" s="253"/>
      <c r="S364" s="253"/>
      <c r="T364" s="254"/>
      <c r="U364" s="14"/>
      <c r="V364" s="14"/>
      <c r="W364" s="14"/>
      <c r="X364" s="14"/>
      <c r="Y364" s="14"/>
      <c r="Z364" s="14"/>
      <c r="AA364" s="14"/>
      <c r="AB364" s="14"/>
      <c r="AC364" s="14"/>
      <c r="AD364" s="14"/>
      <c r="AE364" s="14"/>
      <c r="AT364" s="255" t="s">
        <v>152</v>
      </c>
      <c r="AU364" s="255" t="s">
        <v>85</v>
      </c>
      <c r="AV364" s="14" t="s">
        <v>85</v>
      </c>
      <c r="AW364" s="14" t="s">
        <v>32</v>
      </c>
      <c r="AX364" s="14" t="s">
        <v>75</v>
      </c>
      <c r="AY364" s="255" t="s">
        <v>143</v>
      </c>
    </row>
    <row r="365" s="14" customFormat="1">
      <c r="A365" s="14"/>
      <c r="B365" s="245"/>
      <c r="C365" s="246"/>
      <c r="D365" s="236" t="s">
        <v>152</v>
      </c>
      <c r="E365" s="247" t="s">
        <v>1</v>
      </c>
      <c r="F365" s="248" t="s">
        <v>1241</v>
      </c>
      <c r="G365" s="246"/>
      <c r="H365" s="249">
        <v>5.4400000000000004</v>
      </c>
      <c r="I365" s="250"/>
      <c r="J365" s="246"/>
      <c r="K365" s="246"/>
      <c r="L365" s="251"/>
      <c r="M365" s="252"/>
      <c r="N365" s="253"/>
      <c r="O365" s="253"/>
      <c r="P365" s="253"/>
      <c r="Q365" s="253"/>
      <c r="R365" s="253"/>
      <c r="S365" s="253"/>
      <c r="T365" s="254"/>
      <c r="U365" s="14"/>
      <c r="V365" s="14"/>
      <c r="W365" s="14"/>
      <c r="X365" s="14"/>
      <c r="Y365" s="14"/>
      <c r="Z365" s="14"/>
      <c r="AA365" s="14"/>
      <c r="AB365" s="14"/>
      <c r="AC365" s="14"/>
      <c r="AD365" s="14"/>
      <c r="AE365" s="14"/>
      <c r="AT365" s="255" t="s">
        <v>152</v>
      </c>
      <c r="AU365" s="255" t="s">
        <v>85</v>
      </c>
      <c r="AV365" s="14" t="s">
        <v>85</v>
      </c>
      <c r="AW365" s="14" t="s">
        <v>32</v>
      </c>
      <c r="AX365" s="14" t="s">
        <v>75</v>
      </c>
      <c r="AY365" s="255" t="s">
        <v>143</v>
      </c>
    </row>
    <row r="366" s="13" customFormat="1">
      <c r="A366" s="13"/>
      <c r="B366" s="234"/>
      <c r="C366" s="235"/>
      <c r="D366" s="236" t="s">
        <v>152</v>
      </c>
      <c r="E366" s="237" t="s">
        <v>1</v>
      </c>
      <c r="F366" s="238" t="s">
        <v>407</v>
      </c>
      <c r="G366" s="235"/>
      <c r="H366" s="237" t="s">
        <v>1</v>
      </c>
      <c r="I366" s="239"/>
      <c r="J366" s="235"/>
      <c r="K366" s="235"/>
      <c r="L366" s="240"/>
      <c r="M366" s="241"/>
      <c r="N366" s="242"/>
      <c r="O366" s="242"/>
      <c r="P366" s="242"/>
      <c r="Q366" s="242"/>
      <c r="R366" s="242"/>
      <c r="S366" s="242"/>
      <c r="T366" s="243"/>
      <c r="U366" s="13"/>
      <c r="V366" s="13"/>
      <c r="W366" s="13"/>
      <c r="X366" s="13"/>
      <c r="Y366" s="13"/>
      <c r="Z366" s="13"/>
      <c r="AA366" s="13"/>
      <c r="AB366" s="13"/>
      <c r="AC366" s="13"/>
      <c r="AD366" s="13"/>
      <c r="AE366" s="13"/>
      <c r="AT366" s="244" t="s">
        <v>152</v>
      </c>
      <c r="AU366" s="244" t="s">
        <v>85</v>
      </c>
      <c r="AV366" s="13" t="s">
        <v>83</v>
      </c>
      <c r="AW366" s="13" t="s">
        <v>32</v>
      </c>
      <c r="AX366" s="13" t="s">
        <v>75</v>
      </c>
      <c r="AY366" s="244" t="s">
        <v>143</v>
      </c>
    </row>
    <row r="367" s="14" customFormat="1">
      <c r="A367" s="14"/>
      <c r="B367" s="245"/>
      <c r="C367" s="246"/>
      <c r="D367" s="236" t="s">
        <v>152</v>
      </c>
      <c r="E367" s="247" t="s">
        <v>1</v>
      </c>
      <c r="F367" s="248" t="s">
        <v>1242</v>
      </c>
      <c r="G367" s="246"/>
      <c r="H367" s="249">
        <v>4.8399999999999999</v>
      </c>
      <c r="I367" s="250"/>
      <c r="J367" s="246"/>
      <c r="K367" s="246"/>
      <c r="L367" s="251"/>
      <c r="M367" s="252"/>
      <c r="N367" s="253"/>
      <c r="O367" s="253"/>
      <c r="P367" s="253"/>
      <c r="Q367" s="253"/>
      <c r="R367" s="253"/>
      <c r="S367" s="253"/>
      <c r="T367" s="254"/>
      <c r="U367" s="14"/>
      <c r="V367" s="14"/>
      <c r="W367" s="14"/>
      <c r="X367" s="14"/>
      <c r="Y367" s="14"/>
      <c r="Z367" s="14"/>
      <c r="AA367" s="14"/>
      <c r="AB367" s="14"/>
      <c r="AC367" s="14"/>
      <c r="AD367" s="14"/>
      <c r="AE367" s="14"/>
      <c r="AT367" s="255" t="s">
        <v>152</v>
      </c>
      <c r="AU367" s="255" t="s">
        <v>85</v>
      </c>
      <c r="AV367" s="14" t="s">
        <v>85</v>
      </c>
      <c r="AW367" s="14" t="s">
        <v>32</v>
      </c>
      <c r="AX367" s="14" t="s">
        <v>75</v>
      </c>
      <c r="AY367" s="255" t="s">
        <v>143</v>
      </c>
    </row>
    <row r="368" s="13" customFormat="1">
      <c r="A368" s="13"/>
      <c r="B368" s="234"/>
      <c r="C368" s="235"/>
      <c r="D368" s="236" t="s">
        <v>152</v>
      </c>
      <c r="E368" s="237" t="s">
        <v>1</v>
      </c>
      <c r="F368" s="238" t="s">
        <v>1243</v>
      </c>
      <c r="G368" s="235"/>
      <c r="H368" s="237" t="s">
        <v>1</v>
      </c>
      <c r="I368" s="239"/>
      <c r="J368" s="235"/>
      <c r="K368" s="235"/>
      <c r="L368" s="240"/>
      <c r="M368" s="241"/>
      <c r="N368" s="242"/>
      <c r="O368" s="242"/>
      <c r="P368" s="242"/>
      <c r="Q368" s="242"/>
      <c r="R368" s="242"/>
      <c r="S368" s="242"/>
      <c r="T368" s="243"/>
      <c r="U368" s="13"/>
      <c r="V368" s="13"/>
      <c r="W368" s="13"/>
      <c r="X368" s="13"/>
      <c r="Y368" s="13"/>
      <c r="Z368" s="13"/>
      <c r="AA368" s="13"/>
      <c r="AB368" s="13"/>
      <c r="AC368" s="13"/>
      <c r="AD368" s="13"/>
      <c r="AE368" s="13"/>
      <c r="AT368" s="244" t="s">
        <v>152</v>
      </c>
      <c r="AU368" s="244" t="s">
        <v>85</v>
      </c>
      <c r="AV368" s="13" t="s">
        <v>83</v>
      </c>
      <c r="AW368" s="13" t="s">
        <v>32</v>
      </c>
      <c r="AX368" s="13" t="s">
        <v>75</v>
      </c>
      <c r="AY368" s="244" t="s">
        <v>143</v>
      </c>
    </row>
    <row r="369" s="14" customFormat="1">
      <c r="A369" s="14"/>
      <c r="B369" s="245"/>
      <c r="C369" s="246"/>
      <c r="D369" s="236" t="s">
        <v>152</v>
      </c>
      <c r="E369" s="247" t="s">
        <v>1</v>
      </c>
      <c r="F369" s="248" t="s">
        <v>75</v>
      </c>
      <c r="G369" s="246"/>
      <c r="H369" s="249">
        <v>0</v>
      </c>
      <c r="I369" s="250"/>
      <c r="J369" s="246"/>
      <c r="K369" s="246"/>
      <c r="L369" s="251"/>
      <c r="M369" s="252"/>
      <c r="N369" s="253"/>
      <c r="O369" s="253"/>
      <c r="P369" s="253"/>
      <c r="Q369" s="253"/>
      <c r="R369" s="253"/>
      <c r="S369" s="253"/>
      <c r="T369" s="254"/>
      <c r="U369" s="14"/>
      <c r="V369" s="14"/>
      <c r="W369" s="14"/>
      <c r="X369" s="14"/>
      <c r="Y369" s="14"/>
      <c r="Z369" s="14"/>
      <c r="AA369" s="14"/>
      <c r="AB369" s="14"/>
      <c r="AC369" s="14"/>
      <c r="AD369" s="14"/>
      <c r="AE369" s="14"/>
      <c r="AT369" s="255" t="s">
        <v>152</v>
      </c>
      <c r="AU369" s="255" t="s">
        <v>85</v>
      </c>
      <c r="AV369" s="14" t="s">
        <v>85</v>
      </c>
      <c r="AW369" s="14" t="s">
        <v>32</v>
      </c>
      <c r="AX369" s="14" t="s">
        <v>75</v>
      </c>
      <c r="AY369" s="255" t="s">
        <v>143</v>
      </c>
    </row>
    <row r="370" s="13" customFormat="1">
      <c r="A370" s="13"/>
      <c r="B370" s="234"/>
      <c r="C370" s="235"/>
      <c r="D370" s="236" t="s">
        <v>152</v>
      </c>
      <c r="E370" s="237" t="s">
        <v>1</v>
      </c>
      <c r="F370" s="238" t="s">
        <v>1244</v>
      </c>
      <c r="G370" s="235"/>
      <c r="H370" s="237" t="s">
        <v>1</v>
      </c>
      <c r="I370" s="239"/>
      <c r="J370" s="235"/>
      <c r="K370" s="235"/>
      <c r="L370" s="240"/>
      <c r="M370" s="241"/>
      <c r="N370" s="242"/>
      <c r="O370" s="242"/>
      <c r="P370" s="242"/>
      <c r="Q370" s="242"/>
      <c r="R370" s="242"/>
      <c r="S370" s="242"/>
      <c r="T370" s="243"/>
      <c r="U370" s="13"/>
      <c r="V370" s="13"/>
      <c r="W370" s="13"/>
      <c r="X370" s="13"/>
      <c r="Y370" s="13"/>
      <c r="Z370" s="13"/>
      <c r="AA370" s="13"/>
      <c r="AB370" s="13"/>
      <c r="AC370" s="13"/>
      <c r="AD370" s="13"/>
      <c r="AE370" s="13"/>
      <c r="AT370" s="244" t="s">
        <v>152</v>
      </c>
      <c r="AU370" s="244" t="s">
        <v>85</v>
      </c>
      <c r="AV370" s="13" t="s">
        <v>83</v>
      </c>
      <c r="AW370" s="13" t="s">
        <v>32</v>
      </c>
      <c r="AX370" s="13" t="s">
        <v>75</v>
      </c>
      <c r="AY370" s="244" t="s">
        <v>143</v>
      </c>
    </row>
    <row r="371" s="14" customFormat="1">
      <c r="A371" s="14"/>
      <c r="B371" s="245"/>
      <c r="C371" s="246"/>
      <c r="D371" s="236" t="s">
        <v>152</v>
      </c>
      <c r="E371" s="247" t="s">
        <v>1</v>
      </c>
      <c r="F371" s="248" t="s">
        <v>308</v>
      </c>
      <c r="G371" s="246"/>
      <c r="H371" s="249">
        <v>149.66</v>
      </c>
      <c r="I371" s="250"/>
      <c r="J371" s="246"/>
      <c r="K371" s="246"/>
      <c r="L371" s="251"/>
      <c r="M371" s="252"/>
      <c r="N371" s="253"/>
      <c r="O371" s="253"/>
      <c r="P371" s="253"/>
      <c r="Q371" s="253"/>
      <c r="R371" s="253"/>
      <c r="S371" s="253"/>
      <c r="T371" s="254"/>
      <c r="U371" s="14"/>
      <c r="V371" s="14"/>
      <c r="W371" s="14"/>
      <c r="X371" s="14"/>
      <c r="Y371" s="14"/>
      <c r="Z371" s="14"/>
      <c r="AA371" s="14"/>
      <c r="AB371" s="14"/>
      <c r="AC371" s="14"/>
      <c r="AD371" s="14"/>
      <c r="AE371" s="14"/>
      <c r="AT371" s="255" t="s">
        <v>152</v>
      </c>
      <c r="AU371" s="255" t="s">
        <v>85</v>
      </c>
      <c r="AV371" s="14" t="s">
        <v>85</v>
      </c>
      <c r="AW371" s="14" t="s">
        <v>32</v>
      </c>
      <c r="AX371" s="14" t="s">
        <v>75</v>
      </c>
      <c r="AY371" s="255" t="s">
        <v>143</v>
      </c>
    </row>
    <row r="372" s="16" customFormat="1">
      <c r="A372" s="16"/>
      <c r="B372" s="267"/>
      <c r="C372" s="268"/>
      <c r="D372" s="236" t="s">
        <v>152</v>
      </c>
      <c r="E372" s="269" t="s">
        <v>1</v>
      </c>
      <c r="F372" s="270" t="s">
        <v>174</v>
      </c>
      <c r="G372" s="268"/>
      <c r="H372" s="271">
        <v>179.40000000000001</v>
      </c>
      <c r="I372" s="272"/>
      <c r="J372" s="268"/>
      <c r="K372" s="268"/>
      <c r="L372" s="273"/>
      <c r="M372" s="274"/>
      <c r="N372" s="275"/>
      <c r="O372" s="275"/>
      <c r="P372" s="275"/>
      <c r="Q372" s="275"/>
      <c r="R372" s="275"/>
      <c r="S372" s="275"/>
      <c r="T372" s="276"/>
      <c r="U372" s="16"/>
      <c r="V372" s="16"/>
      <c r="W372" s="16"/>
      <c r="X372" s="16"/>
      <c r="Y372" s="16"/>
      <c r="Z372" s="16"/>
      <c r="AA372" s="16"/>
      <c r="AB372" s="16"/>
      <c r="AC372" s="16"/>
      <c r="AD372" s="16"/>
      <c r="AE372" s="16"/>
      <c r="AT372" s="277" t="s">
        <v>152</v>
      </c>
      <c r="AU372" s="277" t="s">
        <v>85</v>
      </c>
      <c r="AV372" s="16" t="s">
        <v>150</v>
      </c>
      <c r="AW372" s="16" t="s">
        <v>32</v>
      </c>
      <c r="AX372" s="16" t="s">
        <v>83</v>
      </c>
      <c r="AY372" s="277" t="s">
        <v>143</v>
      </c>
    </row>
    <row r="373" s="2" customFormat="1" ht="24.15" customHeight="1">
      <c r="A373" s="39"/>
      <c r="B373" s="40"/>
      <c r="C373" s="220" t="s">
        <v>435</v>
      </c>
      <c r="D373" s="220" t="s">
        <v>146</v>
      </c>
      <c r="E373" s="221" t="s">
        <v>1245</v>
      </c>
      <c r="F373" s="222" t="s">
        <v>1246</v>
      </c>
      <c r="G373" s="223" t="s">
        <v>149</v>
      </c>
      <c r="H373" s="224">
        <v>12.516</v>
      </c>
      <c r="I373" s="225"/>
      <c r="J373" s="226">
        <f>ROUND(I373*H373,2)</f>
        <v>0</v>
      </c>
      <c r="K373" s="227"/>
      <c r="L373" s="45"/>
      <c r="M373" s="228" t="s">
        <v>1</v>
      </c>
      <c r="N373" s="229" t="s">
        <v>40</v>
      </c>
      <c r="O373" s="92"/>
      <c r="P373" s="230">
        <f>O373*H373</f>
        <v>0</v>
      </c>
      <c r="Q373" s="230">
        <v>0.027300000000000001</v>
      </c>
      <c r="R373" s="230">
        <f>Q373*H373</f>
        <v>0.34168680000000001</v>
      </c>
      <c r="S373" s="230">
        <v>0</v>
      </c>
      <c r="T373" s="231">
        <f>S373*H373</f>
        <v>0</v>
      </c>
      <c r="U373" s="39"/>
      <c r="V373" s="39"/>
      <c r="W373" s="39"/>
      <c r="X373" s="39"/>
      <c r="Y373" s="39"/>
      <c r="Z373" s="39"/>
      <c r="AA373" s="39"/>
      <c r="AB373" s="39"/>
      <c r="AC373" s="39"/>
      <c r="AD373" s="39"/>
      <c r="AE373" s="39"/>
      <c r="AR373" s="232" t="s">
        <v>150</v>
      </c>
      <c r="AT373" s="232" t="s">
        <v>146</v>
      </c>
      <c r="AU373" s="232" t="s">
        <v>85</v>
      </c>
      <c r="AY373" s="18" t="s">
        <v>143</v>
      </c>
      <c r="BE373" s="233">
        <f>IF(N373="základní",J373,0)</f>
        <v>0</v>
      </c>
      <c r="BF373" s="233">
        <f>IF(N373="snížená",J373,0)</f>
        <v>0</v>
      </c>
      <c r="BG373" s="233">
        <f>IF(N373="zákl. přenesená",J373,0)</f>
        <v>0</v>
      </c>
      <c r="BH373" s="233">
        <f>IF(N373="sníž. přenesená",J373,0)</f>
        <v>0</v>
      </c>
      <c r="BI373" s="233">
        <f>IF(N373="nulová",J373,0)</f>
        <v>0</v>
      </c>
      <c r="BJ373" s="18" t="s">
        <v>83</v>
      </c>
      <c r="BK373" s="233">
        <f>ROUND(I373*H373,2)</f>
        <v>0</v>
      </c>
      <c r="BL373" s="18" t="s">
        <v>150</v>
      </c>
      <c r="BM373" s="232" t="s">
        <v>1247</v>
      </c>
    </row>
    <row r="374" s="13" customFormat="1">
      <c r="A374" s="13"/>
      <c r="B374" s="234"/>
      <c r="C374" s="235"/>
      <c r="D374" s="236" t="s">
        <v>152</v>
      </c>
      <c r="E374" s="237" t="s">
        <v>1</v>
      </c>
      <c r="F374" s="238" t="s">
        <v>1069</v>
      </c>
      <c r="G374" s="235"/>
      <c r="H374" s="237" t="s">
        <v>1</v>
      </c>
      <c r="I374" s="239"/>
      <c r="J374" s="235"/>
      <c r="K374" s="235"/>
      <c r="L374" s="240"/>
      <c r="M374" s="241"/>
      <c r="N374" s="242"/>
      <c r="O374" s="242"/>
      <c r="P374" s="242"/>
      <c r="Q374" s="242"/>
      <c r="R374" s="242"/>
      <c r="S374" s="242"/>
      <c r="T374" s="243"/>
      <c r="U374" s="13"/>
      <c r="V374" s="13"/>
      <c r="W374" s="13"/>
      <c r="X374" s="13"/>
      <c r="Y374" s="13"/>
      <c r="Z374" s="13"/>
      <c r="AA374" s="13"/>
      <c r="AB374" s="13"/>
      <c r="AC374" s="13"/>
      <c r="AD374" s="13"/>
      <c r="AE374" s="13"/>
      <c r="AT374" s="244" t="s">
        <v>152</v>
      </c>
      <c r="AU374" s="244" t="s">
        <v>85</v>
      </c>
      <c r="AV374" s="13" t="s">
        <v>83</v>
      </c>
      <c r="AW374" s="13" t="s">
        <v>32</v>
      </c>
      <c r="AX374" s="13" t="s">
        <v>75</v>
      </c>
      <c r="AY374" s="244" t="s">
        <v>143</v>
      </c>
    </row>
    <row r="375" s="14" customFormat="1">
      <c r="A375" s="14"/>
      <c r="B375" s="245"/>
      <c r="C375" s="246"/>
      <c r="D375" s="236" t="s">
        <v>152</v>
      </c>
      <c r="E375" s="247" t="s">
        <v>1</v>
      </c>
      <c r="F375" s="248" t="s">
        <v>1248</v>
      </c>
      <c r="G375" s="246"/>
      <c r="H375" s="249">
        <v>6.6479999999999997</v>
      </c>
      <c r="I375" s="250"/>
      <c r="J375" s="246"/>
      <c r="K375" s="246"/>
      <c r="L375" s="251"/>
      <c r="M375" s="252"/>
      <c r="N375" s="253"/>
      <c r="O375" s="253"/>
      <c r="P375" s="253"/>
      <c r="Q375" s="253"/>
      <c r="R375" s="253"/>
      <c r="S375" s="253"/>
      <c r="T375" s="254"/>
      <c r="U375" s="14"/>
      <c r="V375" s="14"/>
      <c r="W375" s="14"/>
      <c r="X375" s="14"/>
      <c r="Y375" s="14"/>
      <c r="Z375" s="14"/>
      <c r="AA375" s="14"/>
      <c r="AB375" s="14"/>
      <c r="AC375" s="14"/>
      <c r="AD375" s="14"/>
      <c r="AE375" s="14"/>
      <c r="AT375" s="255" t="s">
        <v>152</v>
      </c>
      <c r="AU375" s="255" t="s">
        <v>85</v>
      </c>
      <c r="AV375" s="14" t="s">
        <v>85</v>
      </c>
      <c r="AW375" s="14" t="s">
        <v>32</v>
      </c>
      <c r="AX375" s="14" t="s">
        <v>75</v>
      </c>
      <c r="AY375" s="255" t="s">
        <v>143</v>
      </c>
    </row>
    <row r="376" s="14" customFormat="1">
      <c r="A376" s="14"/>
      <c r="B376" s="245"/>
      <c r="C376" s="246"/>
      <c r="D376" s="236" t="s">
        <v>152</v>
      </c>
      <c r="E376" s="247" t="s">
        <v>1</v>
      </c>
      <c r="F376" s="248" t="s">
        <v>1249</v>
      </c>
      <c r="G376" s="246"/>
      <c r="H376" s="249">
        <v>5.8680000000000003</v>
      </c>
      <c r="I376" s="250"/>
      <c r="J376" s="246"/>
      <c r="K376" s="246"/>
      <c r="L376" s="251"/>
      <c r="M376" s="252"/>
      <c r="N376" s="253"/>
      <c r="O376" s="253"/>
      <c r="P376" s="253"/>
      <c r="Q376" s="253"/>
      <c r="R376" s="253"/>
      <c r="S376" s="253"/>
      <c r="T376" s="254"/>
      <c r="U376" s="14"/>
      <c r="V376" s="14"/>
      <c r="W376" s="14"/>
      <c r="X376" s="14"/>
      <c r="Y376" s="14"/>
      <c r="Z376" s="14"/>
      <c r="AA376" s="14"/>
      <c r="AB376" s="14"/>
      <c r="AC376" s="14"/>
      <c r="AD376" s="14"/>
      <c r="AE376" s="14"/>
      <c r="AT376" s="255" t="s">
        <v>152</v>
      </c>
      <c r="AU376" s="255" t="s">
        <v>85</v>
      </c>
      <c r="AV376" s="14" t="s">
        <v>85</v>
      </c>
      <c r="AW376" s="14" t="s">
        <v>32</v>
      </c>
      <c r="AX376" s="14" t="s">
        <v>75</v>
      </c>
      <c r="AY376" s="255" t="s">
        <v>143</v>
      </c>
    </row>
    <row r="377" s="16" customFormat="1">
      <c r="A377" s="16"/>
      <c r="B377" s="267"/>
      <c r="C377" s="268"/>
      <c r="D377" s="236" t="s">
        <v>152</v>
      </c>
      <c r="E377" s="269" t="s">
        <v>1</v>
      </c>
      <c r="F377" s="270" t="s">
        <v>174</v>
      </c>
      <c r="G377" s="268"/>
      <c r="H377" s="271">
        <v>12.516</v>
      </c>
      <c r="I377" s="272"/>
      <c r="J377" s="268"/>
      <c r="K377" s="268"/>
      <c r="L377" s="273"/>
      <c r="M377" s="274"/>
      <c r="N377" s="275"/>
      <c r="O377" s="275"/>
      <c r="P377" s="275"/>
      <c r="Q377" s="275"/>
      <c r="R377" s="275"/>
      <c r="S377" s="275"/>
      <c r="T377" s="276"/>
      <c r="U377" s="16"/>
      <c r="V377" s="16"/>
      <c r="W377" s="16"/>
      <c r="X377" s="16"/>
      <c r="Y377" s="16"/>
      <c r="Z377" s="16"/>
      <c r="AA377" s="16"/>
      <c r="AB377" s="16"/>
      <c r="AC377" s="16"/>
      <c r="AD377" s="16"/>
      <c r="AE377" s="16"/>
      <c r="AT377" s="277" t="s">
        <v>152</v>
      </c>
      <c r="AU377" s="277" t="s">
        <v>85</v>
      </c>
      <c r="AV377" s="16" t="s">
        <v>150</v>
      </c>
      <c r="AW377" s="16" t="s">
        <v>32</v>
      </c>
      <c r="AX377" s="16" t="s">
        <v>83</v>
      </c>
      <c r="AY377" s="277" t="s">
        <v>143</v>
      </c>
    </row>
    <row r="378" s="2" customFormat="1" ht="24.15" customHeight="1">
      <c r="A378" s="39"/>
      <c r="B378" s="40"/>
      <c r="C378" s="220" t="s">
        <v>439</v>
      </c>
      <c r="D378" s="220" t="s">
        <v>146</v>
      </c>
      <c r="E378" s="221" t="s">
        <v>1250</v>
      </c>
      <c r="F378" s="222" t="s">
        <v>1251</v>
      </c>
      <c r="G378" s="223" t="s">
        <v>649</v>
      </c>
      <c r="H378" s="224">
        <v>0.025999999999999999</v>
      </c>
      <c r="I378" s="225"/>
      <c r="J378" s="226">
        <f>ROUND(I378*H378,2)</f>
        <v>0</v>
      </c>
      <c r="K378" s="227"/>
      <c r="L378" s="45"/>
      <c r="M378" s="228" t="s">
        <v>1</v>
      </c>
      <c r="N378" s="229" t="s">
        <v>40</v>
      </c>
      <c r="O378" s="92"/>
      <c r="P378" s="230">
        <f>O378*H378</f>
        <v>0</v>
      </c>
      <c r="Q378" s="230">
        <v>2.5018699999999998</v>
      </c>
      <c r="R378" s="230">
        <f>Q378*H378</f>
        <v>0.065048619999999988</v>
      </c>
      <c r="S378" s="230">
        <v>0</v>
      </c>
      <c r="T378" s="231">
        <f>S378*H378</f>
        <v>0</v>
      </c>
      <c r="U378" s="39"/>
      <c r="V378" s="39"/>
      <c r="W378" s="39"/>
      <c r="X378" s="39"/>
      <c r="Y378" s="39"/>
      <c r="Z378" s="39"/>
      <c r="AA378" s="39"/>
      <c r="AB378" s="39"/>
      <c r="AC378" s="39"/>
      <c r="AD378" s="39"/>
      <c r="AE378" s="39"/>
      <c r="AR378" s="232" t="s">
        <v>150</v>
      </c>
      <c r="AT378" s="232" t="s">
        <v>146</v>
      </c>
      <c r="AU378" s="232" t="s">
        <v>85</v>
      </c>
      <c r="AY378" s="18" t="s">
        <v>143</v>
      </c>
      <c r="BE378" s="233">
        <f>IF(N378="základní",J378,0)</f>
        <v>0</v>
      </c>
      <c r="BF378" s="233">
        <f>IF(N378="snížená",J378,0)</f>
        <v>0</v>
      </c>
      <c r="BG378" s="233">
        <f>IF(N378="zákl. přenesená",J378,0)</f>
        <v>0</v>
      </c>
      <c r="BH378" s="233">
        <f>IF(N378="sníž. přenesená",J378,0)</f>
        <v>0</v>
      </c>
      <c r="BI378" s="233">
        <f>IF(N378="nulová",J378,0)</f>
        <v>0</v>
      </c>
      <c r="BJ378" s="18" t="s">
        <v>83</v>
      </c>
      <c r="BK378" s="233">
        <f>ROUND(I378*H378,2)</f>
        <v>0</v>
      </c>
      <c r="BL378" s="18" t="s">
        <v>150</v>
      </c>
      <c r="BM378" s="232" t="s">
        <v>1252</v>
      </c>
    </row>
    <row r="379" s="14" customFormat="1">
      <c r="A379" s="14"/>
      <c r="B379" s="245"/>
      <c r="C379" s="246"/>
      <c r="D379" s="236" t="s">
        <v>152</v>
      </c>
      <c r="E379" s="247" t="s">
        <v>1</v>
      </c>
      <c r="F379" s="248" t="s">
        <v>1253</v>
      </c>
      <c r="G379" s="246"/>
      <c r="H379" s="249">
        <v>0.025999999999999999</v>
      </c>
      <c r="I379" s="250"/>
      <c r="J379" s="246"/>
      <c r="K379" s="246"/>
      <c r="L379" s="251"/>
      <c r="M379" s="252"/>
      <c r="N379" s="253"/>
      <c r="O379" s="253"/>
      <c r="P379" s="253"/>
      <c r="Q379" s="253"/>
      <c r="R379" s="253"/>
      <c r="S379" s="253"/>
      <c r="T379" s="254"/>
      <c r="U379" s="14"/>
      <c r="V379" s="14"/>
      <c r="W379" s="14"/>
      <c r="X379" s="14"/>
      <c r="Y379" s="14"/>
      <c r="Z379" s="14"/>
      <c r="AA379" s="14"/>
      <c r="AB379" s="14"/>
      <c r="AC379" s="14"/>
      <c r="AD379" s="14"/>
      <c r="AE379" s="14"/>
      <c r="AT379" s="255" t="s">
        <v>152</v>
      </c>
      <c r="AU379" s="255" t="s">
        <v>85</v>
      </c>
      <c r="AV379" s="14" t="s">
        <v>85</v>
      </c>
      <c r="AW379" s="14" t="s">
        <v>32</v>
      </c>
      <c r="AX379" s="14" t="s">
        <v>83</v>
      </c>
      <c r="AY379" s="255" t="s">
        <v>143</v>
      </c>
    </row>
    <row r="380" s="2" customFormat="1" ht="21.75" customHeight="1">
      <c r="A380" s="39"/>
      <c r="B380" s="40"/>
      <c r="C380" s="220" t="s">
        <v>386</v>
      </c>
      <c r="D380" s="220" t="s">
        <v>146</v>
      </c>
      <c r="E380" s="221" t="s">
        <v>1254</v>
      </c>
      <c r="F380" s="222" t="s">
        <v>1255</v>
      </c>
      <c r="G380" s="223" t="s">
        <v>363</v>
      </c>
      <c r="H380" s="224">
        <v>1</v>
      </c>
      <c r="I380" s="225"/>
      <c r="J380" s="226">
        <f>ROUND(I380*H380,2)</f>
        <v>0</v>
      </c>
      <c r="K380" s="227"/>
      <c r="L380" s="45"/>
      <c r="M380" s="228" t="s">
        <v>1</v>
      </c>
      <c r="N380" s="229" t="s">
        <v>40</v>
      </c>
      <c r="O380" s="92"/>
      <c r="P380" s="230">
        <f>O380*H380</f>
        <v>0</v>
      </c>
      <c r="Q380" s="230">
        <v>0.04684</v>
      </c>
      <c r="R380" s="230">
        <f>Q380*H380</f>
        <v>0.04684</v>
      </c>
      <c r="S380" s="230">
        <v>0</v>
      </c>
      <c r="T380" s="231">
        <f>S380*H380</f>
        <v>0</v>
      </c>
      <c r="U380" s="39"/>
      <c r="V380" s="39"/>
      <c r="W380" s="39"/>
      <c r="X380" s="39"/>
      <c r="Y380" s="39"/>
      <c r="Z380" s="39"/>
      <c r="AA380" s="39"/>
      <c r="AB380" s="39"/>
      <c r="AC380" s="39"/>
      <c r="AD380" s="39"/>
      <c r="AE380" s="39"/>
      <c r="AR380" s="232" t="s">
        <v>150</v>
      </c>
      <c r="AT380" s="232" t="s">
        <v>146</v>
      </c>
      <c r="AU380" s="232" t="s">
        <v>85</v>
      </c>
      <c r="AY380" s="18" t="s">
        <v>143</v>
      </c>
      <c r="BE380" s="233">
        <f>IF(N380="základní",J380,0)</f>
        <v>0</v>
      </c>
      <c r="BF380" s="233">
        <f>IF(N380="snížená",J380,0)</f>
        <v>0</v>
      </c>
      <c r="BG380" s="233">
        <f>IF(N380="zákl. přenesená",J380,0)</f>
        <v>0</v>
      </c>
      <c r="BH380" s="233">
        <f>IF(N380="sníž. přenesená",J380,0)</f>
        <v>0</v>
      </c>
      <c r="BI380" s="233">
        <f>IF(N380="nulová",J380,0)</f>
        <v>0</v>
      </c>
      <c r="BJ380" s="18" t="s">
        <v>83</v>
      </c>
      <c r="BK380" s="233">
        <f>ROUND(I380*H380,2)</f>
        <v>0</v>
      </c>
      <c r="BL380" s="18" t="s">
        <v>150</v>
      </c>
      <c r="BM380" s="232" t="s">
        <v>1256</v>
      </c>
    </row>
    <row r="381" s="14" customFormat="1">
      <c r="A381" s="14"/>
      <c r="B381" s="245"/>
      <c r="C381" s="246"/>
      <c r="D381" s="236" t="s">
        <v>152</v>
      </c>
      <c r="E381" s="247" t="s">
        <v>1</v>
      </c>
      <c r="F381" s="248" t="s">
        <v>1257</v>
      </c>
      <c r="G381" s="246"/>
      <c r="H381" s="249">
        <v>1</v>
      </c>
      <c r="I381" s="250"/>
      <c r="J381" s="246"/>
      <c r="K381" s="246"/>
      <c r="L381" s="251"/>
      <c r="M381" s="252"/>
      <c r="N381" s="253"/>
      <c r="O381" s="253"/>
      <c r="P381" s="253"/>
      <c r="Q381" s="253"/>
      <c r="R381" s="253"/>
      <c r="S381" s="253"/>
      <c r="T381" s="254"/>
      <c r="U381" s="14"/>
      <c r="V381" s="14"/>
      <c r="W381" s="14"/>
      <c r="X381" s="14"/>
      <c r="Y381" s="14"/>
      <c r="Z381" s="14"/>
      <c r="AA381" s="14"/>
      <c r="AB381" s="14"/>
      <c r="AC381" s="14"/>
      <c r="AD381" s="14"/>
      <c r="AE381" s="14"/>
      <c r="AT381" s="255" t="s">
        <v>152</v>
      </c>
      <c r="AU381" s="255" t="s">
        <v>85</v>
      </c>
      <c r="AV381" s="14" t="s">
        <v>85</v>
      </c>
      <c r="AW381" s="14" t="s">
        <v>32</v>
      </c>
      <c r="AX381" s="14" t="s">
        <v>83</v>
      </c>
      <c r="AY381" s="255" t="s">
        <v>143</v>
      </c>
    </row>
    <row r="382" s="2" customFormat="1" ht="33" customHeight="1">
      <c r="A382" s="39"/>
      <c r="B382" s="40"/>
      <c r="C382" s="278" t="s">
        <v>454</v>
      </c>
      <c r="D382" s="278" t="s">
        <v>197</v>
      </c>
      <c r="E382" s="279" t="s">
        <v>1258</v>
      </c>
      <c r="F382" s="280" t="s">
        <v>1259</v>
      </c>
      <c r="G382" s="281" t="s">
        <v>363</v>
      </c>
      <c r="H382" s="282">
        <v>1</v>
      </c>
      <c r="I382" s="283"/>
      <c r="J382" s="284">
        <f>ROUND(I382*H382,2)</f>
        <v>0</v>
      </c>
      <c r="K382" s="285"/>
      <c r="L382" s="286"/>
      <c r="M382" s="287" t="s">
        <v>1</v>
      </c>
      <c r="N382" s="288" t="s">
        <v>40</v>
      </c>
      <c r="O382" s="92"/>
      <c r="P382" s="230">
        <f>O382*H382</f>
        <v>0</v>
      </c>
      <c r="Q382" s="230">
        <v>0.01521</v>
      </c>
      <c r="R382" s="230">
        <f>Q382*H382</f>
        <v>0.01521</v>
      </c>
      <c r="S382" s="230">
        <v>0</v>
      </c>
      <c r="T382" s="231">
        <f>S382*H382</f>
        <v>0</v>
      </c>
      <c r="U382" s="39"/>
      <c r="V382" s="39"/>
      <c r="W382" s="39"/>
      <c r="X382" s="39"/>
      <c r="Y382" s="39"/>
      <c r="Z382" s="39"/>
      <c r="AA382" s="39"/>
      <c r="AB382" s="39"/>
      <c r="AC382" s="39"/>
      <c r="AD382" s="39"/>
      <c r="AE382" s="39"/>
      <c r="AR382" s="232" t="s">
        <v>200</v>
      </c>
      <c r="AT382" s="232" t="s">
        <v>197</v>
      </c>
      <c r="AU382" s="232" t="s">
        <v>85</v>
      </c>
      <c r="AY382" s="18" t="s">
        <v>143</v>
      </c>
      <c r="BE382" s="233">
        <f>IF(N382="základní",J382,0)</f>
        <v>0</v>
      </c>
      <c r="BF382" s="233">
        <f>IF(N382="snížená",J382,0)</f>
        <v>0</v>
      </c>
      <c r="BG382" s="233">
        <f>IF(N382="zákl. přenesená",J382,0)</f>
        <v>0</v>
      </c>
      <c r="BH382" s="233">
        <f>IF(N382="sníž. přenesená",J382,0)</f>
        <v>0</v>
      </c>
      <c r="BI382" s="233">
        <f>IF(N382="nulová",J382,0)</f>
        <v>0</v>
      </c>
      <c r="BJ382" s="18" t="s">
        <v>83</v>
      </c>
      <c r="BK382" s="233">
        <f>ROUND(I382*H382,2)</f>
        <v>0</v>
      </c>
      <c r="BL382" s="18" t="s">
        <v>150</v>
      </c>
      <c r="BM382" s="232" t="s">
        <v>1260</v>
      </c>
    </row>
    <row r="383" s="12" customFormat="1" ht="22.8" customHeight="1">
      <c r="A383" s="12"/>
      <c r="B383" s="204"/>
      <c r="C383" s="205"/>
      <c r="D383" s="206" t="s">
        <v>74</v>
      </c>
      <c r="E383" s="218" t="s">
        <v>200</v>
      </c>
      <c r="F383" s="218" t="s">
        <v>1261</v>
      </c>
      <c r="G383" s="205"/>
      <c r="H383" s="205"/>
      <c r="I383" s="208"/>
      <c r="J383" s="219">
        <f>BK383</f>
        <v>0</v>
      </c>
      <c r="K383" s="205"/>
      <c r="L383" s="210"/>
      <c r="M383" s="211"/>
      <c r="N383" s="212"/>
      <c r="O383" s="212"/>
      <c r="P383" s="213">
        <f>SUM(P384:P394)</f>
        <v>0</v>
      </c>
      <c r="Q383" s="212"/>
      <c r="R383" s="213">
        <f>SUM(R384:R394)</f>
        <v>0.19674509999999998</v>
      </c>
      <c r="S383" s="212"/>
      <c r="T383" s="214">
        <f>SUM(T384:T394)</f>
        <v>0</v>
      </c>
      <c r="U383" s="12"/>
      <c r="V383" s="12"/>
      <c r="W383" s="12"/>
      <c r="X383" s="12"/>
      <c r="Y383" s="12"/>
      <c r="Z383" s="12"/>
      <c r="AA383" s="12"/>
      <c r="AB383" s="12"/>
      <c r="AC383" s="12"/>
      <c r="AD383" s="12"/>
      <c r="AE383" s="12"/>
      <c r="AR383" s="215" t="s">
        <v>83</v>
      </c>
      <c r="AT383" s="216" t="s">
        <v>74</v>
      </c>
      <c r="AU383" s="216" t="s">
        <v>83</v>
      </c>
      <c r="AY383" s="215" t="s">
        <v>143</v>
      </c>
      <c r="BK383" s="217">
        <f>SUM(BK384:BK394)</f>
        <v>0</v>
      </c>
    </row>
    <row r="384" s="2" customFormat="1" ht="24.15" customHeight="1">
      <c r="A384" s="39"/>
      <c r="B384" s="40"/>
      <c r="C384" s="220" t="s">
        <v>458</v>
      </c>
      <c r="D384" s="220" t="s">
        <v>146</v>
      </c>
      <c r="E384" s="221" t="s">
        <v>1262</v>
      </c>
      <c r="F384" s="222" t="s">
        <v>1263</v>
      </c>
      <c r="G384" s="223" t="s">
        <v>223</v>
      </c>
      <c r="H384" s="224">
        <v>24</v>
      </c>
      <c r="I384" s="225"/>
      <c r="J384" s="226">
        <f>ROUND(I384*H384,2)</f>
        <v>0</v>
      </c>
      <c r="K384" s="227"/>
      <c r="L384" s="45"/>
      <c r="M384" s="228" t="s">
        <v>1</v>
      </c>
      <c r="N384" s="229" t="s">
        <v>40</v>
      </c>
      <c r="O384" s="92"/>
      <c r="P384" s="230">
        <f>O384*H384</f>
        <v>0</v>
      </c>
      <c r="Q384" s="230">
        <v>0.0074599999999999996</v>
      </c>
      <c r="R384" s="230">
        <f>Q384*H384</f>
        <v>0.17903999999999998</v>
      </c>
      <c r="S384" s="230">
        <v>0</v>
      </c>
      <c r="T384" s="231">
        <f>S384*H384</f>
        <v>0</v>
      </c>
      <c r="U384" s="39"/>
      <c r="V384" s="39"/>
      <c r="W384" s="39"/>
      <c r="X384" s="39"/>
      <c r="Y384" s="39"/>
      <c r="Z384" s="39"/>
      <c r="AA384" s="39"/>
      <c r="AB384" s="39"/>
      <c r="AC384" s="39"/>
      <c r="AD384" s="39"/>
      <c r="AE384" s="39"/>
      <c r="AR384" s="232" t="s">
        <v>150</v>
      </c>
      <c r="AT384" s="232" t="s">
        <v>146</v>
      </c>
      <c r="AU384" s="232" t="s">
        <v>85</v>
      </c>
      <c r="AY384" s="18" t="s">
        <v>143</v>
      </c>
      <c r="BE384" s="233">
        <f>IF(N384="základní",J384,0)</f>
        <v>0</v>
      </c>
      <c r="BF384" s="233">
        <f>IF(N384="snížená",J384,0)</f>
        <v>0</v>
      </c>
      <c r="BG384" s="233">
        <f>IF(N384="zákl. přenesená",J384,0)</f>
        <v>0</v>
      </c>
      <c r="BH384" s="233">
        <f>IF(N384="sníž. přenesená",J384,0)</f>
        <v>0</v>
      </c>
      <c r="BI384" s="233">
        <f>IF(N384="nulová",J384,0)</f>
        <v>0</v>
      </c>
      <c r="BJ384" s="18" t="s">
        <v>83</v>
      </c>
      <c r="BK384" s="233">
        <f>ROUND(I384*H384,2)</f>
        <v>0</v>
      </c>
      <c r="BL384" s="18" t="s">
        <v>150</v>
      </c>
      <c r="BM384" s="232" t="s">
        <v>1264</v>
      </c>
    </row>
    <row r="385" s="14" customFormat="1">
      <c r="A385" s="14"/>
      <c r="B385" s="245"/>
      <c r="C385" s="246"/>
      <c r="D385" s="236" t="s">
        <v>152</v>
      </c>
      <c r="E385" s="247" t="s">
        <v>1</v>
      </c>
      <c r="F385" s="248" t="s">
        <v>1265</v>
      </c>
      <c r="G385" s="246"/>
      <c r="H385" s="249">
        <v>24</v>
      </c>
      <c r="I385" s="250"/>
      <c r="J385" s="246"/>
      <c r="K385" s="246"/>
      <c r="L385" s="251"/>
      <c r="M385" s="252"/>
      <c r="N385" s="253"/>
      <c r="O385" s="253"/>
      <c r="P385" s="253"/>
      <c r="Q385" s="253"/>
      <c r="R385" s="253"/>
      <c r="S385" s="253"/>
      <c r="T385" s="254"/>
      <c r="U385" s="14"/>
      <c r="V385" s="14"/>
      <c r="W385" s="14"/>
      <c r="X385" s="14"/>
      <c r="Y385" s="14"/>
      <c r="Z385" s="14"/>
      <c r="AA385" s="14"/>
      <c r="AB385" s="14"/>
      <c r="AC385" s="14"/>
      <c r="AD385" s="14"/>
      <c r="AE385" s="14"/>
      <c r="AT385" s="255" t="s">
        <v>152</v>
      </c>
      <c r="AU385" s="255" t="s">
        <v>85</v>
      </c>
      <c r="AV385" s="14" t="s">
        <v>85</v>
      </c>
      <c r="AW385" s="14" t="s">
        <v>32</v>
      </c>
      <c r="AX385" s="14" t="s">
        <v>83</v>
      </c>
      <c r="AY385" s="255" t="s">
        <v>143</v>
      </c>
    </row>
    <row r="386" s="2" customFormat="1" ht="24.15" customHeight="1">
      <c r="A386" s="39"/>
      <c r="B386" s="40"/>
      <c r="C386" s="220" t="s">
        <v>464</v>
      </c>
      <c r="D386" s="220" t="s">
        <v>146</v>
      </c>
      <c r="E386" s="221" t="s">
        <v>1266</v>
      </c>
      <c r="F386" s="222" t="s">
        <v>1267</v>
      </c>
      <c r="G386" s="223" t="s">
        <v>363</v>
      </c>
      <c r="H386" s="224">
        <v>3</v>
      </c>
      <c r="I386" s="225"/>
      <c r="J386" s="226">
        <f>ROUND(I386*H386,2)</f>
        <v>0</v>
      </c>
      <c r="K386" s="227"/>
      <c r="L386" s="45"/>
      <c r="M386" s="228" t="s">
        <v>1</v>
      </c>
      <c r="N386" s="229" t="s">
        <v>40</v>
      </c>
      <c r="O386" s="92"/>
      <c r="P386" s="230">
        <f>O386*H386</f>
        <v>0</v>
      </c>
      <c r="Q386" s="230">
        <v>0</v>
      </c>
      <c r="R386" s="230">
        <f>Q386*H386</f>
        <v>0</v>
      </c>
      <c r="S386" s="230">
        <v>0</v>
      </c>
      <c r="T386" s="231">
        <f>S386*H386</f>
        <v>0</v>
      </c>
      <c r="U386" s="39"/>
      <c r="V386" s="39"/>
      <c r="W386" s="39"/>
      <c r="X386" s="39"/>
      <c r="Y386" s="39"/>
      <c r="Z386" s="39"/>
      <c r="AA386" s="39"/>
      <c r="AB386" s="39"/>
      <c r="AC386" s="39"/>
      <c r="AD386" s="39"/>
      <c r="AE386" s="39"/>
      <c r="AR386" s="232" t="s">
        <v>150</v>
      </c>
      <c r="AT386" s="232" t="s">
        <v>146</v>
      </c>
      <c r="AU386" s="232" t="s">
        <v>85</v>
      </c>
      <c r="AY386" s="18" t="s">
        <v>143</v>
      </c>
      <c r="BE386" s="233">
        <f>IF(N386="základní",J386,0)</f>
        <v>0</v>
      </c>
      <c r="BF386" s="233">
        <f>IF(N386="snížená",J386,0)</f>
        <v>0</v>
      </c>
      <c r="BG386" s="233">
        <f>IF(N386="zákl. přenesená",J386,0)</f>
        <v>0</v>
      </c>
      <c r="BH386" s="233">
        <f>IF(N386="sníž. přenesená",J386,0)</f>
        <v>0</v>
      </c>
      <c r="BI386" s="233">
        <f>IF(N386="nulová",J386,0)</f>
        <v>0</v>
      </c>
      <c r="BJ386" s="18" t="s">
        <v>83</v>
      </c>
      <c r="BK386" s="233">
        <f>ROUND(I386*H386,2)</f>
        <v>0</v>
      </c>
      <c r="BL386" s="18" t="s">
        <v>150</v>
      </c>
      <c r="BM386" s="232" t="s">
        <v>1268</v>
      </c>
    </row>
    <row r="387" s="2" customFormat="1" ht="24.15" customHeight="1">
      <c r="A387" s="39"/>
      <c r="B387" s="40"/>
      <c r="C387" s="278" t="s">
        <v>471</v>
      </c>
      <c r="D387" s="278" t="s">
        <v>197</v>
      </c>
      <c r="E387" s="279" t="s">
        <v>1269</v>
      </c>
      <c r="F387" s="280" t="s">
        <v>1270</v>
      </c>
      <c r="G387" s="281" t="s">
        <v>363</v>
      </c>
      <c r="H387" s="282">
        <v>3</v>
      </c>
      <c r="I387" s="283"/>
      <c r="J387" s="284">
        <f>ROUND(I387*H387,2)</f>
        <v>0</v>
      </c>
      <c r="K387" s="285"/>
      <c r="L387" s="286"/>
      <c r="M387" s="287" t="s">
        <v>1</v>
      </c>
      <c r="N387" s="288" t="s">
        <v>40</v>
      </c>
      <c r="O387" s="92"/>
      <c r="P387" s="230">
        <f>O387*H387</f>
        <v>0</v>
      </c>
      <c r="Q387" s="230">
        <v>0.0015</v>
      </c>
      <c r="R387" s="230">
        <f>Q387*H387</f>
        <v>0.0045000000000000005</v>
      </c>
      <c r="S387" s="230">
        <v>0</v>
      </c>
      <c r="T387" s="231">
        <f>S387*H387</f>
        <v>0</v>
      </c>
      <c r="U387" s="39"/>
      <c r="V387" s="39"/>
      <c r="W387" s="39"/>
      <c r="X387" s="39"/>
      <c r="Y387" s="39"/>
      <c r="Z387" s="39"/>
      <c r="AA387" s="39"/>
      <c r="AB387" s="39"/>
      <c r="AC387" s="39"/>
      <c r="AD387" s="39"/>
      <c r="AE387" s="39"/>
      <c r="AR387" s="232" t="s">
        <v>200</v>
      </c>
      <c r="AT387" s="232" t="s">
        <v>197</v>
      </c>
      <c r="AU387" s="232" t="s">
        <v>85</v>
      </c>
      <c r="AY387" s="18" t="s">
        <v>143</v>
      </c>
      <c r="BE387" s="233">
        <f>IF(N387="základní",J387,0)</f>
        <v>0</v>
      </c>
      <c r="BF387" s="233">
        <f>IF(N387="snížená",J387,0)</f>
        <v>0</v>
      </c>
      <c r="BG387" s="233">
        <f>IF(N387="zákl. přenesená",J387,0)</f>
        <v>0</v>
      </c>
      <c r="BH387" s="233">
        <f>IF(N387="sníž. přenesená",J387,0)</f>
        <v>0</v>
      </c>
      <c r="BI387" s="233">
        <f>IF(N387="nulová",J387,0)</f>
        <v>0</v>
      </c>
      <c r="BJ387" s="18" t="s">
        <v>83</v>
      </c>
      <c r="BK387" s="233">
        <f>ROUND(I387*H387,2)</f>
        <v>0</v>
      </c>
      <c r="BL387" s="18" t="s">
        <v>150</v>
      </c>
      <c r="BM387" s="232" t="s">
        <v>1271</v>
      </c>
    </row>
    <row r="388" s="2" customFormat="1" ht="33" customHeight="1">
      <c r="A388" s="39"/>
      <c r="B388" s="40"/>
      <c r="C388" s="220" t="s">
        <v>476</v>
      </c>
      <c r="D388" s="220" t="s">
        <v>146</v>
      </c>
      <c r="E388" s="221" t="s">
        <v>1272</v>
      </c>
      <c r="F388" s="222" t="s">
        <v>1273</v>
      </c>
      <c r="G388" s="223" t="s">
        <v>363</v>
      </c>
      <c r="H388" s="224">
        <v>6</v>
      </c>
      <c r="I388" s="225"/>
      <c r="J388" s="226">
        <f>ROUND(I388*H388,2)</f>
        <v>0</v>
      </c>
      <c r="K388" s="227"/>
      <c r="L388" s="45"/>
      <c r="M388" s="228" t="s">
        <v>1</v>
      </c>
      <c r="N388" s="229" t="s">
        <v>40</v>
      </c>
      <c r="O388" s="92"/>
      <c r="P388" s="230">
        <f>O388*H388</f>
        <v>0</v>
      </c>
      <c r="Q388" s="230">
        <v>8.5000000000000001E-07</v>
      </c>
      <c r="R388" s="230">
        <f>Q388*H388</f>
        <v>5.1000000000000003E-06</v>
      </c>
      <c r="S388" s="230">
        <v>0</v>
      </c>
      <c r="T388" s="231">
        <f>S388*H388</f>
        <v>0</v>
      </c>
      <c r="U388" s="39"/>
      <c r="V388" s="39"/>
      <c r="W388" s="39"/>
      <c r="X388" s="39"/>
      <c r="Y388" s="39"/>
      <c r="Z388" s="39"/>
      <c r="AA388" s="39"/>
      <c r="AB388" s="39"/>
      <c r="AC388" s="39"/>
      <c r="AD388" s="39"/>
      <c r="AE388" s="39"/>
      <c r="AR388" s="232" t="s">
        <v>150</v>
      </c>
      <c r="AT388" s="232" t="s">
        <v>146</v>
      </c>
      <c r="AU388" s="232" t="s">
        <v>85</v>
      </c>
      <c r="AY388" s="18" t="s">
        <v>143</v>
      </c>
      <c r="BE388" s="233">
        <f>IF(N388="základní",J388,0)</f>
        <v>0</v>
      </c>
      <c r="BF388" s="233">
        <f>IF(N388="snížená",J388,0)</f>
        <v>0</v>
      </c>
      <c r="BG388" s="233">
        <f>IF(N388="zákl. přenesená",J388,0)</f>
        <v>0</v>
      </c>
      <c r="BH388" s="233">
        <f>IF(N388="sníž. přenesená",J388,0)</f>
        <v>0</v>
      </c>
      <c r="BI388" s="233">
        <f>IF(N388="nulová",J388,0)</f>
        <v>0</v>
      </c>
      <c r="BJ388" s="18" t="s">
        <v>83</v>
      </c>
      <c r="BK388" s="233">
        <f>ROUND(I388*H388,2)</f>
        <v>0</v>
      </c>
      <c r="BL388" s="18" t="s">
        <v>150</v>
      </c>
      <c r="BM388" s="232" t="s">
        <v>1274</v>
      </c>
    </row>
    <row r="389" s="2" customFormat="1" ht="16.5" customHeight="1">
      <c r="A389" s="39"/>
      <c r="B389" s="40"/>
      <c r="C389" s="278" t="s">
        <v>480</v>
      </c>
      <c r="D389" s="278" t="s">
        <v>197</v>
      </c>
      <c r="E389" s="279" t="s">
        <v>1275</v>
      </c>
      <c r="F389" s="280" t="s">
        <v>1276</v>
      </c>
      <c r="G389" s="281" t="s">
        <v>363</v>
      </c>
      <c r="H389" s="282">
        <v>6</v>
      </c>
      <c r="I389" s="283"/>
      <c r="J389" s="284">
        <f>ROUND(I389*H389,2)</f>
        <v>0</v>
      </c>
      <c r="K389" s="285"/>
      <c r="L389" s="286"/>
      <c r="M389" s="287" t="s">
        <v>1</v>
      </c>
      <c r="N389" s="288" t="s">
        <v>40</v>
      </c>
      <c r="O389" s="92"/>
      <c r="P389" s="230">
        <f>O389*H389</f>
        <v>0</v>
      </c>
      <c r="Q389" s="230">
        <v>0.00035</v>
      </c>
      <c r="R389" s="230">
        <f>Q389*H389</f>
        <v>0.0020999999999999999</v>
      </c>
      <c r="S389" s="230">
        <v>0</v>
      </c>
      <c r="T389" s="231">
        <f>S389*H389</f>
        <v>0</v>
      </c>
      <c r="U389" s="39"/>
      <c r="V389" s="39"/>
      <c r="W389" s="39"/>
      <c r="X389" s="39"/>
      <c r="Y389" s="39"/>
      <c r="Z389" s="39"/>
      <c r="AA389" s="39"/>
      <c r="AB389" s="39"/>
      <c r="AC389" s="39"/>
      <c r="AD389" s="39"/>
      <c r="AE389" s="39"/>
      <c r="AR389" s="232" t="s">
        <v>200</v>
      </c>
      <c r="AT389" s="232" t="s">
        <v>197</v>
      </c>
      <c r="AU389" s="232" t="s">
        <v>85</v>
      </c>
      <c r="AY389" s="18" t="s">
        <v>143</v>
      </c>
      <c r="BE389" s="233">
        <f>IF(N389="základní",J389,0)</f>
        <v>0</v>
      </c>
      <c r="BF389" s="233">
        <f>IF(N389="snížená",J389,0)</f>
        <v>0</v>
      </c>
      <c r="BG389" s="233">
        <f>IF(N389="zákl. přenesená",J389,0)</f>
        <v>0</v>
      </c>
      <c r="BH389" s="233">
        <f>IF(N389="sníž. přenesená",J389,0)</f>
        <v>0</v>
      </c>
      <c r="BI389" s="233">
        <f>IF(N389="nulová",J389,0)</f>
        <v>0</v>
      </c>
      <c r="BJ389" s="18" t="s">
        <v>83</v>
      </c>
      <c r="BK389" s="233">
        <f>ROUND(I389*H389,2)</f>
        <v>0</v>
      </c>
      <c r="BL389" s="18" t="s">
        <v>150</v>
      </c>
      <c r="BM389" s="232" t="s">
        <v>1277</v>
      </c>
    </row>
    <row r="390" s="2" customFormat="1" ht="24.15" customHeight="1">
      <c r="A390" s="39"/>
      <c r="B390" s="40"/>
      <c r="C390" s="220" t="s">
        <v>486</v>
      </c>
      <c r="D390" s="220" t="s">
        <v>146</v>
      </c>
      <c r="E390" s="221" t="s">
        <v>1278</v>
      </c>
      <c r="F390" s="222" t="s">
        <v>1279</v>
      </c>
      <c r="G390" s="223" t="s">
        <v>363</v>
      </c>
      <c r="H390" s="224">
        <v>3</v>
      </c>
      <c r="I390" s="225"/>
      <c r="J390" s="226">
        <f>ROUND(I390*H390,2)</f>
        <v>0</v>
      </c>
      <c r="K390" s="227"/>
      <c r="L390" s="45"/>
      <c r="M390" s="228" t="s">
        <v>1</v>
      </c>
      <c r="N390" s="229" t="s">
        <v>40</v>
      </c>
      <c r="O390" s="92"/>
      <c r="P390" s="230">
        <f>O390*H390</f>
        <v>0</v>
      </c>
      <c r="Q390" s="230">
        <v>6.9999999999999994E-05</v>
      </c>
      <c r="R390" s="230">
        <f>Q390*H390</f>
        <v>0.00020999999999999998</v>
      </c>
      <c r="S390" s="230">
        <v>0</v>
      </c>
      <c r="T390" s="231">
        <f>S390*H390</f>
        <v>0</v>
      </c>
      <c r="U390" s="39"/>
      <c r="V390" s="39"/>
      <c r="W390" s="39"/>
      <c r="X390" s="39"/>
      <c r="Y390" s="39"/>
      <c r="Z390" s="39"/>
      <c r="AA390" s="39"/>
      <c r="AB390" s="39"/>
      <c r="AC390" s="39"/>
      <c r="AD390" s="39"/>
      <c r="AE390" s="39"/>
      <c r="AR390" s="232" t="s">
        <v>150</v>
      </c>
      <c r="AT390" s="232" t="s">
        <v>146</v>
      </c>
      <c r="AU390" s="232" t="s">
        <v>85</v>
      </c>
      <c r="AY390" s="18" t="s">
        <v>143</v>
      </c>
      <c r="BE390" s="233">
        <f>IF(N390="základní",J390,0)</f>
        <v>0</v>
      </c>
      <c r="BF390" s="233">
        <f>IF(N390="snížená",J390,0)</f>
        <v>0</v>
      </c>
      <c r="BG390" s="233">
        <f>IF(N390="zákl. přenesená",J390,0)</f>
        <v>0</v>
      </c>
      <c r="BH390" s="233">
        <f>IF(N390="sníž. přenesená",J390,0)</f>
        <v>0</v>
      </c>
      <c r="BI390" s="233">
        <f>IF(N390="nulová",J390,0)</f>
        <v>0</v>
      </c>
      <c r="BJ390" s="18" t="s">
        <v>83</v>
      </c>
      <c r="BK390" s="233">
        <f>ROUND(I390*H390,2)</f>
        <v>0</v>
      </c>
      <c r="BL390" s="18" t="s">
        <v>150</v>
      </c>
      <c r="BM390" s="232" t="s">
        <v>1280</v>
      </c>
    </row>
    <row r="391" s="2" customFormat="1" ht="24.15" customHeight="1">
      <c r="A391" s="39"/>
      <c r="B391" s="40"/>
      <c r="C391" s="278" t="s">
        <v>495</v>
      </c>
      <c r="D391" s="278" t="s">
        <v>197</v>
      </c>
      <c r="E391" s="279" t="s">
        <v>1281</v>
      </c>
      <c r="F391" s="280" t="s">
        <v>1282</v>
      </c>
      <c r="G391" s="281" t="s">
        <v>363</v>
      </c>
      <c r="H391" s="282">
        <v>3</v>
      </c>
      <c r="I391" s="283"/>
      <c r="J391" s="284">
        <f>ROUND(I391*H391,2)</f>
        <v>0</v>
      </c>
      <c r="K391" s="285"/>
      <c r="L391" s="286"/>
      <c r="M391" s="287" t="s">
        <v>1</v>
      </c>
      <c r="N391" s="288" t="s">
        <v>40</v>
      </c>
      <c r="O391" s="92"/>
      <c r="P391" s="230">
        <f>O391*H391</f>
        <v>0</v>
      </c>
      <c r="Q391" s="230">
        <v>0.0028</v>
      </c>
      <c r="R391" s="230">
        <f>Q391*H391</f>
        <v>0.0083999999999999995</v>
      </c>
      <c r="S391" s="230">
        <v>0</v>
      </c>
      <c r="T391" s="231">
        <f>S391*H391</f>
        <v>0</v>
      </c>
      <c r="U391" s="39"/>
      <c r="V391" s="39"/>
      <c r="W391" s="39"/>
      <c r="X391" s="39"/>
      <c r="Y391" s="39"/>
      <c r="Z391" s="39"/>
      <c r="AA391" s="39"/>
      <c r="AB391" s="39"/>
      <c r="AC391" s="39"/>
      <c r="AD391" s="39"/>
      <c r="AE391" s="39"/>
      <c r="AR391" s="232" t="s">
        <v>200</v>
      </c>
      <c r="AT391" s="232" t="s">
        <v>197</v>
      </c>
      <c r="AU391" s="232" t="s">
        <v>85</v>
      </c>
      <c r="AY391" s="18" t="s">
        <v>143</v>
      </c>
      <c r="BE391" s="233">
        <f>IF(N391="základní",J391,0)</f>
        <v>0</v>
      </c>
      <c r="BF391" s="233">
        <f>IF(N391="snížená",J391,0)</f>
        <v>0</v>
      </c>
      <c r="BG391" s="233">
        <f>IF(N391="zákl. přenesená",J391,0)</f>
        <v>0</v>
      </c>
      <c r="BH391" s="233">
        <f>IF(N391="sníž. přenesená",J391,0)</f>
        <v>0</v>
      </c>
      <c r="BI391" s="233">
        <f>IF(N391="nulová",J391,0)</f>
        <v>0</v>
      </c>
      <c r="BJ391" s="18" t="s">
        <v>83</v>
      </c>
      <c r="BK391" s="233">
        <f>ROUND(I391*H391,2)</f>
        <v>0</v>
      </c>
      <c r="BL391" s="18" t="s">
        <v>150</v>
      </c>
      <c r="BM391" s="232" t="s">
        <v>1283</v>
      </c>
    </row>
    <row r="392" s="2" customFormat="1" ht="16.5" customHeight="1">
      <c r="A392" s="39"/>
      <c r="B392" s="40"/>
      <c r="C392" s="278" t="s">
        <v>502</v>
      </c>
      <c r="D392" s="278" t="s">
        <v>197</v>
      </c>
      <c r="E392" s="279" t="s">
        <v>1284</v>
      </c>
      <c r="F392" s="280" t="s">
        <v>1285</v>
      </c>
      <c r="G392" s="281" t="s">
        <v>363</v>
      </c>
      <c r="H392" s="282">
        <v>3</v>
      </c>
      <c r="I392" s="283"/>
      <c r="J392" s="284">
        <f>ROUND(I392*H392,2)</f>
        <v>0</v>
      </c>
      <c r="K392" s="285"/>
      <c r="L392" s="286"/>
      <c r="M392" s="287" t="s">
        <v>1</v>
      </c>
      <c r="N392" s="288" t="s">
        <v>40</v>
      </c>
      <c r="O392" s="92"/>
      <c r="P392" s="230">
        <f>O392*H392</f>
        <v>0</v>
      </c>
      <c r="Q392" s="230">
        <v>0.00040999999999999999</v>
      </c>
      <c r="R392" s="230">
        <f>Q392*H392</f>
        <v>0.00123</v>
      </c>
      <c r="S392" s="230">
        <v>0</v>
      </c>
      <c r="T392" s="231">
        <f>S392*H392</f>
        <v>0</v>
      </c>
      <c r="U392" s="39"/>
      <c r="V392" s="39"/>
      <c r="W392" s="39"/>
      <c r="X392" s="39"/>
      <c r="Y392" s="39"/>
      <c r="Z392" s="39"/>
      <c r="AA392" s="39"/>
      <c r="AB392" s="39"/>
      <c r="AC392" s="39"/>
      <c r="AD392" s="39"/>
      <c r="AE392" s="39"/>
      <c r="AR392" s="232" t="s">
        <v>200</v>
      </c>
      <c r="AT392" s="232" t="s">
        <v>197</v>
      </c>
      <c r="AU392" s="232" t="s">
        <v>85</v>
      </c>
      <c r="AY392" s="18" t="s">
        <v>143</v>
      </c>
      <c r="BE392" s="233">
        <f>IF(N392="základní",J392,0)</f>
        <v>0</v>
      </c>
      <c r="BF392" s="233">
        <f>IF(N392="snížená",J392,0)</f>
        <v>0</v>
      </c>
      <c r="BG392" s="233">
        <f>IF(N392="zákl. přenesená",J392,0)</f>
        <v>0</v>
      </c>
      <c r="BH392" s="233">
        <f>IF(N392="sníž. přenesená",J392,0)</f>
        <v>0</v>
      </c>
      <c r="BI392" s="233">
        <f>IF(N392="nulová",J392,0)</f>
        <v>0</v>
      </c>
      <c r="BJ392" s="18" t="s">
        <v>83</v>
      </c>
      <c r="BK392" s="233">
        <f>ROUND(I392*H392,2)</f>
        <v>0</v>
      </c>
      <c r="BL392" s="18" t="s">
        <v>150</v>
      </c>
      <c r="BM392" s="232" t="s">
        <v>1286</v>
      </c>
    </row>
    <row r="393" s="2" customFormat="1" ht="21.75" customHeight="1">
      <c r="A393" s="39"/>
      <c r="B393" s="40"/>
      <c r="C393" s="220" t="s">
        <v>511</v>
      </c>
      <c r="D393" s="220" t="s">
        <v>146</v>
      </c>
      <c r="E393" s="221" t="s">
        <v>1287</v>
      </c>
      <c r="F393" s="222" t="s">
        <v>1288</v>
      </c>
      <c r="G393" s="223" t="s">
        <v>223</v>
      </c>
      <c r="H393" s="224">
        <v>20</v>
      </c>
      <c r="I393" s="225"/>
      <c r="J393" s="226">
        <f>ROUND(I393*H393,2)</f>
        <v>0</v>
      </c>
      <c r="K393" s="227"/>
      <c r="L393" s="45"/>
      <c r="M393" s="228" t="s">
        <v>1</v>
      </c>
      <c r="N393" s="229" t="s">
        <v>40</v>
      </c>
      <c r="O393" s="92"/>
      <c r="P393" s="230">
        <f>O393*H393</f>
        <v>0</v>
      </c>
      <c r="Q393" s="230">
        <v>0</v>
      </c>
      <c r="R393" s="230">
        <f>Q393*H393</f>
        <v>0</v>
      </c>
      <c r="S393" s="230">
        <v>0</v>
      </c>
      <c r="T393" s="231">
        <f>S393*H393</f>
        <v>0</v>
      </c>
      <c r="U393" s="39"/>
      <c r="V393" s="39"/>
      <c r="W393" s="39"/>
      <c r="X393" s="39"/>
      <c r="Y393" s="39"/>
      <c r="Z393" s="39"/>
      <c r="AA393" s="39"/>
      <c r="AB393" s="39"/>
      <c r="AC393" s="39"/>
      <c r="AD393" s="39"/>
      <c r="AE393" s="39"/>
      <c r="AR393" s="232" t="s">
        <v>150</v>
      </c>
      <c r="AT393" s="232" t="s">
        <v>146</v>
      </c>
      <c r="AU393" s="232" t="s">
        <v>85</v>
      </c>
      <c r="AY393" s="18" t="s">
        <v>143</v>
      </c>
      <c r="BE393" s="233">
        <f>IF(N393="základní",J393,0)</f>
        <v>0</v>
      </c>
      <c r="BF393" s="233">
        <f>IF(N393="snížená",J393,0)</f>
        <v>0</v>
      </c>
      <c r="BG393" s="233">
        <f>IF(N393="zákl. přenesená",J393,0)</f>
        <v>0</v>
      </c>
      <c r="BH393" s="233">
        <f>IF(N393="sníž. přenesená",J393,0)</f>
        <v>0</v>
      </c>
      <c r="BI393" s="233">
        <f>IF(N393="nulová",J393,0)</f>
        <v>0</v>
      </c>
      <c r="BJ393" s="18" t="s">
        <v>83</v>
      </c>
      <c r="BK393" s="233">
        <f>ROUND(I393*H393,2)</f>
        <v>0</v>
      </c>
      <c r="BL393" s="18" t="s">
        <v>150</v>
      </c>
      <c r="BM393" s="232" t="s">
        <v>1289</v>
      </c>
    </row>
    <row r="394" s="2" customFormat="1" ht="21.75" customHeight="1">
      <c r="A394" s="39"/>
      <c r="B394" s="40"/>
      <c r="C394" s="220" t="s">
        <v>517</v>
      </c>
      <c r="D394" s="220" t="s">
        <v>146</v>
      </c>
      <c r="E394" s="221" t="s">
        <v>1290</v>
      </c>
      <c r="F394" s="222" t="s">
        <v>1291</v>
      </c>
      <c r="G394" s="223" t="s">
        <v>223</v>
      </c>
      <c r="H394" s="224">
        <v>20</v>
      </c>
      <c r="I394" s="225"/>
      <c r="J394" s="226">
        <f>ROUND(I394*H394,2)</f>
        <v>0</v>
      </c>
      <c r="K394" s="227"/>
      <c r="L394" s="45"/>
      <c r="M394" s="228" t="s">
        <v>1</v>
      </c>
      <c r="N394" s="229" t="s">
        <v>40</v>
      </c>
      <c r="O394" s="92"/>
      <c r="P394" s="230">
        <f>O394*H394</f>
        <v>0</v>
      </c>
      <c r="Q394" s="230">
        <v>6.3E-05</v>
      </c>
      <c r="R394" s="230">
        <f>Q394*H394</f>
        <v>0.0012600000000000001</v>
      </c>
      <c r="S394" s="230">
        <v>0</v>
      </c>
      <c r="T394" s="231">
        <f>S394*H394</f>
        <v>0</v>
      </c>
      <c r="U394" s="39"/>
      <c r="V394" s="39"/>
      <c r="W394" s="39"/>
      <c r="X394" s="39"/>
      <c r="Y394" s="39"/>
      <c r="Z394" s="39"/>
      <c r="AA394" s="39"/>
      <c r="AB394" s="39"/>
      <c r="AC394" s="39"/>
      <c r="AD394" s="39"/>
      <c r="AE394" s="39"/>
      <c r="AR394" s="232" t="s">
        <v>150</v>
      </c>
      <c r="AT394" s="232" t="s">
        <v>146</v>
      </c>
      <c r="AU394" s="232" t="s">
        <v>85</v>
      </c>
      <c r="AY394" s="18" t="s">
        <v>143</v>
      </c>
      <c r="BE394" s="233">
        <f>IF(N394="základní",J394,0)</f>
        <v>0</v>
      </c>
      <c r="BF394" s="233">
        <f>IF(N394="snížená",J394,0)</f>
        <v>0</v>
      </c>
      <c r="BG394" s="233">
        <f>IF(N394="zákl. přenesená",J394,0)</f>
        <v>0</v>
      </c>
      <c r="BH394" s="233">
        <f>IF(N394="sníž. přenesená",J394,0)</f>
        <v>0</v>
      </c>
      <c r="BI394" s="233">
        <f>IF(N394="nulová",J394,0)</f>
        <v>0</v>
      </c>
      <c r="BJ394" s="18" t="s">
        <v>83</v>
      </c>
      <c r="BK394" s="233">
        <f>ROUND(I394*H394,2)</f>
        <v>0</v>
      </c>
      <c r="BL394" s="18" t="s">
        <v>150</v>
      </c>
      <c r="BM394" s="232" t="s">
        <v>1292</v>
      </c>
    </row>
    <row r="395" s="12" customFormat="1" ht="22.8" customHeight="1">
      <c r="A395" s="12"/>
      <c r="B395" s="204"/>
      <c r="C395" s="205"/>
      <c r="D395" s="206" t="s">
        <v>74</v>
      </c>
      <c r="E395" s="218" t="s">
        <v>227</v>
      </c>
      <c r="F395" s="218" t="s">
        <v>347</v>
      </c>
      <c r="G395" s="205"/>
      <c r="H395" s="205"/>
      <c r="I395" s="208"/>
      <c r="J395" s="219">
        <f>BK395</f>
        <v>0</v>
      </c>
      <c r="K395" s="205"/>
      <c r="L395" s="210"/>
      <c r="M395" s="211"/>
      <c r="N395" s="212"/>
      <c r="O395" s="212"/>
      <c r="P395" s="213">
        <f>SUM(P396:P462)</f>
        <v>0</v>
      </c>
      <c r="Q395" s="212"/>
      <c r="R395" s="213">
        <f>SUM(R396:R462)</f>
        <v>0.029750529000000005</v>
      </c>
      <c r="S395" s="212"/>
      <c r="T395" s="214">
        <f>SUM(T396:T462)</f>
        <v>8.6840340000000005</v>
      </c>
      <c r="U395" s="12"/>
      <c r="V395" s="12"/>
      <c r="W395" s="12"/>
      <c r="X395" s="12"/>
      <c r="Y395" s="12"/>
      <c r="Z395" s="12"/>
      <c r="AA395" s="12"/>
      <c r="AB395" s="12"/>
      <c r="AC395" s="12"/>
      <c r="AD395" s="12"/>
      <c r="AE395" s="12"/>
      <c r="AR395" s="215" t="s">
        <v>83</v>
      </c>
      <c r="AT395" s="216" t="s">
        <v>74</v>
      </c>
      <c r="AU395" s="216" t="s">
        <v>83</v>
      </c>
      <c r="AY395" s="215" t="s">
        <v>143</v>
      </c>
      <c r="BK395" s="217">
        <f>SUM(BK396:BK462)</f>
        <v>0</v>
      </c>
    </row>
    <row r="396" s="2" customFormat="1" ht="24.15" customHeight="1">
      <c r="A396" s="39"/>
      <c r="B396" s="40"/>
      <c r="C396" s="220" t="s">
        <v>523</v>
      </c>
      <c r="D396" s="220" t="s">
        <v>146</v>
      </c>
      <c r="E396" s="221" t="s">
        <v>1293</v>
      </c>
      <c r="F396" s="222" t="s">
        <v>1294</v>
      </c>
      <c r="G396" s="223" t="s">
        <v>363</v>
      </c>
      <c r="H396" s="224">
        <v>1</v>
      </c>
      <c r="I396" s="225"/>
      <c r="J396" s="226">
        <f>ROUND(I396*H396,2)</f>
        <v>0</v>
      </c>
      <c r="K396" s="227"/>
      <c r="L396" s="45"/>
      <c r="M396" s="228" t="s">
        <v>1</v>
      </c>
      <c r="N396" s="229" t="s">
        <v>40</v>
      </c>
      <c r="O396" s="92"/>
      <c r="P396" s="230">
        <f>O396*H396</f>
        <v>0</v>
      </c>
      <c r="Q396" s="230">
        <v>0</v>
      </c>
      <c r="R396" s="230">
        <f>Q396*H396</f>
        <v>0</v>
      </c>
      <c r="S396" s="230">
        <v>0</v>
      </c>
      <c r="T396" s="231">
        <f>S396*H396</f>
        <v>0</v>
      </c>
      <c r="U396" s="39"/>
      <c r="V396" s="39"/>
      <c r="W396" s="39"/>
      <c r="X396" s="39"/>
      <c r="Y396" s="39"/>
      <c r="Z396" s="39"/>
      <c r="AA396" s="39"/>
      <c r="AB396" s="39"/>
      <c r="AC396" s="39"/>
      <c r="AD396" s="39"/>
      <c r="AE396" s="39"/>
      <c r="AR396" s="232" t="s">
        <v>150</v>
      </c>
      <c r="AT396" s="232" t="s">
        <v>146</v>
      </c>
      <c r="AU396" s="232" t="s">
        <v>85</v>
      </c>
      <c r="AY396" s="18" t="s">
        <v>143</v>
      </c>
      <c r="BE396" s="233">
        <f>IF(N396="základní",J396,0)</f>
        <v>0</v>
      </c>
      <c r="BF396" s="233">
        <f>IF(N396="snížená",J396,0)</f>
        <v>0</v>
      </c>
      <c r="BG396" s="233">
        <f>IF(N396="zákl. přenesená",J396,0)</f>
        <v>0</v>
      </c>
      <c r="BH396" s="233">
        <f>IF(N396="sníž. přenesená",J396,0)</f>
        <v>0</v>
      </c>
      <c r="BI396" s="233">
        <f>IF(N396="nulová",J396,0)</f>
        <v>0</v>
      </c>
      <c r="BJ396" s="18" t="s">
        <v>83</v>
      </c>
      <c r="BK396" s="233">
        <f>ROUND(I396*H396,2)</f>
        <v>0</v>
      </c>
      <c r="BL396" s="18" t="s">
        <v>150</v>
      </c>
      <c r="BM396" s="232" t="s">
        <v>1295</v>
      </c>
    </row>
    <row r="397" s="2" customFormat="1">
      <c r="A397" s="39"/>
      <c r="B397" s="40"/>
      <c r="C397" s="41"/>
      <c r="D397" s="236" t="s">
        <v>357</v>
      </c>
      <c r="E397" s="41"/>
      <c r="F397" s="289" t="s">
        <v>1296</v>
      </c>
      <c r="G397" s="41"/>
      <c r="H397" s="41"/>
      <c r="I397" s="290"/>
      <c r="J397" s="41"/>
      <c r="K397" s="41"/>
      <c r="L397" s="45"/>
      <c r="M397" s="291"/>
      <c r="N397" s="292"/>
      <c r="O397" s="92"/>
      <c r="P397" s="92"/>
      <c r="Q397" s="92"/>
      <c r="R397" s="92"/>
      <c r="S397" s="92"/>
      <c r="T397" s="93"/>
      <c r="U397" s="39"/>
      <c r="V397" s="39"/>
      <c r="W397" s="39"/>
      <c r="X397" s="39"/>
      <c r="Y397" s="39"/>
      <c r="Z397" s="39"/>
      <c r="AA397" s="39"/>
      <c r="AB397" s="39"/>
      <c r="AC397" s="39"/>
      <c r="AD397" s="39"/>
      <c r="AE397" s="39"/>
      <c r="AT397" s="18" t="s">
        <v>357</v>
      </c>
      <c r="AU397" s="18" t="s">
        <v>85</v>
      </c>
    </row>
    <row r="398" s="2" customFormat="1" ht="24.15" customHeight="1">
      <c r="A398" s="39"/>
      <c r="B398" s="40"/>
      <c r="C398" s="220" t="s">
        <v>534</v>
      </c>
      <c r="D398" s="220" t="s">
        <v>146</v>
      </c>
      <c r="E398" s="221" t="s">
        <v>1297</v>
      </c>
      <c r="F398" s="222" t="s">
        <v>1298</v>
      </c>
      <c r="G398" s="223" t="s">
        <v>363</v>
      </c>
      <c r="H398" s="224">
        <v>3</v>
      </c>
      <c r="I398" s="225"/>
      <c r="J398" s="226">
        <f>ROUND(I398*H398,2)</f>
        <v>0</v>
      </c>
      <c r="K398" s="227"/>
      <c r="L398" s="45"/>
      <c r="M398" s="228" t="s">
        <v>1</v>
      </c>
      <c r="N398" s="229" t="s">
        <v>40</v>
      </c>
      <c r="O398" s="92"/>
      <c r="P398" s="230">
        <f>O398*H398</f>
        <v>0</v>
      </c>
      <c r="Q398" s="230">
        <v>0.0046800000000000001</v>
      </c>
      <c r="R398" s="230">
        <f>Q398*H398</f>
        <v>0.01404</v>
      </c>
      <c r="S398" s="230">
        <v>0</v>
      </c>
      <c r="T398" s="231">
        <f>S398*H398</f>
        <v>0</v>
      </c>
      <c r="U398" s="39"/>
      <c r="V398" s="39"/>
      <c r="W398" s="39"/>
      <c r="X398" s="39"/>
      <c r="Y398" s="39"/>
      <c r="Z398" s="39"/>
      <c r="AA398" s="39"/>
      <c r="AB398" s="39"/>
      <c r="AC398" s="39"/>
      <c r="AD398" s="39"/>
      <c r="AE398" s="39"/>
      <c r="AR398" s="232" t="s">
        <v>150</v>
      </c>
      <c r="AT398" s="232" t="s">
        <v>146</v>
      </c>
      <c r="AU398" s="232" t="s">
        <v>85</v>
      </c>
      <c r="AY398" s="18" t="s">
        <v>143</v>
      </c>
      <c r="BE398" s="233">
        <f>IF(N398="základní",J398,0)</f>
        <v>0</v>
      </c>
      <c r="BF398" s="233">
        <f>IF(N398="snížená",J398,0)</f>
        <v>0</v>
      </c>
      <c r="BG398" s="233">
        <f>IF(N398="zákl. přenesená",J398,0)</f>
        <v>0</v>
      </c>
      <c r="BH398" s="233">
        <f>IF(N398="sníž. přenesená",J398,0)</f>
        <v>0</v>
      </c>
      <c r="BI398" s="233">
        <f>IF(N398="nulová",J398,0)</f>
        <v>0</v>
      </c>
      <c r="BJ398" s="18" t="s">
        <v>83</v>
      </c>
      <c r="BK398" s="233">
        <f>ROUND(I398*H398,2)</f>
        <v>0</v>
      </c>
      <c r="BL398" s="18" t="s">
        <v>150</v>
      </c>
      <c r="BM398" s="232" t="s">
        <v>1299</v>
      </c>
    </row>
    <row r="399" s="2" customFormat="1" ht="16.5" customHeight="1">
      <c r="A399" s="39"/>
      <c r="B399" s="40"/>
      <c r="C399" s="278" t="s">
        <v>542</v>
      </c>
      <c r="D399" s="278" t="s">
        <v>197</v>
      </c>
      <c r="E399" s="279" t="s">
        <v>1300</v>
      </c>
      <c r="F399" s="280" t="s">
        <v>1301</v>
      </c>
      <c r="G399" s="281" t="s">
        <v>867</v>
      </c>
      <c r="H399" s="282">
        <v>3</v>
      </c>
      <c r="I399" s="283"/>
      <c r="J399" s="284">
        <f>ROUND(I399*H399,2)</f>
        <v>0</v>
      </c>
      <c r="K399" s="285"/>
      <c r="L399" s="286"/>
      <c r="M399" s="287" t="s">
        <v>1</v>
      </c>
      <c r="N399" s="288" t="s">
        <v>40</v>
      </c>
      <c r="O399" s="92"/>
      <c r="P399" s="230">
        <f>O399*H399</f>
        <v>0</v>
      </c>
      <c r="Q399" s="230">
        <v>0</v>
      </c>
      <c r="R399" s="230">
        <f>Q399*H399</f>
        <v>0</v>
      </c>
      <c r="S399" s="230">
        <v>0</v>
      </c>
      <c r="T399" s="231">
        <f>S399*H399</f>
        <v>0</v>
      </c>
      <c r="U399" s="39"/>
      <c r="V399" s="39"/>
      <c r="W399" s="39"/>
      <c r="X399" s="39"/>
      <c r="Y399" s="39"/>
      <c r="Z399" s="39"/>
      <c r="AA399" s="39"/>
      <c r="AB399" s="39"/>
      <c r="AC399" s="39"/>
      <c r="AD399" s="39"/>
      <c r="AE399" s="39"/>
      <c r="AR399" s="232" t="s">
        <v>200</v>
      </c>
      <c r="AT399" s="232" t="s">
        <v>197</v>
      </c>
      <c r="AU399" s="232" t="s">
        <v>85</v>
      </c>
      <c r="AY399" s="18" t="s">
        <v>143</v>
      </c>
      <c r="BE399" s="233">
        <f>IF(N399="základní",J399,0)</f>
        <v>0</v>
      </c>
      <c r="BF399" s="233">
        <f>IF(N399="snížená",J399,0)</f>
        <v>0</v>
      </c>
      <c r="BG399" s="233">
        <f>IF(N399="zákl. přenesená",J399,0)</f>
        <v>0</v>
      </c>
      <c r="BH399" s="233">
        <f>IF(N399="sníž. přenesená",J399,0)</f>
        <v>0</v>
      </c>
      <c r="BI399" s="233">
        <f>IF(N399="nulová",J399,0)</f>
        <v>0</v>
      </c>
      <c r="BJ399" s="18" t="s">
        <v>83</v>
      </c>
      <c r="BK399" s="233">
        <f>ROUND(I399*H399,2)</f>
        <v>0</v>
      </c>
      <c r="BL399" s="18" t="s">
        <v>150</v>
      </c>
      <c r="BM399" s="232" t="s">
        <v>1302</v>
      </c>
    </row>
    <row r="400" s="2" customFormat="1" ht="21.75" customHeight="1">
      <c r="A400" s="39"/>
      <c r="B400" s="40"/>
      <c r="C400" s="220" t="s">
        <v>554</v>
      </c>
      <c r="D400" s="220" t="s">
        <v>146</v>
      </c>
      <c r="E400" s="221" t="s">
        <v>1303</v>
      </c>
      <c r="F400" s="222" t="s">
        <v>1304</v>
      </c>
      <c r="G400" s="223" t="s">
        <v>149</v>
      </c>
      <c r="H400" s="224">
        <v>10.936</v>
      </c>
      <c r="I400" s="225"/>
      <c r="J400" s="226">
        <f>ROUND(I400*H400,2)</f>
        <v>0</v>
      </c>
      <c r="K400" s="227"/>
      <c r="L400" s="45"/>
      <c r="M400" s="228" t="s">
        <v>1</v>
      </c>
      <c r="N400" s="229" t="s">
        <v>40</v>
      </c>
      <c r="O400" s="92"/>
      <c r="P400" s="230">
        <f>O400*H400</f>
        <v>0</v>
      </c>
      <c r="Q400" s="230">
        <v>0</v>
      </c>
      <c r="R400" s="230">
        <f>Q400*H400</f>
        <v>0</v>
      </c>
      <c r="S400" s="230">
        <v>0.26100000000000001</v>
      </c>
      <c r="T400" s="231">
        <f>S400*H400</f>
        <v>2.8542960000000002</v>
      </c>
      <c r="U400" s="39"/>
      <c r="V400" s="39"/>
      <c r="W400" s="39"/>
      <c r="X400" s="39"/>
      <c r="Y400" s="39"/>
      <c r="Z400" s="39"/>
      <c r="AA400" s="39"/>
      <c r="AB400" s="39"/>
      <c r="AC400" s="39"/>
      <c r="AD400" s="39"/>
      <c r="AE400" s="39"/>
      <c r="AR400" s="232" t="s">
        <v>150</v>
      </c>
      <c r="AT400" s="232" t="s">
        <v>146</v>
      </c>
      <c r="AU400" s="232" t="s">
        <v>85</v>
      </c>
      <c r="AY400" s="18" t="s">
        <v>143</v>
      </c>
      <c r="BE400" s="233">
        <f>IF(N400="základní",J400,0)</f>
        <v>0</v>
      </c>
      <c r="BF400" s="233">
        <f>IF(N400="snížená",J400,0)</f>
        <v>0</v>
      </c>
      <c r="BG400" s="233">
        <f>IF(N400="zákl. přenesená",J400,0)</f>
        <v>0</v>
      </c>
      <c r="BH400" s="233">
        <f>IF(N400="sníž. přenesená",J400,0)</f>
        <v>0</v>
      </c>
      <c r="BI400" s="233">
        <f>IF(N400="nulová",J400,0)</f>
        <v>0</v>
      </c>
      <c r="BJ400" s="18" t="s">
        <v>83</v>
      </c>
      <c r="BK400" s="233">
        <f>ROUND(I400*H400,2)</f>
        <v>0</v>
      </c>
      <c r="BL400" s="18" t="s">
        <v>150</v>
      </c>
      <c r="BM400" s="232" t="s">
        <v>1305</v>
      </c>
    </row>
    <row r="401" s="13" customFormat="1">
      <c r="A401" s="13"/>
      <c r="B401" s="234"/>
      <c r="C401" s="235"/>
      <c r="D401" s="236" t="s">
        <v>152</v>
      </c>
      <c r="E401" s="237" t="s">
        <v>1</v>
      </c>
      <c r="F401" s="238" t="s">
        <v>1160</v>
      </c>
      <c r="G401" s="235"/>
      <c r="H401" s="237" t="s">
        <v>1</v>
      </c>
      <c r="I401" s="239"/>
      <c r="J401" s="235"/>
      <c r="K401" s="235"/>
      <c r="L401" s="240"/>
      <c r="M401" s="241"/>
      <c r="N401" s="242"/>
      <c r="O401" s="242"/>
      <c r="P401" s="242"/>
      <c r="Q401" s="242"/>
      <c r="R401" s="242"/>
      <c r="S401" s="242"/>
      <c r="T401" s="243"/>
      <c r="U401" s="13"/>
      <c r="V401" s="13"/>
      <c r="W401" s="13"/>
      <c r="X401" s="13"/>
      <c r="Y401" s="13"/>
      <c r="Z401" s="13"/>
      <c r="AA401" s="13"/>
      <c r="AB401" s="13"/>
      <c r="AC401" s="13"/>
      <c r="AD401" s="13"/>
      <c r="AE401" s="13"/>
      <c r="AT401" s="244" t="s">
        <v>152</v>
      </c>
      <c r="AU401" s="244" t="s">
        <v>85</v>
      </c>
      <c r="AV401" s="13" t="s">
        <v>83</v>
      </c>
      <c r="AW401" s="13" t="s">
        <v>32</v>
      </c>
      <c r="AX401" s="13" t="s">
        <v>75</v>
      </c>
      <c r="AY401" s="244" t="s">
        <v>143</v>
      </c>
    </row>
    <row r="402" s="14" customFormat="1">
      <c r="A402" s="14"/>
      <c r="B402" s="245"/>
      <c r="C402" s="246"/>
      <c r="D402" s="236" t="s">
        <v>152</v>
      </c>
      <c r="E402" s="247" t="s">
        <v>1</v>
      </c>
      <c r="F402" s="248" t="s">
        <v>1306</v>
      </c>
      <c r="G402" s="246"/>
      <c r="H402" s="249">
        <v>0.53300000000000003</v>
      </c>
      <c r="I402" s="250"/>
      <c r="J402" s="246"/>
      <c r="K402" s="246"/>
      <c r="L402" s="251"/>
      <c r="M402" s="252"/>
      <c r="N402" s="253"/>
      <c r="O402" s="253"/>
      <c r="P402" s="253"/>
      <c r="Q402" s="253"/>
      <c r="R402" s="253"/>
      <c r="S402" s="253"/>
      <c r="T402" s="254"/>
      <c r="U402" s="14"/>
      <c r="V402" s="14"/>
      <c r="W402" s="14"/>
      <c r="X402" s="14"/>
      <c r="Y402" s="14"/>
      <c r="Z402" s="14"/>
      <c r="AA402" s="14"/>
      <c r="AB402" s="14"/>
      <c r="AC402" s="14"/>
      <c r="AD402" s="14"/>
      <c r="AE402" s="14"/>
      <c r="AT402" s="255" t="s">
        <v>152</v>
      </c>
      <c r="AU402" s="255" t="s">
        <v>85</v>
      </c>
      <c r="AV402" s="14" t="s">
        <v>85</v>
      </c>
      <c r="AW402" s="14" t="s">
        <v>32</v>
      </c>
      <c r="AX402" s="14" t="s">
        <v>75</v>
      </c>
      <c r="AY402" s="255" t="s">
        <v>143</v>
      </c>
    </row>
    <row r="403" s="13" customFormat="1">
      <c r="A403" s="13"/>
      <c r="B403" s="234"/>
      <c r="C403" s="235"/>
      <c r="D403" s="236" t="s">
        <v>152</v>
      </c>
      <c r="E403" s="237" t="s">
        <v>1</v>
      </c>
      <c r="F403" s="238" t="s">
        <v>401</v>
      </c>
      <c r="G403" s="235"/>
      <c r="H403" s="237" t="s">
        <v>1</v>
      </c>
      <c r="I403" s="239"/>
      <c r="J403" s="235"/>
      <c r="K403" s="235"/>
      <c r="L403" s="240"/>
      <c r="M403" s="241"/>
      <c r="N403" s="242"/>
      <c r="O403" s="242"/>
      <c r="P403" s="242"/>
      <c r="Q403" s="242"/>
      <c r="R403" s="242"/>
      <c r="S403" s="242"/>
      <c r="T403" s="243"/>
      <c r="U403" s="13"/>
      <c r="V403" s="13"/>
      <c r="W403" s="13"/>
      <c r="X403" s="13"/>
      <c r="Y403" s="13"/>
      <c r="Z403" s="13"/>
      <c r="AA403" s="13"/>
      <c r="AB403" s="13"/>
      <c r="AC403" s="13"/>
      <c r="AD403" s="13"/>
      <c r="AE403" s="13"/>
      <c r="AT403" s="244" t="s">
        <v>152</v>
      </c>
      <c r="AU403" s="244" t="s">
        <v>85</v>
      </c>
      <c r="AV403" s="13" t="s">
        <v>83</v>
      </c>
      <c r="AW403" s="13" t="s">
        <v>32</v>
      </c>
      <c r="AX403" s="13" t="s">
        <v>75</v>
      </c>
      <c r="AY403" s="244" t="s">
        <v>143</v>
      </c>
    </row>
    <row r="404" s="14" customFormat="1">
      <c r="A404" s="14"/>
      <c r="B404" s="245"/>
      <c r="C404" s="246"/>
      <c r="D404" s="236" t="s">
        <v>152</v>
      </c>
      <c r="E404" s="247" t="s">
        <v>1</v>
      </c>
      <c r="F404" s="248" t="s">
        <v>1307</v>
      </c>
      <c r="G404" s="246"/>
      <c r="H404" s="249">
        <v>10.403000000000001</v>
      </c>
      <c r="I404" s="250"/>
      <c r="J404" s="246"/>
      <c r="K404" s="246"/>
      <c r="L404" s="251"/>
      <c r="M404" s="252"/>
      <c r="N404" s="253"/>
      <c r="O404" s="253"/>
      <c r="P404" s="253"/>
      <c r="Q404" s="253"/>
      <c r="R404" s="253"/>
      <c r="S404" s="253"/>
      <c r="T404" s="254"/>
      <c r="U404" s="14"/>
      <c r="V404" s="14"/>
      <c r="W404" s="14"/>
      <c r="X404" s="14"/>
      <c r="Y404" s="14"/>
      <c r="Z404" s="14"/>
      <c r="AA404" s="14"/>
      <c r="AB404" s="14"/>
      <c r="AC404" s="14"/>
      <c r="AD404" s="14"/>
      <c r="AE404" s="14"/>
      <c r="AT404" s="255" t="s">
        <v>152</v>
      </c>
      <c r="AU404" s="255" t="s">
        <v>85</v>
      </c>
      <c r="AV404" s="14" t="s">
        <v>85</v>
      </c>
      <c r="AW404" s="14" t="s">
        <v>32</v>
      </c>
      <c r="AX404" s="14" t="s">
        <v>75</v>
      </c>
      <c r="AY404" s="255" t="s">
        <v>143</v>
      </c>
    </row>
    <row r="405" s="16" customFormat="1">
      <c r="A405" s="16"/>
      <c r="B405" s="267"/>
      <c r="C405" s="268"/>
      <c r="D405" s="236" t="s">
        <v>152</v>
      </c>
      <c r="E405" s="269" t="s">
        <v>1</v>
      </c>
      <c r="F405" s="270" t="s">
        <v>174</v>
      </c>
      <c r="G405" s="268"/>
      <c r="H405" s="271">
        <v>10.936</v>
      </c>
      <c r="I405" s="272"/>
      <c r="J405" s="268"/>
      <c r="K405" s="268"/>
      <c r="L405" s="273"/>
      <c r="M405" s="274"/>
      <c r="N405" s="275"/>
      <c r="O405" s="275"/>
      <c r="P405" s="275"/>
      <c r="Q405" s="275"/>
      <c r="R405" s="275"/>
      <c r="S405" s="275"/>
      <c r="T405" s="276"/>
      <c r="U405" s="16"/>
      <c r="V405" s="16"/>
      <c r="W405" s="16"/>
      <c r="X405" s="16"/>
      <c r="Y405" s="16"/>
      <c r="Z405" s="16"/>
      <c r="AA405" s="16"/>
      <c r="AB405" s="16"/>
      <c r="AC405" s="16"/>
      <c r="AD405" s="16"/>
      <c r="AE405" s="16"/>
      <c r="AT405" s="277" t="s">
        <v>152</v>
      </c>
      <c r="AU405" s="277" t="s">
        <v>85</v>
      </c>
      <c r="AV405" s="16" t="s">
        <v>150</v>
      </c>
      <c r="AW405" s="16" t="s">
        <v>32</v>
      </c>
      <c r="AX405" s="16" t="s">
        <v>83</v>
      </c>
      <c r="AY405" s="277" t="s">
        <v>143</v>
      </c>
    </row>
    <row r="406" s="2" customFormat="1" ht="37.8" customHeight="1">
      <c r="A406" s="39"/>
      <c r="B406" s="40"/>
      <c r="C406" s="220" t="s">
        <v>560</v>
      </c>
      <c r="D406" s="220" t="s">
        <v>146</v>
      </c>
      <c r="E406" s="221" t="s">
        <v>1308</v>
      </c>
      <c r="F406" s="222" t="s">
        <v>1309</v>
      </c>
      <c r="G406" s="223" t="s">
        <v>649</v>
      </c>
      <c r="H406" s="224">
        <v>0.076999999999999999</v>
      </c>
      <c r="I406" s="225"/>
      <c r="J406" s="226">
        <f>ROUND(I406*H406,2)</f>
        <v>0</v>
      </c>
      <c r="K406" s="227"/>
      <c r="L406" s="45"/>
      <c r="M406" s="228" t="s">
        <v>1</v>
      </c>
      <c r="N406" s="229" t="s">
        <v>40</v>
      </c>
      <c r="O406" s="92"/>
      <c r="P406" s="230">
        <f>O406*H406</f>
        <v>0</v>
      </c>
      <c r="Q406" s="230">
        <v>0</v>
      </c>
      <c r="R406" s="230">
        <f>Q406*H406</f>
        <v>0</v>
      </c>
      <c r="S406" s="230">
        <v>2.2000000000000002</v>
      </c>
      <c r="T406" s="231">
        <f>S406*H406</f>
        <v>0.16940000000000002</v>
      </c>
      <c r="U406" s="39"/>
      <c r="V406" s="39"/>
      <c r="W406" s="39"/>
      <c r="X406" s="39"/>
      <c r="Y406" s="39"/>
      <c r="Z406" s="39"/>
      <c r="AA406" s="39"/>
      <c r="AB406" s="39"/>
      <c r="AC406" s="39"/>
      <c r="AD406" s="39"/>
      <c r="AE406" s="39"/>
      <c r="AR406" s="232" t="s">
        <v>150</v>
      </c>
      <c r="AT406" s="232" t="s">
        <v>146</v>
      </c>
      <c r="AU406" s="232" t="s">
        <v>85</v>
      </c>
      <c r="AY406" s="18" t="s">
        <v>143</v>
      </c>
      <c r="BE406" s="233">
        <f>IF(N406="základní",J406,0)</f>
        <v>0</v>
      </c>
      <c r="BF406" s="233">
        <f>IF(N406="snížená",J406,0)</f>
        <v>0</v>
      </c>
      <c r="BG406" s="233">
        <f>IF(N406="zákl. přenesená",J406,0)</f>
        <v>0</v>
      </c>
      <c r="BH406" s="233">
        <f>IF(N406="sníž. přenesená",J406,0)</f>
        <v>0</v>
      </c>
      <c r="BI406" s="233">
        <f>IF(N406="nulová",J406,0)</f>
        <v>0</v>
      </c>
      <c r="BJ406" s="18" t="s">
        <v>83</v>
      </c>
      <c r="BK406" s="233">
        <f>ROUND(I406*H406,2)</f>
        <v>0</v>
      </c>
      <c r="BL406" s="18" t="s">
        <v>150</v>
      </c>
      <c r="BM406" s="232" t="s">
        <v>1310</v>
      </c>
    </row>
    <row r="407" s="14" customFormat="1">
      <c r="A407" s="14"/>
      <c r="B407" s="245"/>
      <c r="C407" s="246"/>
      <c r="D407" s="236" t="s">
        <v>152</v>
      </c>
      <c r="E407" s="247" t="s">
        <v>1</v>
      </c>
      <c r="F407" s="248" t="s">
        <v>1311</v>
      </c>
      <c r="G407" s="246"/>
      <c r="H407" s="249">
        <v>0.076999999999999999</v>
      </c>
      <c r="I407" s="250"/>
      <c r="J407" s="246"/>
      <c r="K407" s="246"/>
      <c r="L407" s="251"/>
      <c r="M407" s="252"/>
      <c r="N407" s="253"/>
      <c r="O407" s="253"/>
      <c r="P407" s="253"/>
      <c r="Q407" s="253"/>
      <c r="R407" s="253"/>
      <c r="S407" s="253"/>
      <c r="T407" s="254"/>
      <c r="U407" s="14"/>
      <c r="V407" s="14"/>
      <c r="W407" s="14"/>
      <c r="X407" s="14"/>
      <c r="Y407" s="14"/>
      <c r="Z407" s="14"/>
      <c r="AA407" s="14"/>
      <c r="AB407" s="14"/>
      <c r="AC407" s="14"/>
      <c r="AD407" s="14"/>
      <c r="AE407" s="14"/>
      <c r="AT407" s="255" t="s">
        <v>152</v>
      </c>
      <c r="AU407" s="255" t="s">
        <v>85</v>
      </c>
      <c r="AV407" s="14" t="s">
        <v>85</v>
      </c>
      <c r="AW407" s="14" t="s">
        <v>32</v>
      </c>
      <c r="AX407" s="14" t="s">
        <v>83</v>
      </c>
      <c r="AY407" s="255" t="s">
        <v>143</v>
      </c>
    </row>
    <row r="408" s="2" customFormat="1" ht="16.5" customHeight="1">
      <c r="A408" s="39"/>
      <c r="B408" s="40"/>
      <c r="C408" s="220" t="s">
        <v>565</v>
      </c>
      <c r="D408" s="220" t="s">
        <v>146</v>
      </c>
      <c r="E408" s="221" t="s">
        <v>1312</v>
      </c>
      <c r="F408" s="222" t="s">
        <v>1313</v>
      </c>
      <c r="G408" s="223" t="s">
        <v>363</v>
      </c>
      <c r="H408" s="224">
        <v>1</v>
      </c>
      <c r="I408" s="225"/>
      <c r="J408" s="226">
        <f>ROUND(I408*H408,2)</f>
        <v>0</v>
      </c>
      <c r="K408" s="227"/>
      <c r="L408" s="45"/>
      <c r="M408" s="228" t="s">
        <v>1</v>
      </c>
      <c r="N408" s="229" t="s">
        <v>40</v>
      </c>
      <c r="O408" s="92"/>
      <c r="P408" s="230">
        <f>O408*H408</f>
        <v>0</v>
      </c>
      <c r="Q408" s="230">
        <v>0</v>
      </c>
      <c r="R408" s="230">
        <f>Q408*H408</f>
        <v>0</v>
      </c>
      <c r="S408" s="230">
        <v>0.025000000000000001</v>
      </c>
      <c r="T408" s="231">
        <f>S408*H408</f>
        <v>0.025000000000000001</v>
      </c>
      <c r="U408" s="39"/>
      <c r="V408" s="39"/>
      <c r="W408" s="39"/>
      <c r="X408" s="39"/>
      <c r="Y408" s="39"/>
      <c r="Z408" s="39"/>
      <c r="AA408" s="39"/>
      <c r="AB408" s="39"/>
      <c r="AC408" s="39"/>
      <c r="AD408" s="39"/>
      <c r="AE408" s="39"/>
      <c r="AR408" s="232" t="s">
        <v>150</v>
      </c>
      <c r="AT408" s="232" t="s">
        <v>146</v>
      </c>
      <c r="AU408" s="232" t="s">
        <v>85</v>
      </c>
      <c r="AY408" s="18" t="s">
        <v>143</v>
      </c>
      <c r="BE408" s="233">
        <f>IF(N408="základní",J408,0)</f>
        <v>0</v>
      </c>
      <c r="BF408" s="233">
        <f>IF(N408="snížená",J408,0)</f>
        <v>0</v>
      </c>
      <c r="BG408" s="233">
        <f>IF(N408="zákl. přenesená",J408,0)</f>
        <v>0</v>
      </c>
      <c r="BH408" s="233">
        <f>IF(N408="sníž. přenesená",J408,0)</f>
        <v>0</v>
      </c>
      <c r="BI408" s="233">
        <f>IF(N408="nulová",J408,0)</f>
        <v>0</v>
      </c>
      <c r="BJ408" s="18" t="s">
        <v>83</v>
      </c>
      <c r="BK408" s="233">
        <f>ROUND(I408*H408,2)</f>
        <v>0</v>
      </c>
      <c r="BL408" s="18" t="s">
        <v>150</v>
      </c>
      <c r="BM408" s="232" t="s">
        <v>1314</v>
      </c>
    </row>
    <row r="409" s="2" customFormat="1" ht="21.75" customHeight="1">
      <c r="A409" s="39"/>
      <c r="B409" s="40"/>
      <c r="C409" s="220" t="s">
        <v>571</v>
      </c>
      <c r="D409" s="220" t="s">
        <v>146</v>
      </c>
      <c r="E409" s="221" t="s">
        <v>1315</v>
      </c>
      <c r="F409" s="222" t="s">
        <v>1316</v>
      </c>
      <c r="G409" s="223" t="s">
        <v>149</v>
      </c>
      <c r="H409" s="224">
        <v>7.4740000000000002</v>
      </c>
      <c r="I409" s="225"/>
      <c r="J409" s="226">
        <f>ROUND(I409*H409,2)</f>
        <v>0</v>
      </c>
      <c r="K409" s="227"/>
      <c r="L409" s="45"/>
      <c r="M409" s="228" t="s">
        <v>1</v>
      </c>
      <c r="N409" s="229" t="s">
        <v>40</v>
      </c>
      <c r="O409" s="92"/>
      <c r="P409" s="230">
        <f>O409*H409</f>
        <v>0</v>
      </c>
      <c r="Q409" s="230">
        <v>0</v>
      </c>
      <c r="R409" s="230">
        <f>Q409*H409</f>
        <v>0</v>
      </c>
      <c r="S409" s="230">
        <v>0.087999999999999995</v>
      </c>
      <c r="T409" s="231">
        <f>S409*H409</f>
        <v>0.65771199999999996</v>
      </c>
      <c r="U409" s="39"/>
      <c r="V409" s="39"/>
      <c r="W409" s="39"/>
      <c r="X409" s="39"/>
      <c r="Y409" s="39"/>
      <c r="Z409" s="39"/>
      <c r="AA409" s="39"/>
      <c r="AB409" s="39"/>
      <c r="AC409" s="39"/>
      <c r="AD409" s="39"/>
      <c r="AE409" s="39"/>
      <c r="AR409" s="232" t="s">
        <v>150</v>
      </c>
      <c r="AT409" s="232" t="s">
        <v>146</v>
      </c>
      <c r="AU409" s="232" t="s">
        <v>85</v>
      </c>
      <c r="AY409" s="18" t="s">
        <v>143</v>
      </c>
      <c r="BE409" s="233">
        <f>IF(N409="základní",J409,0)</f>
        <v>0</v>
      </c>
      <c r="BF409" s="233">
        <f>IF(N409="snížená",J409,0)</f>
        <v>0</v>
      </c>
      <c r="BG409" s="233">
        <f>IF(N409="zákl. přenesená",J409,0)</f>
        <v>0</v>
      </c>
      <c r="BH409" s="233">
        <f>IF(N409="sníž. přenesená",J409,0)</f>
        <v>0</v>
      </c>
      <c r="BI409" s="233">
        <f>IF(N409="nulová",J409,0)</f>
        <v>0</v>
      </c>
      <c r="BJ409" s="18" t="s">
        <v>83</v>
      </c>
      <c r="BK409" s="233">
        <f>ROUND(I409*H409,2)</f>
        <v>0</v>
      </c>
      <c r="BL409" s="18" t="s">
        <v>150</v>
      </c>
      <c r="BM409" s="232" t="s">
        <v>1317</v>
      </c>
    </row>
    <row r="410" s="13" customFormat="1">
      <c r="A410" s="13"/>
      <c r="B410" s="234"/>
      <c r="C410" s="235"/>
      <c r="D410" s="236" t="s">
        <v>152</v>
      </c>
      <c r="E410" s="237" t="s">
        <v>1</v>
      </c>
      <c r="F410" s="238" t="s">
        <v>1318</v>
      </c>
      <c r="G410" s="235"/>
      <c r="H410" s="237" t="s">
        <v>1</v>
      </c>
      <c r="I410" s="239"/>
      <c r="J410" s="235"/>
      <c r="K410" s="235"/>
      <c r="L410" s="240"/>
      <c r="M410" s="241"/>
      <c r="N410" s="242"/>
      <c r="O410" s="242"/>
      <c r="P410" s="242"/>
      <c r="Q410" s="242"/>
      <c r="R410" s="242"/>
      <c r="S410" s="242"/>
      <c r="T410" s="243"/>
      <c r="U410" s="13"/>
      <c r="V410" s="13"/>
      <c r="W410" s="13"/>
      <c r="X410" s="13"/>
      <c r="Y410" s="13"/>
      <c r="Z410" s="13"/>
      <c r="AA410" s="13"/>
      <c r="AB410" s="13"/>
      <c r="AC410" s="13"/>
      <c r="AD410" s="13"/>
      <c r="AE410" s="13"/>
      <c r="AT410" s="244" t="s">
        <v>152</v>
      </c>
      <c r="AU410" s="244" t="s">
        <v>85</v>
      </c>
      <c r="AV410" s="13" t="s">
        <v>83</v>
      </c>
      <c r="AW410" s="13" t="s">
        <v>32</v>
      </c>
      <c r="AX410" s="13" t="s">
        <v>75</v>
      </c>
      <c r="AY410" s="244" t="s">
        <v>143</v>
      </c>
    </row>
    <row r="411" s="14" customFormat="1">
      <c r="A411" s="14"/>
      <c r="B411" s="245"/>
      <c r="C411" s="246"/>
      <c r="D411" s="236" t="s">
        <v>152</v>
      </c>
      <c r="E411" s="247" t="s">
        <v>1</v>
      </c>
      <c r="F411" s="248" t="s">
        <v>1319</v>
      </c>
      <c r="G411" s="246"/>
      <c r="H411" s="249">
        <v>5.8579999999999997</v>
      </c>
      <c r="I411" s="250"/>
      <c r="J411" s="246"/>
      <c r="K411" s="246"/>
      <c r="L411" s="251"/>
      <c r="M411" s="252"/>
      <c r="N411" s="253"/>
      <c r="O411" s="253"/>
      <c r="P411" s="253"/>
      <c r="Q411" s="253"/>
      <c r="R411" s="253"/>
      <c r="S411" s="253"/>
      <c r="T411" s="254"/>
      <c r="U411" s="14"/>
      <c r="V411" s="14"/>
      <c r="W411" s="14"/>
      <c r="X411" s="14"/>
      <c r="Y411" s="14"/>
      <c r="Z411" s="14"/>
      <c r="AA411" s="14"/>
      <c r="AB411" s="14"/>
      <c r="AC411" s="14"/>
      <c r="AD411" s="14"/>
      <c r="AE411" s="14"/>
      <c r="AT411" s="255" t="s">
        <v>152</v>
      </c>
      <c r="AU411" s="255" t="s">
        <v>85</v>
      </c>
      <c r="AV411" s="14" t="s">
        <v>85</v>
      </c>
      <c r="AW411" s="14" t="s">
        <v>32</v>
      </c>
      <c r="AX411" s="14" t="s">
        <v>75</v>
      </c>
      <c r="AY411" s="255" t="s">
        <v>143</v>
      </c>
    </row>
    <row r="412" s="13" customFormat="1">
      <c r="A412" s="13"/>
      <c r="B412" s="234"/>
      <c r="C412" s="235"/>
      <c r="D412" s="236" t="s">
        <v>152</v>
      </c>
      <c r="E412" s="237" t="s">
        <v>1</v>
      </c>
      <c r="F412" s="238" t="s">
        <v>407</v>
      </c>
      <c r="G412" s="235"/>
      <c r="H412" s="237" t="s">
        <v>1</v>
      </c>
      <c r="I412" s="239"/>
      <c r="J412" s="235"/>
      <c r="K412" s="235"/>
      <c r="L412" s="240"/>
      <c r="M412" s="241"/>
      <c r="N412" s="242"/>
      <c r="O412" s="242"/>
      <c r="P412" s="242"/>
      <c r="Q412" s="242"/>
      <c r="R412" s="242"/>
      <c r="S412" s="242"/>
      <c r="T412" s="243"/>
      <c r="U412" s="13"/>
      <c r="V412" s="13"/>
      <c r="W412" s="13"/>
      <c r="X412" s="13"/>
      <c r="Y412" s="13"/>
      <c r="Z412" s="13"/>
      <c r="AA412" s="13"/>
      <c r="AB412" s="13"/>
      <c r="AC412" s="13"/>
      <c r="AD412" s="13"/>
      <c r="AE412" s="13"/>
      <c r="AT412" s="244" t="s">
        <v>152</v>
      </c>
      <c r="AU412" s="244" t="s">
        <v>85</v>
      </c>
      <c r="AV412" s="13" t="s">
        <v>83</v>
      </c>
      <c r="AW412" s="13" t="s">
        <v>32</v>
      </c>
      <c r="AX412" s="13" t="s">
        <v>75</v>
      </c>
      <c r="AY412" s="244" t="s">
        <v>143</v>
      </c>
    </row>
    <row r="413" s="14" customFormat="1">
      <c r="A413" s="14"/>
      <c r="B413" s="245"/>
      <c r="C413" s="246"/>
      <c r="D413" s="236" t="s">
        <v>152</v>
      </c>
      <c r="E413" s="247" t="s">
        <v>1</v>
      </c>
      <c r="F413" s="248" t="s">
        <v>1320</v>
      </c>
      <c r="G413" s="246"/>
      <c r="H413" s="249">
        <v>1.6160000000000001</v>
      </c>
      <c r="I413" s="250"/>
      <c r="J413" s="246"/>
      <c r="K413" s="246"/>
      <c r="L413" s="251"/>
      <c r="M413" s="252"/>
      <c r="N413" s="253"/>
      <c r="O413" s="253"/>
      <c r="P413" s="253"/>
      <c r="Q413" s="253"/>
      <c r="R413" s="253"/>
      <c r="S413" s="253"/>
      <c r="T413" s="254"/>
      <c r="U413" s="14"/>
      <c r="V413" s="14"/>
      <c r="W413" s="14"/>
      <c r="X413" s="14"/>
      <c r="Y413" s="14"/>
      <c r="Z413" s="14"/>
      <c r="AA413" s="14"/>
      <c r="AB413" s="14"/>
      <c r="AC413" s="14"/>
      <c r="AD413" s="14"/>
      <c r="AE413" s="14"/>
      <c r="AT413" s="255" t="s">
        <v>152</v>
      </c>
      <c r="AU413" s="255" t="s">
        <v>85</v>
      </c>
      <c r="AV413" s="14" t="s">
        <v>85</v>
      </c>
      <c r="AW413" s="14" t="s">
        <v>32</v>
      </c>
      <c r="AX413" s="14" t="s">
        <v>75</v>
      </c>
      <c r="AY413" s="255" t="s">
        <v>143</v>
      </c>
    </row>
    <row r="414" s="16" customFormat="1">
      <c r="A414" s="16"/>
      <c r="B414" s="267"/>
      <c r="C414" s="268"/>
      <c r="D414" s="236" t="s">
        <v>152</v>
      </c>
      <c r="E414" s="269" t="s">
        <v>1</v>
      </c>
      <c r="F414" s="270" t="s">
        <v>174</v>
      </c>
      <c r="G414" s="268"/>
      <c r="H414" s="271">
        <v>7.4740000000000002</v>
      </c>
      <c r="I414" s="272"/>
      <c r="J414" s="268"/>
      <c r="K414" s="268"/>
      <c r="L414" s="273"/>
      <c r="M414" s="274"/>
      <c r="N414" s="275"/>
      <c r="O414" s="275"/>
      <c r="P414" s="275"/>
      <c r="Q414" s="275"/>
      <c r="R414" s="275"/>
      <c r="S414" s="275"/>
      <c r="T414" s="276"/>
      <c r="U414" s="16"/>
      <c r="V414" s="16"/>
      <c r="W414" s="16"/>
      <c r="X414" s="16"/>
      <c r="Y414" s="16"/>
      <c r="Z414" s="16"/>
      <c r="AA414" s="16"/>
      <c r="AB414" s="16"/>
      <c r="AC414" s="16"/>
      <c r="AD414" s="16"/>
      <c r="AE414" s="16"/>
      <c r="AT414" s="277" t="s">
        <v>152</v>
      </c>
      <c r="AU414" s="277" t="s">
        <v>85</v>
      </c>
      <c r="AV414" s="16" t="s">
        <v>150</v>
      </c>
      <c r="AW414" s="16" t="s">
        <v>32</v>
      </c>
      <c r="AX414" s="16" t="s">
        <v>83</v>
      </c>
      <c r="AY414" s="277" t="s">
        <v>143</v>
      </c>
    </row>
    <row r="415" s="2" customFormat="1" ht="21.75" customHeight="1">
      <c r="A415" s="39"/>
      <c r="B415" s="40"/>
      <c r="C415" s="220" t="s">
        <v>573</v>
      </c>
      <c r="D415" s="220" t="s">
        <v>146</v>
      </c>
      <c r="E415" s="221" t="s">
        <v>1321</v>
      </c>
      <c r="F415" s="222" t="s">
        <v>1322</v>
      </c>
      <c r="G415" s="223" t="s">
        <v>149</v>
      </c>
      <c r="H415" s="224">
        <v>1.8180000000000001</v>
      </c>
      <c r="I415" s="225"/>
      <c r="J415" s="226">
        <f>ROUND(I415*H415,2)</f>
        <v>0</v>
      </c>
      <c r="K415" s="227"/>
      <c r="L415" s="45"/>
      <c r="M415" s="228" t="s">
        <v>1</v>
      </c>
      <c r="N415" s="229" t="s">
        <v>40</v>
      </c>
      <c r="O415" s="92"/>
      <c r="P415" s="230">
        <f>O415*H415</f>
        <v>0</v>
      </c>
      <c r="Q415" s="230">
        <v>0</v>
      </c>
      <c r="R415" s="230">
        <f>Q415*H415</f>
        <v>0</v>
      </c>
      <c r="S415" s="230">
        <v>0.075999999999999998</v>
      </c>
      <c r="T415" s="231">
        <f>S415*H415</f>
        <v>0.13816800000000001</v>
      </c>
      <c r="U415" s="39"/>
      <c r="V415" s="39"/>
      <c r="W415" s="39"/>
      <c r="X415" s="39"/>
      <c r="Y415" s="39"/>
      <c r="Z415" s="39"/>
      <c r="AA415" s="39"/>
      <c r="AB415" s="39"/>
      <c r="AC415" s="39"/>
      <c r="AD415" s="39"/>
      <c r="AE415" s="39"/>
      <c r="AR415" s="232" t="s">
        <v>150</v>
      </c>
      <c r="AT415" s="232" t="s">
        <v>146</v>
      </c>
      <c r="AU415" s="232" t="s">
        <v>85</v>
      </c>
      <c r="AY415" s="18" t="s">
        <v>143</v>
      </c>
      <c r="BE415" s="233">
        <f>IF(N415="základní",J415,0)</f>
        <v>0</v>
      </c>
      <c r="BF415" s="233">
        <f>IF(N415="snížená",J415,0)</f>
        <v>0</v>
      </c>
      <c r="BG415" s="233">
        <f>IF(N415="zákl. přenesená",J415,0)</f>
        <v>0</v>
      </c>
      <c r="BH415" s="233">
        <f>IF(N415="sníž. přenesená",J415,0)</f>
        <v>0</v>
      </c>
      <c r="BI415" s="233">
        <f>IF(N415="nulová",J415,0)</f>
        <v>0</v>
      </c>
      <c r="BJ415" s="18" t="s">
        <v>83</v>
      </c>
      <c r="BK415" s="233">
        <f>ROUND(I415*H415,2)</f>
        <v>0</v>
      </c>
      <c r="BL415" s="18" t="s">
        <v>150</v>
      </c>
      <c r="BM415" s="232" t="s">
        <v>1323</v>
      </c>
    </row>
    <row r="416" s="13" customFormat="1">
      <c r="A416" s="13"/>
      <c r="B416" s="234"/>
      <c r="C416" s="235"/>
      <c r="D416" s="236" t="s">
        <v>152</v>
      </c>
      <c r="E416" s="237" t="s">
        <v>1</v>
      </c>
      <c r="F416" s="238" t="s">
        <v>1160</v>
      </c>
      <c r="G416" s="235"/>
      <c r="H416" s="237" t="s">
        <v>1</v>
      </c>
      <c r="I416" s="239"/>
      <c r="J416" s="235"/>
      <c r="K416" s="235"/>
      <c r="L416" s="240"/>
      <c r="M416" s="241"/>
      <c r="N416" s="242"/>
      <c r="O416" s="242"/>
      <c r="P416" s="242"/>
      <c r="Q416" s="242"/>
      <c r="R416" s="242"/>
      <c r="S416" s="242"/>
      <c r="T416" s="243"/>
      <c r="U416" s="13"/>
      <c r="V416" s="13"/>
      <c r="W416" s="13"/>
      <c r="X416" s="13"/>
      <c r="Y416" s="13"/>
      <c r="Z416" s="13"/>
      <c r="AA416" s="13"/>
      <c r="AB416" s="13"/>
      <c r="AC416" s="13"/>
      <c r="AD416" s="13"/>
      <c r="AE416" s="13"/>
      <c r="AT416" s="244" t="s">
        <v>152</v>
      </c>
      <c r="AU416" s="244" t="s">
        <v>85</v>
      </c>
      <c r="AV416" s="13" t="s">
        <v>83</v>
      </c>
      <c r="AW416" s="13" t="s">
        <v>32</v>
      </c>
      <c r="AX416" s="13" t="s">
        <v>75</v>
      </c>
      <c r="AY416" s="244" t="s">
        <v>143</v>
      </c>
    </row>
    <row r="417" s="14" customFormat="1">
      <c r="A417" s="14"/>
      <c r="B417" s="245"/>
      <c r="C417" s="246"/>
      <c r="D417" s="236" t="s">
        <v>152</v>
      </c>
      <c r="E417" s="247" t="s">
        <v>1</v>
      </c>
      <c r="F417" s="248" t="s">
        <v>1324</v>
      </c>
      <c r="G417" s="246"/>
      <c r="H417" s="249">
        <v>1.8180000000000001</v>
      </c>
      <c r="I417" s="250"/>
      <c r="J417" s="246"/>
      <c r="K417" s="246"/>
      <c r="L417" s="251"/>
      <c r="M417" s="252"/>
      <c r="N417" s="253"/>
      <c r="O417" s="253"/>
      <c r="P417" s="253"/>
      <c r="Q417" s="253"/>
      <c r="R417" s="253"/>
      <c r="S417" s="253"/>
      <c r="T417" s="254"/>
      <c r="U417" s="14"/>
      <c r="V417" s="14"/>
      <c r="W417" s="14"/>
      <c r="X417" s="14"/>
      <c r="Y417" s="14"/>
      <c r="Z417" s="14"/>
      <c r="AA417" s="14"/>
      <c r="AB417" s="14"/>
      <c r="AC417" s="14"/>
      <c r="AD417" s="14"/>
      <c r="AE417" s="14"/>
      <c r="AT417" s="255" t="s">
        <v>152</v>
      </c>
      <c r="AU417" s="255" t="s">
        <v>85</v>
      </c>
      <c r="AV417" s="14" t="s">
        <v>85</v>
      </c>
      <c r="AW417" s="14" t="s">
        <v>32</v>
      </c>
      <c r="AX417" s="14" t="s">
        <v>83</v>
      </c>
      <c r="AY417" s="255" t="s">
        <v>143</v>
      </c>
    </row>
    <row r="418" s="2" customFormat="1" ht="21.75" customHeight="1">
      <c r="A418" s="39"/>
      <c r="B418" s="40"/>
      <c r="C418" s="220" t="s">
        <v>579</v>
      </c>
      <c r="D418" s="220" t="s">
        <v>146</v>
      </c>
      <c r="E418" s="221" t="s">
        <v>1325</v>
      </c>
      <c r="F418" s="222" t="s">
        <v>1326</v>
      </c>
      <c r="G418" s="223" t="s">
        <v>149</v>
      </c>
      <c r="H418" s="224">
        <v>1.8180000000000001</v>
      </c>
      <c r="I418" s="225"/>
      <c r="J418" s="226">
        <f>ROUND(I418*H418,2)</f>
        <v>0</v>
      </c>
      <c r="K418" s="227"/>
      <c r="L418" s="45"/>
      <c r="M418" s="228" t="s">
        <v>1</v>
      </c>
      <c r="N418" s="229" t="s">
        <v>40</v>
      </c>
      <c r="O418" s="92"/>
      <c r="P418" s="230">
        <f>O418*H418</f>
        <v>0</v>
      </c>
      <c r="Q418" s="230">
        <v>0</v>
      </c>
      <c r="R418" s="230">
        <f>Q418*H418</f>
        <v>0</v>
      </c>
      <c r="S418" s="230">
        <v>0.062</v>
      </c>
      <c r="T418" s="231">
        <f>S418*H418</f>
        <v>0.112716</v>
      </c>
      <c r="U418" s="39"/>
      <c r="V418" s="39"/>
      <c r="W418" s="39"/>
      <c r="X418" s="39"/>
      <c r="Y418" s="39"/>
      <c r="Z418" s="39"/>
      <c r="AA418" s="39"/>
      <c r="AB418" s="39"/>
      <c r="AC418" s="39"/>
      <c r="AD418" s="39"/>
      <c r="AE418" s="39"/>
      <c r="AR418" s="232" t="s">
        <v>150</v>
      </c>
      <c r="AT418" s="232" t="s">
        <v>146</v>
      </c>
      <c r="AU418" s="232" t="s">
        <v>85</v>
      </c>
      <c r="AY418" s="18" t="s">
        <v>143</v>
      </c>
      <c r="BE418" s="233">
        <f>IF(N418="základní",J418,0)</f>
        <v>0</v>
      </c>
      <c r="BF418" s="233">
        <f>IF(N418="snížená",J418,0)</f>
        <v>0</v>
      </c>
      <c r="BG418" s="233">
        <f>IF(N418="zákl. přenesená",J418,0)</f>
        <v>0</v>
      </c>
      <c r="BH418" s="233">
        <f>IF(N418="sníž. přenesená",J418,0)</f>
        <v>0</v>
      </c>
      <c r="BI418" s="233">
        <f>IF(N418="nulová",J418,0)</f>
        <v>0</v>
      </c>
      <c r="BJ418" s="18" t="s">
        <v>83</v>
      </c>
      <c r="BK418" s="233">
        <f>ROUND(I418*H418,2)</f>
        <v>0</v>
      </c>
      <c r="BL418" s="18" t="s">
        <v>150</v>
      </c>
      <c r="BM418" s="232" t="s">
        <v>1327</v>
      </c>
    </row>
    <row r="419" s="13" customFormat="1">
      <c r="A419" s="13"/>
      <c r="B419" s="234"/>
      <c r="C419" s="235"/>
      <c r="D419" s="236" t="s">
        <v>152</v>
      </c>
      <c r="E419" s="237" t="s">
        <v>1</v>
      </c>
      <c r="F419" s="238" t="s">
        <v>1328</v>
      </c>
      <c r="G419" s="235"/>
      <c r="H419" s="237" t="s">
        <v>1</v>
      </c>
      <c r="I419" s="239"/>
      <c r="J419" s="235"/>
      <c r="K419" s="235"/>
      <c r="L419" s="240"/>
      <c r="M419" s="241"/>
      <c r="N419" s="242"/>
      <c r="O419" s="242"/>
      <c r="P419" s="242"/>
      <c r="Q419" s="242"/>
      <c r="R419" s="242"/>
      <c r="S419" s="242"/>
      <c r="T419" s="243"/>
      <c r="U419" s="13"/>
      <c r="V419" s="13"/>
      <c r="W419" s="13"/>
      <c r="X419" s="13"/>
      <c r="Y419" s="13"/>
      <c r="Z419" s="13"/>
      <c r="AA419" s="13"/>
      <c r="AB419" s="13"/>
      <c r="AC419" s="13"/>
      <c r="AD419" s="13"/>
      <c r="AE419" s="13"/>
      <c r="AT419" s="244" t="s">
        <v>152</v>
      </c>
      <c r="AU419" s="244" t="s">
        <v>85</v>
      </c>
      <c r="AV419" s="13" t="s">
        <v>83</v>
      </c>
      <c r="AW419" s="13" t="s">
        <v>32</v>
      </c>
      <c r="AX419" s="13" t="s">
        <v>75</v>
      </c>
      <c r="AY419" s="244" t="s">
        <v>143</v>
      </c>
    </row>
    <row r="420" s="14" customFormat="1">
      <c r="A420" s="14"/>
      <c r="B420" s="245"/>
      <c r="C420" s="246"/>
      <c r="D420" s="236" t="s">
        <v>152</v>
      </c>
      <c r="E420" s="247" t="s">
        <v>1</v>
      </c>
      <c r="F420" s="248" t="s">
        <v>1324</v>
      </c>
      <c r="G420" s="246"/>
      <c r="H420" s="249">
        <v>1.8180000000000001</v>
      </c>
      <c r="I420" s="250"/>
      <c r="J420" s="246"/>
      <c r="K420" s="246"/>
      <c r="L420" s="251"/>
      <c r="M420" s="252"/>
      <c r="N420" s="253"/>
      <c r="O420" s="253"/>
      <c r="P420" s="253"/>
      <c r="Q420" s="253"/>
      <c r="R420" s="253"/>
      <c r="S420" s="253"/>
      <c r="T420" s="254"/>
      <c r="U420" s="14"/>
      <c r="V420" s="14"/>
      <c r="W420" s="14"/>
      <c r="X420" s="14"/>
      <c r="Y420" s="14"/>
      <c r="Z420" s="14"/>
      <c r="AA420" s="14"/>
      <c r="AB420" s="14"/>
      <c r="AC420" s="14"/>
      <c r="AD420" s="14"/>
      <c r="AE420" s="14"/>
      <c r="AT420" s="255" t="s">
        <v>152</v>
      </c>
      <c r="AU420" s="255" t="s">
        <v>85</v>
      </c>
      <c r="AV420" s="14" t="s">
        <v>85</v>
      </c>
      <c r="AW420" s="14" t="s">
        <v>32</v>
      </c>
      <c r="AX420" s="14" t="s">
        <v>75</v>
      </c>
      <c r="AY420" s="255" t="s">
        <v>143</v>
      </c>
    </row>
    <row r="421" s="16" customFormat="1">
      <c r="A421" s="16"/>
      <c r="B421" s="267"/>
      <c r="C421" s="268"/>
      <c r="D421" s="236" t="s">
        <v>152</v>
      </c>
      <c r="E421" s="269" t="s">
        <v>1</v>
      </c>
      <c r="F421" s="270" t="s">
        <v>174</v>
      </c>
      <c r="G421" s="268"/>
      <c r="H421" s="271">
        <v>1.8180000000000001</v>
      </c>
      <c r="I421" s="272"/>
      <c r="J421" s="268"/>
      <c r="K421" s="268"/>
      <c r="L421" s="273"/>
      <c r="M421" s="274"/>
      <c r="N421" s="275"/>
      <c r="O421" s="275"/>
      <c r="P421" s="275"/>
      <c r="Q421" s="275"/>
      <c r="R421" s="275"/>
      <c r="S421" s="275"/>
      <c r="T421" s="276"/>
      <c r="U421" s="16"/>
      <c r="V421" s="16"/>
      <c r="W421" s="16"/>
      <c r="X421" s="16"/>
      <c r="Y421" s="16"/>
      <c r="Z421" s="16"/>
      <c r="AA421" s="16"/>
      <c r="AB421" s="16"/>
      <c r="AC421" s="16"/>
      <c r="AD421" s="16"/>
      <c r="AE421" s="16"/>
      <c r="AT421" s="277" t="s">
        <v>152</v>
      </c>
      <c r="AU421" s="277" t="s">
        <v>85</v>
      </c>
      <c r="AV421" s="16" t="s">
        <v>150</v>
      </c>
      <c r="AW421" s="16" t="s">
        <v>32</v>
      </c>
      <c r="AX421" s="16" t="s">
        <v>83</v>
      </c>
      <c r="AY421" s="277" t="s">
        <v>143</v>
      </c>
    </row>
    <row r="422" s="2" customFormat="1" ht="24.15" customHeight="1">
      <c r="A422" s="39"/>
      <c r="B422" s="40"/>
      <c r="C422" s="220" t="s">
        <v>584</v>
      </c>
      <c r="D422" s="220" t="s">
        <v>146</v>
      </c>
      <c r="E422" s="221" t="s">
        <v>1329</v>
      </c>
      <c r="F422" s="222" t="s">
        <v>1330</v>
      </c>
      <c r="G422" s="223" t="s">
        <v>363</v>
      </c>
      <c r="H422" s="224">
        <v>7</v>
      </c>
      <c r="I422" s="225"/>
      <c r="J422" s="226">
        <f>ROUND(I422*H422,2)</f>
        <v>0</v>
      </c>
      <c r="K422" s="227"/>
      <c r="L422" s="45"/>
      <c r="M422" s="228" t="s">
        <v>1</v>
      </c>
      <c r="N422" s="229" t="s">
        <v>40</v>
      </c>
      <c r="O422" s="92"/>
      <c r="P422" s="230">
        <f>O422*H422</f>
        <v>0</v>
      </c>
      <c r="Q422" s="230">
        <v>0</v>
      </c>
      <c r="R422" s="230">
        <f>Q422*H422</f>
        <v>0</v>
      </c>
      <c r="S422" s="230">
        <v>0.001</v>
      </c>
      <c r="T422" s="231">
        <f>S422*H422</f>
        <v>0.0070000000000000001</v>
      </c>
      <c r="U422" s="39"/>
      <c r="V422" s="39"/>
      <c r="W422" s="39"/>
      <c r="X422" s="39"/>
      <c r="Y422" s="39"/>
      <c r="Z422" s="39"/>
      <c r="AA422" s="39"/>
      <c r="AB422" s="39"/>
      <c r="AC422" s="39"/>
      <c r="AD422" s="39"/>
      <c r="AE422" s="39"/>
      <c r="AR422" s="232" t="s">
        <v>150</v>
      </c>
      <c r="AT422" s="232" t="s">
        <v>146</v>
      </c>
      <c r="AU422" s="232" t="s">
        <v>85</v>
      </c>
      <c r="AY422" s="18" t="s">
        <v>143</v>
      </c>
      <c r="BE422" s="233">
        <f>IF(N422="základní",J422,0)</f>
        <v>0</v>
      </c>
      <c r="BF422" s="233">
        <f>IF(N422="snížená",J422,0)</f>
        <v>0</v>
      </c>
      <c r="BG422" s="233">
        <f>IF(N422="zákl. přenesená",J422,0)</f>
        <v>0</v>
      </c>
      <c r="BH422" s="233">
        <f>IF(N422="sníž. přenesená",J422,0)</f>
        <v>0</v>
      </c>
      <c r="BI422" s="233">
        <f>IF(N422="nulová",J422,0)</f>
        <v>0</v>
      </c>
      <c r="BJ422" s="18" t="s">
        <v>83</v>
      </c>
      <c r="BK422" s="233">
        <f>ROUND(I422*H422,2)</f>
        <v>0</v>
      </c>
      <c r="BL422" s="18" t="s">
        <v>150</v>
      </c>
      <c r="BM422" s="232" t="s">
        <v>1331</v>
      </c>
    </row>
    <row r="423" s="14" customFormat="1">
      <c r="A423" s="14"/>
      <c r="B423" s="245"/>
      <c r="C423" s="246"/>
      <c r="D423" s="236" t="s">
        <v>152</v>
      </c>
      <c r="E423" s="247" t="s">
        <v>1</v>
      </c>
      <c r="F423" s="248" t="s">
        <v>216</v>
      </c>
      <c r="G423" s="246"/>
      <c r="H423" s="249">
        <v>7</v>
      </c>
      <c r="I423" s="250"/>
      <c r="J423" s="246"/>
      <c r="K423" s="246"/>
      <c r="L423" s="251"/>
      <c r="M423" s="252"/>
      <c r="N423" s="253"/>
      <c r="O423" s="253"/>
      <c r="P423" s="253"/>
      <c r="Q423" s="253"/>
      <c r="R423" s="253"/>
      <c r="S423" s="253"/>
      <c r="T423" s="254"/>
      <c r="U423" s="14"/>
      <c r="V423" s="14"/>
      <c r="W423" s="14"/>
      <c r="X423" s="14"/>
      <c r="Y423" s="14"/>
      <c r="Z423" s="14"/>
      <c r="AA423" s="14"/>
      <c r="AB423" s="14"/>
      <c r="AC423" s="14"/>
      <c r="AD423" s="14"/>
      <c r="AE423" s="14"/>
      <c r="AT423" s="255" t="s">
        <v>152</v>
      </c>
      <c r="AU423" s="255" t="s">
        <v>85</v>
      </c>
      <c r="AV423" s="14" t="s">
        <v>85</v>
      </c>
      <c r="AW423" s="14" t="s">
        <v>32</v>
      </c>
      <c r="AX423" s="14" t="s">
        <v>83</v>
      </c>
      <c r="AY423" s="255" t="s">
        <v>143</v>
      </c>
    </row>
    <row r="424" s="2" customFormat="1" ht="24.15" customHeight="1">
      <c r="A424" s="39"/>
      <c r="B424" s="40"/>
      <c r="C424" s="220" t="s">
        <v>591</v>
      </c>
      <c r="D424" s="220" t="s">
        <v>146</v>
      </c>
      <c r="E424" s="221" t="s">
        <v>1332</v>
      </c>
      <c r="F424" s="222" t="s">
        <v>1333</v>
      </c>
      <c r="G424" s="223" t="s">
        <v>363</v>
      </c>
      <c r="H424" s="224">
        <v>2</v>
      </c>
      <c r="I424" s="225"/>
      <c r="J424" s="226">
        <f>ROUND(I424*H424,2)</f>
        <v>0</v>
      </c>
      <c r="K424" s="227"/>
      <c r="L424" s="45"/>
      <c r="M424" s="228" t="s">
        <v>1</v>
      </c>
      <c r="N424" s="229" t="s">
        <v>40</v>
      </c>
      <c r="O424" s="92"/>
      <c r="P424" s="230">
        <f>O424*H424</f>
        <v>0</v>
      </c>
      <c r="Q424" s="230">
        <v>0</v>
      </c>
      <c r="R424" s="230">
        <f>Q424*H424</f>
        <v>0</v>
      </c>
      <c r="S424" s="230">
        <v>0.001</v>
      </c>
      <c r="T424" s="231">
        <f>S424*H424</f>
        <v>0.002</v>
      </c>
      <c r="U424" s="39"/>
      <c r="V424" s="39"/>
      <c r="W424" s="39"/>
      <c r="X424" s="39"/>
      <c r="Y424" s="39"/>
      <c r="Z424" s="39"/>
      <c r="AA424" s="39"/>
      <c r="AB424" s="39"/>
      <c r="AC424" s="39"/>
      <c r="AD424" s="39"/>
      <c r="AE424" s="39"/>
      <c r="AR424" s="232" t="s">
        <v>150</v>
      </c>
      <c r="AT424" s="232" t="s">
        <v>146</v>
      </c>
      <c r="AU424" s="232" t="s">
        <v>85</v>
      </c>
      <c r="AY424" s="18" t="s">
        <v>143</v>
      </c>
      <c r="BE424" s="233">
        <f>IF(N424="základní",J424,0)</f>
        <v>0</v>
      </c>
      <c r="BF424" s="233">
        <f>IF(N424="snížená",J424,0)</f>
        <v>0</v>
      </c>
      <c r="BG424" s="233">
        <f>IF(N424="zákl. přenesená",J424,0)</f>
        <v>0</v>
      </c>
      <c r="BH424" s="233">
        <f>IF(N424="sníž. přenesená",J424,0)</f>
        <v>0</v>
      </c>
      <c r="BI424" s="233">
        <f>IF(N424="nulová",J424,0)</f>
        <v>0</v>
      </c>
      <c r="BJ424" s="18" t="s">
        <v>83</v>
      </c>
      <c r="BK424" s="233">
        <f>ROUND(I424*H424,2)</f>
        <v>0</v>
      </c>
      <c r="BL424" s="18" t="s">
        <v>150</v>
      </c>
      <c r="BM424" s="232" t="s">
        <v>1334</v>
      </c>
    </row>
    <row r="425" s="2" customFormat="1" ht="24.15" customHeight="1">
      <c r="A425" s="39"/>
      <c r="B425" s="40"/>
      <c r="C425" s="220" t="s">
        <v>597</v>
      </c>
      <c r="D425" s="220" t="s">
        <v>146</v>
      </c>
      <c r="E425" s="221" t="s">
        <v>1335</v>
      </c>
      <c r="F425" s="222" t="s">
        <v>1336</v>
      </c>
      <c r="G425" s="223" t="s">
        <v>363</v>
      </c>
      <c r="H425" s="224">
        <v>2</v>
      </c>
      <c r="I425" s="225"/>
      <c r="J425" s="226">
        <f>ROUND(I425*H425,2)</f>
        <v>0</v>
      </c>
      <c r="K425" s="227"/>
      <c r="L425" s="45"/>
      <c r="M425" s="228" t="s">
        <v>1</v>
      </c>
      <c r="N425" s="229" t="s">
        <v>40</v>
      </c>
      <c r="O425" s="92"/>
      <c r="P425" s="230">
        <f>O425*H425</f>
        <v>0</v>
      </c>
      <c r="Q425" s="230">
        <v>0</v>
      </c>
      <c r="R425" s="230">
        <f>Q425*H425</f>
        <v>0</v>
      </c>
      <c r="S425" s="230">
        <v>0.002</v>
      </c>
      <c r="T425" s="231">
        <f>S425*H425</f>
        <v>0.0040000000000000001</v>
      </c>
      <c r="U425" s="39"/>
      <c r="V425" s="39"/>
      <c r="W425" s="39"/>
      <c r="X425" s="39"/>
      <c r="Y425" s="39"/>
      <c r="Z425" s="39"/>
      <c r="AA425" s="39"/>
      <c r="AB425" s="39"/>
      <c r="AC425" s="39"/>
      <c r="AD425" s="39"/>
      <c r="AE425" s="39"/>
      <c r="AR425" s="232" t="s">
        <v>150</v>
      </c>
      <c r="AT425" s="232" t="s">
        <v>146</v>
      </c>
      <c r="AU425" s="232" t="s">
        <v>85</v>
      </c>
      <c r="AY425" s="18" t="s">
        <v>143</v>
      </c>
      <c r="BE425" s="233">
        <f>IF(N425="základní",J425,0)</f>
        <v>0</v>
      </c>
      <c r="BF425" s="233">
        <f>IF(N425="snížená",J425,0)</f>
        <v>0</v>
      </c>
      <c r="BG425" s="233">
        <f>IF(N425="zákl. přenesená",J425,0)</f>
        <v>0</v>
      </c>
      <c r="BH425" s="233">
        <f>IF(N425="sníž. přenesená",J425,0)</f>
        <v>0</v>
      </c>
      <c r="BI425" s="233">
        <f>IF(N425="nulová",J425,0)</f>
        <v>0</v>
      </c>
      <c r="BJ425" s="18" t="s">
        <v>83</v>
      </c>
      <c r="BK425" s="233">
        <f>ROUND(I425*H425,2)</f>
        <v>0</v>
      </c>
      <c r="BL425" s="18" t="s">
        <v>150</v>
      </c>
      <c r="BM425" s="232" t="s">
        <v>1337</v>
      </c>
    </row>
    <row r="426" s="2" customFormat="1" ht="24.15" customHeight="1">
      <c r="A426" s="39"/>
      <c r="B426" s="40"/>
      <c r="C426" s="220" t="s">
        <v>601</v>
      </c>
      <c r="D426" s="220" t="s">
        <v>146</v>
      </c>
      <c r="E426" s="221" t="s">
        <v>1338</v>
      </c>
      <c r="F426" s="222" t="s">
        <v>1339</v>
      </c>
      <c r="G426" s="223" t="s">
        <v>223</v>
      </c>
      <c r="H426" s="224">
        <v>5.6299999999999999</v>
      </c>
      <c r="I426" s="225"/>
      <c r="J426" s="226">
        <f>ROUND(I426*H426,2)</f>
        <v>0</v>
      </c>
      <c r="K426" s="227"/>
      <c r="L426" s="45"/>
      <c r="M426" s="228" t="s">
        <v>1</v>
      </c>
      <c r="N426" s="229" t="s">
        <v>40</v>
      </c>
      <c r="O426" s="92"/>
      <c r="P426" s="230">
        <f>O426*H426</f>
        <v>0</v>
      </c>
      <c r="Q426" s="230">
        <v>0</v>
      </c>
      <c r="R426" s="230">
        <f>Q426*H426</f>
        <v>0</v>
      </c>
      <c r="S426" s="230">
        <v>0.002</v>
      </c>
      <c r="T426" s="231">
        <f>S426*H426</f>
        <v>0.011259999999999999</v>
      </c>
      <c r="U426" s="39"/>
      <c r="V426" s="39"/>
      <c r="W426" s="39"/>
      <c r="X426" s="39"/>
      <c r="Y426" s="39"/>
      <c r="Z426" s="39"/>
      <c r="AA426" s="39"/>
      <c r="AB426" s="39"/>
      <c r="AC426" s="39"/>
      <c r="AD426" s="39"/>
      <c r="AE426" s="39"/>
      <c r="AR426" s="232" t="s">
        <v>150</v>
      </c>
      <c r="AT426" s="232" t="s">
        <v>146</v>
      </c>
      <c r="AU426" s="232" t="s">
        <v>85</v>
      </c>
      <c r="AY426" s="18" t="s">
        <v>143</v>
      </c>
      <c r="BE426" s="233">
        <f>IF(N426="základní",J426,0)</f>
        <v>0</v>
      </c>
      <c r="BF426" s="233">
        <f>IF(N426="snížená",J426,0)</f>
        <v>0</v>
      </c>
      <c r="BG426" s="233">
        <f>IF(N426="zákl. přenesená",J426,0)</f>
        <v>0</v>
      </c>
      <c r="BH426" s="233">
        <f>IF(N426="sníž. přenesená",J426,0)</f>
        <v>0</v>
      </c>
      <c r="BI426" s="233">
        <f>IF(N426="nulová",J426,0)</f>
        <v>0</v>
      </c>
      <c r="BJ426" s="18" t="s">
        <v>83</v>
      </c>
      <c r="BK426" s="233">
        <f>ROUND(I426*H426,2)</f>
        <v>0</v>
      </c>
      <c r="BL426" s="18" t="s">
        <v>150</v>
      </c>
      <c r="BM426" s="232" t="s">
        <v>1340</v>
      </c>
    </row>
    <row r="427" s="13" customFormat="1">
      <c r="A427" s="13"/>
      <c r="B427" s="234"/>
      <c r="C427" s="235"/>
      <c r="D427" s="236" t="s">
        <v>152</v>
      </c>
      <c r="E427" s="237" t="s">
        <v>1</v>
      </c>
      <c r="F427" s="238" t="s">
        <v>1341</v>
      </c>
      <c r="G427" s="235"/>
      <c r="H427" s="237" t="s">
        <v>1</v>
      </c>
      <c r="I427" s="239"/>
      <c r="J427" s="235"/>
      <c r="K427" s="235"/>
      <c r="L427" s="240"/>
      <c r="M427" s="241"/>
      <c r="N427" s="242"/>
      <c r="O427" s="242"/>
      <c r="P427" s="242"/>
      <c r="Q427" s="242"/>
      <c r="R427" s="242"/>
      <c r="S427" s="242"/>
      <c r="T427" s="243"/>
      <c r="U427" s="13"/>
      <c r="V427" s="13"/>
      <c r="W427" s="13"/>
      <c r="X427" s="13"/>
      <c r="Y427" s="13"/>
      <c r="Z427" s="13"/>
      <c r="AA427" s="13"/>
      <c r="AB427" s="13"/>
      <c r="AC427" s="13"/>
      <c r="AD427" s="13"/>
      <c r="AE427" s="13"/>
      <c r="AT427" s="244" t="s">
        <v>152</v>
      </c>
      <c r="AU427" s="244" t="s">
        <v>85</v>
      </c>
      <c r="AV427" s="13" t="s">
        <v>83</v>
      </c>
      <c r="AW427" s="13" t="s">
        <v>32</v>
      </c>
      <c r="AX427" s="13" t="s">
        <v>75</v>
      </c>
      <c r="AY427" s="244" t="s">
        <v>143</v>
      </c>
    </row>
    <row r="428" s="14" customFormat="1">
      <c r="A428" s="14"/>
      <c r="B428" s="245"/>
      <c r="C428" s="246"/>
      <c r="D428" s="236" t="s">
        <v>152</v>
      </c>
      <c r="E428" s="247" t="s">
        <v>1</v>
      </c>
      <c r="F428" s="248" t="s">
        <v>1342</v>
      </c>
      <c r="G428" s="246"/>
      <c r="H428" s="249">
        <v>0.5</v>
      </c>
      <c r="I428" s="250"/>
      <c r="J428" s="246"/>
      <c r="K428" s="246"/>
      <c r="L428" s="251"/>
      <c r="M428" s="252"/>
      <c r="N428" s="253"/>
      <c r="O428" s="253"/>
      <c r="P428" s="253"/>
      <c r="Q428" s="253"/>
      <c r="R428" s="253"/>
      <c r="S428" s="253"/>
      <c r="T428" s="254"/>
      <c r="U428" s="14"/>
      <c r="V428" s="14"/>
      <c r="W428" s="14"/>
      <c r="X428" s="14"/>
      <c r="Y428" s="14"/>
      <c r="Z428" s="14"/>
      <c r="AA428" s="14"/>
      <c r="AB428" s="14"/>
      <c r="AC428" s="14"/>
      <c r="AD428" s="14"/>
      <c r="AE428" s="14"/>
      <c r="AT428" s="255" t="s">
        <v>152</v>
      </c>
      <c r="AU428" s="255" t="s">
        <v>85</v>
      </c>
      <c r="AV428" s="14" t="s">
        <v>85</v>
      </c>
      <c r="AW428" s="14" t="s">
        <v>32</v>
      </c>
      <c r="AX428" s="14" t="s">
        <v>75</v>
      </c>
      <c r="AY428" s="255" t="s">
        <v>143</v>
      </c>
    </row>
    <row r="429" s="13" customFormat="1">
      <c r="A429" s="13"/>
      <c r="B429" s="234"/>
      <c r="C429" s="235"/>
      <c r="D429" s="236" t="s">
        <v>152</v>
      </c>
      <c r="E429" s="237" t="s">
        <v>1</v>
      </c>
      <c r="F429" s="238" t="s">
        <v>1343</v>
      </c>
      <c r="G429" s="235"/>
      <c r="H429" s="237" t="s">
        <v>1</v>
      </c>
      <c r="I429" s="239"/>
      <c r="J429" s="235"/>
      <c r="K429" s="235"/>
      <c r="L429" s="240"/>
      <c r="M429" s="241"/>
      <c r="N429" s="242"/>
      <c r="O429" s="242"/>
      <c r="P429" s="242"/>
      <c r="Q429" s="242"/>
      <c r="R429" s="242"/>
      <c r="S429" s="242"/>
      <c r="T429" s="243"/>
      <c r="U429" s="13"/>
      <c r="V429" s="13"/>
      <c r="W429" s="13"/>
      <c r="X429" s="13"/>
      <c r="Y429" s="13"/>
      <c r="Z429" s="13"/>
      <c r="AA429" s="13"/>
      <c r="AB429" s="13"/>
      <c r="AC429" s="13"/>
      <c r="AD429" s="13"/>
      <c r="AE429" s="13"/>
      <c r="AT429" s="244" t="s">
        <v>152</v>
      </c>
      <c r="AU429" s="244" t="s">
        <v>85</v>
      </c>
      <c r="AV429" s="13" t="s">
        <v>83</v>
      </c>
      <c r="AW429" s="13" t="s">
        <v>32</v>
      </c>
      <c r="AX429" s="13" t="s">
        <v>75</v>
      </c>
      <c r="AY429" s="244" t="s">
        <v>143</v>
      </c>
    </row>
    <row r="430" s="14" customFormat="1">
      <c r="A430" s="14"/>
      <c r="B430" s="245"/>
      <c r="C430" s="246"/>
      <c r="D430" s="236" t="s">
        <v>152</v>
      </c>
      <c r="E430" s="247" t="s">
        <v>1</v>
      </c>
      <c r="F430" s="248" t="s">
        <v>1344</v>
      </c>
      <c r="G430" s="246"/>
      <c r="H430" s="249">
        <v>5.1299999999999999</v>
      </c>
      <c r="I430" s="250"/>
      <c r="J430" s="246"/>
      <c r="K430" s="246"/>
      <c r="L430" s="251"/>
      <c r="M430" s="252"/>
      <c r="N430" s="253"/>
      <c r="O430" s="253"/>
      <c r="P430" s="253"/>
      <c r="Q430" s="253"/>
      <c r="R430" s="253"/>
      <c r="S430" s="253"/>
      <c r="T430" s="254"/>
      <c r="U430" s="14"/>
      <c r="V430" s="14"/>
      <c r="W430" s="14"/>
      <c r="X430" s="14"/>
      <c r="Y430" s="14"/>
      <c r="Z430" s="14"/>
      <c r="AA430" s="14"/>
      <c r="AB430" s="14"/>
      <c r="AC430" s="14"/>
      <c r="AD430" s="14"/>
      <c r="AE430" s="14"/>
      <c r="AT430" s="255" t="s">
        <v>152</v>
      </c>
      <c r="AU430" s="255" t="s">
        <v>85</v>
      </c>
      <c r="AV430" s="14" t="s">
        <v>85</v>
      </c>
      <c r="AW430" s="14" t="s">
        <v>32</v>
      </c>
      <c r="AX430" s="14" t="s">
        <v>75</v>
      </c>
      <c r="AY430" s="255" t="s">
        <v>143</v>
      </c>
    </row>
    <row r="431" s="16" customFormat="1">
      <c r="A431" s="16"/>
      <c r="B431" s="267"/>
      <c r="C431" s="268"/>
      <c r="D431" s="236" t="s">
        <v>152</v>
      </c>
      <c r="E431" s="269" t="s">
        <v>1</v>
      </c>
      <c r="F431" s="270" t="s">
        <v>174</v>
      </c>
      <c r="G431" s="268"/>
      <c r="H431" s="271">
        <v>5.6299999999999999</v>
      </c>
      <c r="I431" s="272"/>
      <c r="J431" s="268"/>
      <c r="K431" s="268"/>
      <c r="L431" s="273"/>
      <c r="M431" s="274"/>
      <c r="N431" s="275"/>
      <c r="O431" s="275"/>
      <c r="P431" s="275"/>
      <c r="Q431" s="275"/>
      <c r="R431" s="275"/>
      <c r="S431" s="275"/>
      <c r="T431" s="276"/>
      <c r="U431" s="16"/>
      <c r="V431" s="16"/>
      <c r="W431" s="16"/>
      <c r="X431" s="16"/>
      <c r="Y431" s="16"/>
      <c r="Z431" s="16"/>
      <c r="AA431" s="16"/>
      <c r="AB431" s="16"/>
      <c r="AC431" s="16"/>
      <c r="AD431" s="16"/>
      <c r="AE431" s="16"/>
      <c r="AT431" s="277" t="s">
        <v>152</v>
      </c>
      <c r="AU431" s="277" t="s">
        <v>85</v>
      </c>
      <c r="AV431" s="16" t="s">
        <v>150</v>
      </c>
      <c r="AW431" s="16" t="s">
        <v>32</v>
      </c>
      <c r="AX431" s="16" t="s">
        <v>83</v>
      </c>
      <c r="AY431" s="277" t="s">
        <v>143</v>
      </c>
    </row>
    <row r="432" s="2" customFormat="1" ht="24.15" customHeight="1">
      <c r="A432" s="39"/>
      <c r="B432" s="40"/>
      <c r="C432" s="220" t="s">
        <v>385</v>
      </c>
      <c r="D432" s="220" t="s">
        <v>146</v>
      </c>
      <c r="E432" s="221" t="s">
        <v>1345</v>
      </c>
      <c r="F432" s="222" t="s">
        <v>1346</v>
      </c>
      <c r="G432" s="223" t="s">
        <v>223</v>
      </c>
      <c r="H432" s="224">
        <v>1.75</v>
      </c>
      <c r="I432" s="225"/>
      <c r="J432" s="226">
        <f>ROUND(I432*H432,2)</f>
        <v>0</v>
      </c>
      <c r="K432" s="227"/>
      <c r="L432" s="45"/>
      <c r="M432" s="228" t="s">
        <v>1</v>
      </c>
      <c r="N432" s="229" t="s">
        <v>40</v>
      </c>
      <c r="O432" s="92"/>
      <c r="P432" s="230">
        <f>O432*H432</f>
        <v>0</v>
      </c>
      <c r="Q432" s="230">
        <v>0.00097000000000000005</v>
      </c>
      <c r="R432" s="230">
        <f>Q432*H432</f>
        <v>0.0016975</v>
      </c>
      <c r="S432" s="230">
        <v>0.0043</v>
      </c>
      <c r="T432" s="231">
        <f>S432*H432</f>
        <v>0.0075250000000000004</v>
      </c>
      <c r="U432" s="39"/>
      <c r="V432" s="39"/>
      <c r="W432" s="39"/>
      <c r="X432" s="39"/>
      <c r="Y432" s="39"/>
      <c r="Z432" s="39"/>
      <c r="AA432" s="39"/>
      <c r="AB432" s="39"/>
      <c r="AC432" s="39"/>
      <c r="AD432" s="39"/>
      <c r="AE432" s="39"/>
      <c r="AR432" s="232" t="s">
        <v>150</v>
      </c>
      <c r="AT432" s="232" t="s">
        <v>146</v>
      </c>
      <c r="AU432" s="232" t="s">
        <v>85</v>
      </c>
      <c r="AY432" s="18" t="s">
        <v>143</v>
      </c>
      <c r="BE432" s="233">
        <f>IF(N432="základní",J432,0)</f>
        <v>0</v>
      </c>
      <c r="BF432" s="233">
        <f>IF(N432="snížená",J432,0)</f>
        <v>0</v>
      </c>
      <c r="BG432" s="233">
        <f>IF(N432="zákl. přenesená",J432,0)</f>
        <v>0</v>
      </c>
      <c r="BH432" s="233">
        <f>IF(N432="sníž. přenesená",J432,0)</f>
        <v>0</v>
      </c>
      <c r="BI432" s="233">
        <f>IF(N432="nulová",J432,0)</f>
        <v>0</v>
      </c>
      <c r="BJ432" s="18" t="s">
        <v>83</v>
      </c>
      <c r="BK432" s="233">
        <f>ROUND(I432*H432,2)</f>
        <v>0</v>
      </c>
      <c r="BL432" s="18" t="s">
        <v>150</v>
      </c>
      <c r="BM432" s="232" t="s">
        <v>1347</v>
      </c>
    </row>
    <row r="433" s="14" customFormat="1">
      <c r="A433" s="14"/>
      <c r="B433" s="245"/>
      <c r="C433" s="246"/>
      <c r="D433" s="236" t="s">
        <v>152</v>
      </c>
      <c r="E433" s="247" t="s">
        <v>1</v>
      </c>
      <c r="F433" s="248" t="s">
        <v>1348</v>
      </c>
      <c r="G433" s="246"/>
      <c r="H433" s="249">
        <v>1.75</v>
      </c>
      <c r="I433" s="250"/>
      <c r="J433" s="246"/>
      <c r="K433" s="246"/>
      <c r="L433" s="251"/>
      <c r="M433" s="252"/>
      <c r="N433" s="253"/>
      <c r="O433" s="253"/>
      <c r="P433" s="253"/>
      <c r="Q433" s="253"/>
      <c r="R433" s="253"/>
      <c r="S433" s="253"/>
      <c r="T433" s="254"/>
      <c r="U433" s="14"/>
      <c r="V433" s="14"/>
      <c r="W433" s="14"/>
      <c r="X433" s="14"/>
      <c r="Y433" s="14"/>
      <c r="Z433" s="14"/>
      <c r="AA433" s="14"/>
      <c r="AB433" s="14"/>
      <c r="AC433" s="14"/>
      <c r="AD433" s="14"/>
      <c r="AE433" s="14"/>
      <c r="AT433" s="255" t="s">
        <v>152</v>
      </c>
      <c r="AU433" s="255" t="s">
        <v>85</v>
      </c>
      <c r="AV433" s="14" t="s">
        <v>85</v>
      </c>
      <c r="AW433" s="14" t="s">
        <v>32</v>
      </c>
      <c r="AX433" s="14" t="s">
        <v>83</v>
      </c>
      <c r="AY433" s="255" t="s">
        <v>143</v>
      </c>
    </row>
    <row r="434" s="2" customFormat="1" ht="24.15" customHeight="1">
      <c r="A434" s="39"/>
      <c r="B434" s="40"/>
      <c r="C434" s="220" t="s">
        <v>608</v>
      </c>
      <c r="D434" s="220" t="s">
        <v>146</v>
      </c>
      <c r="E434" s="221" t="s">
        <v>1349</v>
      </c>
      <c r="F434" s="222" t="s">
        <v>1350</v>
      </c>
      <c r="G434" s="223" t="s">
        <v>223</v>
      </c>
      <c r="H434" s="224">
        <v>0.45000000000000001</v>
      </c>
      <c r="I434" s="225"/>
      <c r="J434" s="226">
        <f>ROUND(I434*H434,2)</f>
        <v>0</v>
      </c>
      <c r="K434" s="227"/>
      <c r="L434" s="45"/>
      <c r="M434" s="228" t="s">
        <v>1</v>
      </c>
      <c r="N434" s="229" t="s">
        <v>40</v>
      </c>
      <c r="O434" s="92"/>
      <c r="P434" s="230">
        <f>O434*H434</f>
        <v>0</v>
      </c>
      <c r="Q434" s="230">
        <v>0.00147</v>
      </c>
      <c r="R434" s="230">
        <f>Q434*H434</f>
        <v>0.00066149999999999998</v>
      </c>
      <c r="S434" s="230">
        <v>0.039</v>
      </c>
      <c r="T434" s="231">
        <f>S434*H434</f>
        <v>0.01755</v>
      </c>
      <c r="U434" s="39"/>
      <c r="V434" s="39"/>
      <c r="W434" s="39"/>
      <c r="X434" s="39"/>
      <c r="Y434" s="39"/>
      <c r="Z434" s="39"/>
      <c r="AA434" s="39"/>
      <c r="AB434" s="39"/>
      <c r="AC434" s="39"/>
      <c r="AD434" s="39"/>
      <c r="AE434" s="39"/>
      <c r="AR434" s="232" t="s">
        <v>150</v>
      </c>
      <c r="AT434" s="232" t="s">
        <v>146</v>
      </c>
      <c r="AU434" s="232" t="s">
        <v>85</v>
      </c>
      <c r="AY434" s="18" t="s">
        <v>143</v>
      </c>
      <c r="BE434" s="233">
        <f>IF(N434="základní",J434,0)</f>
        <v>0</v>
      </c>
      <c r="BF434" s="233">
        <f>IF(N434="snížená",J434,0)</f>
        <v>0</v>
      </c>
      <c r="BG434" s="233">
        <f>IF(N434="zákl. přenesená",J434,0)</f>
        <v>0</v>
      </c>
      <c r="BH434" s="233">
        <f>IF(N434="sníž. přenesená",J434,0)</f>
        <v>0</v>
      </c>
      <c r="BI434" s="233">
        <f>IF(N434="nulová",J434,0)</f>
        <v>0</v>
      </c>
      <c r="BJ434" s="18" t="s">
        <v>83</v>
      </c>
      <c r="BK434" s="233">
        <f>ROUND(I434*H434,2)</f>
        <v>0</v>
      </c>
      <c r="BL434" s="18" t="s">
        <v>150</v>
      </c>
      <c r="BM434" s="232" t="s">
        <v>1351</v>
      </c>
    </row>
    <row r="435" s="2" customFormat="1" ht="24.15" customHeight="1">
      <c r="A435" s="39"/>
      <c r="B435" s="40"/>
      <c r="C435" s="220" t="s">
        <v>614</v>
      </c>
      <c r="D435" s="220" t="s">
        <v>146</v>
      </c>
      <c r="E435" s="221" t="s">
        <v>1352</v>
      </c>
      <c r="F435" s="222" t="s">
        <v>1353</v>
      </c>
      <c r="G435" s="223" t="s">
        <v>223</v>
      </c>
      <c r="H435" s="224">
        <v>1.75</v>
      </c>
      <c r="I435" s="225"/>
      <c r="J435" s="226">
        <f>ROUND(I435*H435,2)</f>
        <v>0</v>
      </c>
      <c r="K435" s="227"/>
      <c r="L435" s="45"/>
      <c r="M435" s="228" t="s">
        <v>1</v>
      </c>
      <c r="N435" s="229" t="s">
        <v>40</v>
      </c>
      <c r="O435" s="92"/>
      <c r="P435" s="230">
        <f>O435*H435</f>
        <v>0</v>
      </c>
      <c r="Q435" s="230">
        <v>0.001145</v>
      </c>
      <c r="R435" s="230">
        <f>Q435*H435</f>
        <v>0.0020037499999999999</v>
      </c>
      <c r="S435" s="230">
        <v>0.0043</v>
      </c>
      <c r="T435" s="231">
        <f>S435*H435</f>
        <v>0.0075250000000000004</v>
      </c>
      <c r="U435" s="39"/>
      <c r="V435" s="39"/>
      <c r="W435" s="39"/>
      <c r="X435" s="39"/>
      <c r="Y435" s="39"/>
      <c r="Z435" s="39"/>
      <c r="AA435" s="39"/>
      <c r="AB435" s="39"/>
      <c r="AC435" s="39"/>
      <c r="AD435" s="39"/>
      <c r="AE435" s="39"/>
      <c r="AR435" s="232" t="s">
        <v>150</v>
      </c>
      <c r="AT435" s="232" t="s">
        <v>146</v>
      </c>
      <c r="AU435" s="232" t="s">
        <v>85</v>
      </c>
      <c r="AY435" s="18" t="s">
        <v>143</v>
      </c>
      <c r="BE435" s="233">
        <f>IF(N435="základní",J435,0)</f>
        <v>0</v>
      </c>
      <c r="BF435" s="233">
        <f>IF(N435="snížená",J435,0)</f>
        <v>0</v>
      </c>
      <c r="BG435" s="233">
        <f>IF(N435="zákl. přenesená",J435,0)</f>
        <v>0</v>
      </c>
      <c r="BH435" s="233">
        <f>IF(N435="sníž. přenesená",J435,0)</f>
        <v>0</v>
      </c>
      <c r="BI435" s="233">
        <f>IF(N435="nulová",J435,0)</f>
        <v>0</v>
      </c>
      <c r="BJ435" s="18" t="s">
        <v>83</v>
      </c>
      <c r="BK435" s="233">
        <f>ROUND(I435*H435,2)</f>
        <v>0</v>
      </c>
      <c r="BL435" s="18" t="s">
        <v>150</v>
      </c>
      <c r="BM435" s="232" t="s">
        <v>1354</v>
      </c>
    </row>
    <row r="436" s="13" customFormat="1">
      <c r="A436" s="13"/>
      <c r="B436" s="234"/>
      <c r="C436" s="235"/>
      <c r="D436" s="236" t="s">
        <v>152</v>
      </c>
      <c r="E436" s="237" t="s">
        <v>1</v>
      </c>
      <c r="F436" s="238" t="s">
        <v>1355</v>
      </c>
      <c r="G436" s="235"/>
      <c r="H436" s="237" t="s">
        <v>1</v>
      </c>
      <c r="I436" s="239"/>
      <c r="J436" s="235"/>
      <c r="K436" s="235"/>
      <c r="L436" s="240"/>
      <c r="M436" s="241"/>
      <c r="N436" s="242"/>
      <c r="O436" s="242"/>
      <c r="P436" s="242"/>
      <c r="Q436" s="242"/>
      <c r="R436" s="242"/>
      <c r="S436" s="242"/>
      <c r="T436" s="243"/>
      <c r="U436" s="13"/>
      <c r="V436" s="13"/>
      <c r="W436" s="13"/>
      <c r="X436" s="13"/>
      <c r="Y436" s="13"/>
      <c r="Z436" s="13"/>
      <c r="AA436" s="13"/>
      <c r="AB436" s="13"/>
      <c r="AC436" s="13"/>
      <c r="AD436" s="13"/>
      <c r="AE436" s="13"/>
      <c r="AT436" s="244" t="s">
        <v>152</v>
      </c>
      <c r="AU436" s="244" t="s">
        <v>85</v>
      </c>
      <c r="AV436" s="13" t="s">
        <v>83</v>
      </c>
      <c r="AW436" s="13" t="s">
        <v>32</v>
      </c>
      <c r="AX436" s="13" t="s">
        <v>75</v>
      </c>
      <c r="AY436" s="244" t="s">
        <v>143</v>
      </c>
    </row>
    <row r="437" s="14" customFormat="1">
      <c r="A437" s="14"/>
      <c r="B437" s="245"/>
      <c r="C437" s="246"/>
      <c r="D437" s="236" t="s">
        <v>152</v>
      </c>
      <c r="E437" s="247" t="s">
        <v>1</v>
      </c>
      <c r="F437" s="248" t="s">
        <v>1356</v>
      </c>
      <c r="G437" s="246"/>
      <c r="H437" s="249">
        <v>0.25</v>
      </c>
      <c r="I437" s="250"/>
      <c r="J437" s="246"/>
      <c r="K437" s="246"/>
      <c r="L437" s="251"/>
      <c r="M437" s="252"/>
      <c r="N437" s="253"/>
      <c r="O437" s="253"/>
      <c r="P437" s="253"/>
      <c r="Q437" s="253"/>
      <c r="R437" s="253"/>
      <c r="S437" s="253"/>
      <c r="T437" s="254"/>
      <c r="U437" s="14"/>
      <c r="V437" s="14"/>
      <c r="W437" s="14"/>
      <c r="X437" s="14"/>
      <c r="Y437" s="14"/>
      <c r="Z437" s="14"/>
      <c r="AA437" s="14"/>
      <c r="AB437" s="14"/>
      <c r="AC437" s="14"/>
      <c r="AD437" s="14"/>
      <c r="AE437" s="14"/>
      <c r="AT437" s="255" t="s">
        <v>152</v>
      </c>
      <c r="AU437" s="255" t="s">
        <v>85</v>
      </c>
      <c r="AV437" s="14" t="s">
        <v>85</v>
      </c>
      <c r="AW437" s="14" t="s">
        <v>32</v>
      </c>
      <c r="AX437" s="14" t="s">
        <v>75</v>
      </c>
      <c r="AY437" s="255" t="s">
        <v>143</v>
      </c>
    </row>
    <row r="438" s="14" customFormat="1">
      <c r="A438" s="14"/>
      <c r="B438" s="245"/>
      <c r="C438" s="246"/>
      <c r="D438" s="236" t="s">
        <v>152</v>
      </c>
      <c r="E438" s="247" t="s">
        <v>1</v>
      </c>
      <c r="F438" s="248" t="s">
        <v>1357</v>
      </c>
      <c r="G438" s="246"/>
      <c r="H438" s="249">
        <v>1.5</v>
      </c>
      <c r="I438" s="250"/>
      <c r="J438" s="246"/>
      <c r="K438" s="246"/>
      <c r="L438" s="251"/>
      <c r="M438" s="252"/>
      <c r="N438" s="253"/>
      <c r="O438" s="253"/>
      <c r="P438" s="253"/>
      <c r="Q438" s="253"/>
      <c r="R438" s="253"/>
      <c r="S438" s="253"/>
      <c r="T438" s="254"/>
      <c r="U438" s="14"/>
      <c r="V438" s="14"/>
      <c r="W438" s="14"/>
      <c r="X438" s="14"/>
      <c r="Y438" s="14"/>
      <c r="Z438" s="14"/>
      <c r="AA438" s="14"/>
      <c r="AB438" s="14"/>
      <c r="AC438" s="14"/>
      <c r="AD438" s="14"/>
      <c r="AE438" s="14"/>
      <c r="AT438" s="255" t="s">
        <v>152</v>
      </c>
      <c r="AU438" s="255" t="s">
        <v>85</v>
      </c>
      <c r="AV438" s="14" t="s">
        <v>85</v>
      </c>
      <c r="AW438" s="14" t="s">
        <v>32</v>
      </c>
      <c r="AX438" s="14" t="s">
        <v>75</v>
      </c>
      <c r="AY438" s="255" t="s">
        <v>143</v>
      </c>
    </row>
    <row r="439" s="16" customFormat="1">
      <c r="A439" s="16"/>
      <c r="B439" s="267"/>
      <c r="C439" s="268"/>
      <c r="D439" s="236" t="s">
        <v>152</v>
      </c>
      <c r="E439" s="269" t="s">
        <v>1</v>
      </c>
      <c r="F439" s="270" t="s">
        <v>174</v>
      </c>
      <c r="G439" s="268"/>
      <c r="H439" s="271">
        <v>1.75</v>
      </c>
      <c r="I439" s="272"/>
      <c r="J439" s="268"/>
      <c r="K439" s="268"/>
      <c r="L439" s="273"/>
      <c r="M439" s="274"/>
      <c r="N439" s="275"/>
      <c r="O439" s="275"/>
      <c r="P439" s="275"/>
      <c r="Q439" s="275"/>
      <c r="R439" s="275"/>
      <c r="S439" s="275"/>
      <c r="T439" s="276"/>
      <c r="U439" s="16"/>
      <c r="V439" s="16"/>
      <c r="W439" s="16"/>
      <c r="X439" s="16"/>
      <c r="Y439" s="16"/>
      <c r="Z439" s="16"/>
      <c r="AA439" s="16"/>
      <c r="AB439" s="16"/>
      <c r="AC439" s="16"/>
      <c r="AD439" s="16"/>
      <c r="AE439" s="16"/>
      <c r="AT439" s="277" t="s">
        <v>152</v>
      </c>
      <c r="AU439" s="277" t="s">
        <v>85</v>
      </c>
      <c r="AV439" s="16" t="s">
        <v>150</v>
      </c>
      <c r="AW439" s="16" t="s">
        <v>32</v>
      </c>
      <c r="AX439" s="16" t="s">
        <v>83</v>
      </c>
      <c r="AY439" s="277" t="s">
        <v>143</v>
      </c>
    </row>
    <row r="440" s="2" customFormat="1" ht="24.15" customHeight="1">
      <c r="A440" s="39"/>
      <c r="B440" s="40"/>
      <c r="C440" s="220" t="s">
        <v>618</v>
      </c>
      <c r="D440" s="220" t="s">
        <v>146</v>
      </c>
      <c r="E440" s="221" t="s">
        <v>1358</v>
      </c>
      <c r="F440" s="222" t="s">
        <v>1359</v>
      </c>
      <c r="G440" s="223" t="s">
        <v>223</v>
      </c>
      <c r="H440" s="224">
        <v>3</v>
      </c>
      <c r="I440" s="225"/>
      <c r="J440" s="226">
        <f>ROUND(I440*H440,2)</f>
        <v>0</v>
      </c>
      <c r="K440" s="227"/>
      <c r="L440" s="45"/>
      <c r="M440" s="228" t="s">
        <v>1</v>
      </c>
      <c r="N440" s="229" t="s">
        <v>40</v>
      </c>
      <c r="O440" s="92"/>
      <c r="P440" s="230">
        <f>O440*H440</f>
        <v>0</v>
      </c>
      <c r="Q440" s="230">
        <v>0.003777</v>
      </c>
      <c r="R440" s="230">
        <f>Q440*H440</f>
        <v>0.011331000000000001</v>
      </c>
      <c r="S440" s="230">
        <v>0.11</v>
      </c>
      <c r="T440" s="231">
        <f>S440*H440</f>
        <v>0.33000000000000002</v>
      </c>
      <c r="U440" s="39"/>
      <c r="V440" s="39"/>
      <c r="W440" s="39"/>
      <c r="X440" s="39"/>
      <c r="Y440" s="39"/>
      <c r="Z440" s="39"/>
      <c r="AA440" s="39"/>
      <c r="AB440" s="39"/>
      <c r="AC440" s="39"/>
      <c r="AD440" s="39"/>
      <c r="AE440" s="39"/>
      <c r="AR440" s="232" t="s">
        <v>150</v>
      </c>
      <c r="AT440" s="232" t="s">
        <v>146</v>
      </c>
      <c r="AU440" s="232" t="s">
        <v>85</v>
      </c>
      <c r="AY440" s="18" t="s">
        <v>143</v>
      </c>
      <c r="BE440" s="233">
        <f>IF(N440="základní",J440,0)</f>
        <v>0</v>
      </c>
      <c r="BF440" s="233">
        <f>IF(N440="snížená",J440,0)</f>
        <v>0</v>
      </c>
      <c r="BG440" s="233">
        <f>IF(N440="zákl. přenesená",J440,0)</f>
        <v>0</v>
      </c>
      <c r="BH440" s="233">
        <f>IF(N440="sníž. přenesená",J440,0)</f>
        <v>0</v>
      </c>
      <c r="BI440" s="233">
        <f>IF(N440="nulová",J440,0)</f>
        <v>0</v>
      </c>
      <c r="BJ440" s="18" t="s">
        <v>83</v>
      </c>
      <c r="BK440" s="233">
        <f>ROUND(I440*H440,2)</f>
        <v>0</v>
      </c>
      <c r="BL440" s="18" t="s">
        <v>150</v>
      </c>
      <c r="BM440" s="232" t="s">
        <v>1360</v>
      </c>
    </row>
    <row r="441" s="14" customFormat="1">
      <c r="A441" s="14"/>
      <c r="B441" s="245"/>
      <c r="C441" s="246"/>
      <c r="D441" s="236" t="s">
        <v>152</v>
      </c>
      <c r="E441" s="247" t="s">
        <v>1</v>
      </c>
      <c r="F441" s="248" t="s">
        <v>1361</v>
      </c>
      <c r="G441" s="246"/>
      <c r="H441" s="249">
        <v>2.25</v>
      </c>
      <c r="I441" s="250"/>
      <c r="J441" s="246"/>
      <c r="K441" s="246"/>
      <c r="L441" s="251"/>
      <c r="M441" s="252"/>
      <c r="N441" s="253"/>
      <c r="O441" s="253"/>
      <c r="P441" s="253"/>
      <c r="Q441" s="253"/>
      <c r="R441" s="253"/>
      <c r="S441" s="253"/>
      <c r="T441" s="254"/>
      <c r="U441" s="14"/>
      <c r="V441" s="14"/>
      <c r="W441" s="14"/>
      <c r="X441" s="14"/>
      <c r="Y441" s="14"/>
      <c r="Z441" s="14"/>
      <c r="AA441" s="14"/>
      <c r="AB441" s="14"/>
      <c r="AC441" s="14"/>
      <c r="AD441" s="14"/>
      <c r="AE441" s="14"/>
      <c r="AT441" s="255" t="s">
        <v>152</v>
      </c>
      <c r="AU441" s="255" t="s">
        <v>85</v>
      </c>
      <c r="AV441" s="14" t="s">
        <v>85</v>
      </c>
      <c r="AW441" s="14" t="s">
        <v>32</v>
      </c>
      <c r="AX441" s="14" t="s">
        <v>75</v>
      </c>
      <c r="AY441" s="255" t="s">
        <v>143</v>
      </c>
    </row>
    <row r="442" s="14" customFormat="1">
      <c r="A442" s="14"/>
      <c r="B442" s="245"/>
      <c r="C442" s="246"/>
      <c r="D442" s="236" t="s">
        <v>152</v>
      </c>
      <c r="E442" s="247" t="s">
        <v>1</v>
      </c>
      <c r="F442" s="248" t="s">
        <v>1362</v>
      </c>
      <c r="G442" s="246"/>
      <c r="H442" s="249">
        <v>0.75</v>
      </c>
      <c r="I442" s="250"/>
      <c r="J442" s="246"/>
      <c r="K442" s="246"/>
      <c r="L442" s="251"/>
      <c r="M442" s="252"/>
      <c r="N442" s="253"/>
      <c r="O442" s="253"/>
      <c r="P442" s="253"/>
      <c r="Q442" s="253"/>
      <c r="R442" s="253"/>
      <c r="S442" s="253"/>
      <c r="T442" s="254"/>
      <c r="U442" s="14"/>
      <c r="V442" s="14"/>
      <c r="W442" s="14"/>
      <c r="X442" s="14"/>
      <c r="Y442" s="14"/>
      <c r="Z442" s="14"/>
      <c r="AA442" s="14"/>
      <c r="AB442" s="14"/>
      <c r="AC442" s="14"/>
      <c r="AD442" s="14"/>
      <c r="AE442" s="14"/>
      <c r="AT442" s="255" t="s">
        <v>152</v>
      </c>
      <c r="AU442" s="255" t="s">
        <v>85</v>
      </c>
      <c r="AV442" s="14" t="s">
        <v>85</v>
      </c>
      <c r="AW442" s="14" t="s">
        <v>32</v>
      </c>
      <c r="AX442" s="14" t="s">
        <v>75</v>
      </c>
      <c r="AY442" s="255" t="s">
        <v>143</v>
      </c>
    </row>
    <row r="443" s="16" customFormat="1">
      <c r="A443" s="16"/>
      <c r="B443" s="267"/>
      <c r="C443" s="268"/>
      <c r="D443" s="236" t="s">
        <v>152</v>
      </c>
      <c r="E443" s="269" t="s">
        <v>1</v>
      </c>
      <c r="F443" s="270" t="s">
        <v>174</v>
      </c>
      <c r="G443" s="268"/>
      <c r="H443" s="271">
        <v>3</v>
      </c>
      <c r="I443" s="272"/>
      <c r="J443" s="268"/>
      <c r="K443" s="268"/>
      <c r="L443" s="273"/>
      <c r="M443" s="274"/>
      <c r="N443" s="275"/>
      <c r="O443" s="275"/>
      <c r="P443" s="275"/>
      <c r="Q443" s="275"/>
      <c r="R443" s="275"/>
      <c r="S443" s="275"/>
      <c r="T443" s="276"/>
      <c r="U443" s="16"/>
      <c r="V443" s="16"/>
      <c r="W443" s="16"/>
      <c r="X443" s="16"/>
      <c r="Y443" s="16"/>
      <c r="Z443" s="16"/>
      <c r="AA443" s="16"/>
      <c r="AB443" s="16"/>
      <c r="AC443" s="16"/>
      <c r="AD443" s="16"/>
      <c r="AE443" s="16"/>
      <c r="AT443" s="277" t="s">
        <v>152</v>
      </c>
      <c r="AU443" s="277" t="s">
        <v>85</v>
      </c>
      <c r="AV443" s="16" t="s">
        <v>150</v>
      </c>
      <c r="AW443" s="16" t="s">
        <v>32</v>
      </c>
      <c r="AX443" s="16" t="s">
        <v>83</v>
      </c>
      <c r="AY443" s="277" t="s">
        <v>143</v>
      </c>
    </row>
    <row r="444" s="2" customFormat="1" ht="24.15" customHeight="1">
      <c r="A444" s="39"/>
      <c r="B444" s="40"/>
      <c r="C444" s="220" t="s">
        <v>622</v>
      </c>
      <c r="D444" s="220" t="s">
        <v>146</v>
      </c>
      <c r="E444" s="221" t="s">
        <v>1363</v>
      </c>
      <c r="F444" s="222" t="s">
        <v>1364</v>
      </c>
      <c r="G444" s="223" t="s">
        <v>223</v>
      </c>
      <c r="H444" s="224">
        <v>3.3999999999999999</v>
      </c>
      <c r="I444" s="225"/>
      <c r="J444" s="226">
        <f>ROUND(I444*H444,2)</f>
        <v>0</v>
      </c>
      <c r="K444" s="227"/>
      <c r="L444" s="45"/>
      <c r="M444" s="228" t="s">
        <v>1</v>
      </c>
      <c r="N444" s="229" t="s">
        <v>40</v>
      </c>
      <c r="O444" s="92"/>
      <c r="P444" s="230">
        <f>O444*H444</f>
        <v>0</v>
      </c>
      <c r="Q444" s="230">
        <v>4.9350000000000002E-06</v>
      </c>
      <c r="R444" s="230">
        <f>Q444*H444</f>
        <v>1.6779E-05</v>
      </c>
      <c r="S444" s="230">
        <v>0</v>
      </c>
      <c r="T444" s="231">
        <f>S444*H444</f>
        <v>0</v>
      </c>
      <c r="U444" s="39"/>
      <c r="V444" s="39"/>
      <c r="W444" s="39"/>
      <c r="X444" s="39"/>
      <c r="Y444" s="39"/>
      <c r="Z444" s="39"/>
      <c r="AA444" s="39"/>
      <c r="AB444" s="39"/>
      <c r="AC444" s="39"/>
      <c r="AD444" s="39"/>
      <c r="AE444" s="39"/>
      <c r="AR444" s="232" t="s">
        <v>150</v>
      </c>
      <c r="AT444" s="232" t="s">
        <v>146</v>
      </c>
      <c r="AU444" s="232" t="s">
        <v>85</v>
      </c>
      <c r="AY444" s="18" t="s">
        <v>143</v>
      </c>
      <c r="BE444" s="233">
        <f>IF(N444="základní",J444,0)</f>
        <v>0</v>
      </c>
      <c r="BF444" s="233">
        <f>IF(N444="snížená",J444,0)</f>
        <v>0</v>
      </c>
      <c r="BG444" s="233">
        <f>IF(N444="zákl. přenesená",J444,0)</f>
        <v>0</v>
      </c>
      <c r="BH444" s="233">
        <f>IF(N444="sníž. přenesená",J444,0)</f>
        <v>0</v>
      </c>
      <c r="BI444" s="233">
        <f>IF(N444="nulová",J444,0)</f>
        <v>0</v>
      </c>
      <c r="BJ444" s="18" t="s">
        <v>83</v>
      </c>
      <c r="BK444" s="233">
        <f>ROUND(I444*H444,2)</f>
        <v>0</v>
      </c>
      <c r="BL444" s="18" t="s">
        <v>150</v>
      </c>
      <c r="BM444" s="232" t="s">
        <v>1365</v>
      </c>
    </row>
    <row r="445" s="14" customFormat="1">
      <c r="A445" s="14"/>
      <c r="B445" s="245"/>
      <c r="C445" s="246"/>
      <c r="D445" s="236" t="s">
        <v>152</v>
      </c>
      <c r="E445" s="247" t="s">
        <v>1</v>
      </c>
      <c r="F445" s="248" t="s">
        <v>1366</v>
      </c>
      <c r="G445" s="246"/>
      <c r="H445" s="249">
        <v>3.3999999999999999</v>
      </c>
      <c r="I445" s="250"/>
      <c r="J445" s="246"/>
      <c r="K445" s="246"/>
      <c r="L445" s="251"/>
      <c r="M445" s="252"/>
      <c r="N445" s="253"/>
      <c r="O445" s="253"/>
      <c r="P445" s="253"/>
      <c r="Q445" s="253"/>
      <c r="R445" s="253"/>
      <c r="S445" s="253"/>
      <c r="T445" s="254"/>
      <c r="U445" s="14"/>
      <c r="V445" s="14"/>
      <c r="W445" s="14"/>
      <c r="X445" s="14"/>
      <c r="Y445" s="14"/>
      <c r="Z445" s="14"/>
      <c r="AA445" s="14"/>
      <c r="AB445" s="14"/>
      <c r="AC445" s="14"/>
      <c r="AD445" s="14"/>
      <c r="AE445" s="14"/>
      <c r="AT445" s="255" t="s">
        <v>152</v>
      </c>
      <c r="AU445" s="255" t="s">
        <v>85</v>
      </c>
      <c r="AV445" s="14" t="s">
        <v>85</v>
      </c>
      <c r="AW445" s="14" t="s">
        <v>32</v>
      </c>
      <c r="AX445" s="14" t="s">
        <v>83</v>
      </c>
      <c r="AY445" s="255" t="s">
        <v>143</v>
      </c>
    </row>
    <row r="446" s="2" customFormat="1" ht="37.8" customHeight="1">
      <c r="A446" s="39"/>
      <c r="B446" s="40"/>
      <c r="C446" s="220" t="s">
        <v>626</v>
      </c>
      <c r="D446" s="220" t="s">
        <v>146</v>
      </c>
      <c r="E446" s="221" t="s">
        <v>1367</v>
      </c>
      <c r="F446" s="222" t="s">
        <v>1368</v>
      </c>
      <c r="G446" s="223" t="s">
        <v>149</v>
      </c>
      <c r="H446" s="224">
        <v>37.700000000000003</v>
      </c>
      <c r="I446" s="225"/>
      <c r="J446" s="226">
        <f>ROUND(I446*H446,2)</f>
        <v>0</v>
      </c>
      <c r="K446" s="227"/>
      <c r="L446" s="45"/>
      <c r="M446" s="228" t="s">
        <v>1</v>
      </c>
      <c r="N446" s="229" t="s">
        <v>40</v>
      </c>
      <c r="O446" s="92"/>
      <c r="P446" s="230">
        <f>O446*H446</f>
        <v>0</v>
      </c>
      <c r="Q446" s="230">
        <v>0</v>
      </c>
      <c r="R446" s="230">
        <f>Q446*H446</f>
        <v>0</v>
      </c>
      <c r="S446" s="230">
        <v>0.050000000000000003</v>
      </c>
      <c r="T446" s="231">
        <f>S446*H446</f>
        <v>1.8850000000000002</v>
      </c>
      <c r="U446" s="39"/>
      <c r="V446" s="39"/>
      <c r="W446" s="39"/>
      <c r="X446" s="39"/>
      <c r="Y446" s="39"/>
      <c r="Z446" s="39"/>
      <c r="AA446" s="39"/>
      <c r="AB446" s="39"/>
      <c r="AC446" s="39"/>
      <c r="AD446" s="39"/>
      <c r="AE446" s="39"/>
      <c r="AR446" s="232" t="s">
        <v>150</v>
      </c>
      <c r="AT446" s="232" t="s">
        <v>146</v>
      </c>
      <c r="AU446" s="232" t="s">
        <v>85</v>
      </c>
      <c r="AY446" s="18" t="s">
        <v>143</v>
      </c>
      <c r="BE446" s="233">
        <f>IF(N446="základní",J446,0)</f>
        <v>0</v>
      </c>
      <c r="BF446" s="233">
        <f>IF(N446="snížená",J446,0)</f>
        <v>0</v>
      </c>
      <c r="BG446" s="233">
        <f>IF(N446="zákl. přenesená",J446,0)</f>
        <v>0</v>
      </c>
      <c r="BH446" s="233">
        <f>IF(N446="sníž. přenesená",J446,0)</f>
        <v>0</v>
      </c>
      <c r="BI446" s="233">
        <f>IF(N446="nulová",J446,0)</f>
        <v>0</v>
      </c>
      <c r="BJ446" s="18" t="s">
        <v>83</v>
      </c>
      <c r="BK446" s="233">
        <f>ROUND(I446*H446,2)</f>
        <v>0</v>
      </c>
      <c r="BL446" s="18" t="s">
        <v>150</v>
      </c>
      <c r="BM446" s="232" t="s">
        <v>1369</v>
      </c>
    </row>
    <row r="447" s="13" customFormat="1">
      <c r="A447" s="13"/>
      <c r="B447" s="234"/>
      <c r="C447" s="235"/>
      <c r="D447" s="236" t="s">
        <v>152</v>
      </c>
      <c r="E447" s="237" t="s">
        <v>1</v>
      </c>
      <c r="F447" s="238" t="s">
        <v>1160</v>
      </c>
      <c r="G447" s="235"/>
      <c r="H447" s="237" t="s">
        <v>1</v>
      </c>
      <c r="I447" s="239"/>
      <c r="J447" s="235"/>
      <c r="K447" s="235"/>
      <c r="L447" s="240"/>
      <c r="M447" s="241"/>
      <c r="N447" s="242"/>
      <c r="O447" s="242"/>
      <c r="P447" s="242"/>
      <c r="Q447" s="242"/>
      <c r="R447" s="242"/>
      <c r="S447" s="242"/>
      <c r="T447" s="243"/>
      <c r="U447" s="13"/>
      <c r="V447" s="13"/>
      <c r="W447" s="13"/>
      <c r="X447" s="13"/>
      <c r="Y447" s="13"/>
      <c r="Z447" s="13"/>
      <c r="AA447" s="13"/>
      <c r="AB447" s="13"/>
      <c r="AC447" s="13"/>
      <c r="AD447" s="13"/>
      <c r="AE447" s="13"/>
      <c r="AT447" s="244" t="s">
        <v>152</v>
      </c>
      <c r="AU447" s="244" t="s">
        <v>85</v>
      </c>
      <c r="AV447" s="13" t="s">
        <v>83</v>
      </c>
      <c r="AW447" s="13" t="s">
        <v>32</v>
      </c>
      <c r="AX447" s="13" t="s">
        <v>75</v>
      </c>
      <c r="AY447" s="244" t="s">
        <v>143</v>
      </c>
    </row>
    <row r="448" s="14" customFormat="1">
      <c r="A448" s="14"/>
      <c r="B448" s="245"/>
      <c r="C448" s="246"/>
      <c r="D448" s="236" t="s">
        <v>152</v>
      </c>
      <c r="E448" s="247" t="s">
        <v>1</v>
      </c>
      <c r="F448" s="248" t="s">
        <v>1161</v>
      </c>
      <c r="G448" s="246"/>
      <c r="H448" s="249">
        <v>24.620000000000001</v>
      </c>
      <c r="I448" s="250"/>
      <c r="J448" s="246"/>
      <c r="K448" s="246"/>
      <c r="L448" s="251"/>
      <c r="M448" s="252"/>
      <c r="N448" s="253"/>
      <c r="O448" s="253"/>
      <c r="P448" s="253"/>
      <c r="Q448" s="253"/>
      <c r="R448" s="253"/>
      <c r="S448" s="253"/>
      <c r="T448" s="254"/>
      <c r="U448" s="14"/>
      <c r="V448" s="14"/>
      <c r="W448" s="14"/>
      <c r="X448" s="14"/>
      <c r="Y448" s="14"/>
      <c r="Z448" s="14"/>
      <c r="AA448" s="14"/>
      <c r="AB448" s="14"/>
      <c r="AC448" s="14"/>
      <c r="AD448" s="14"/>
      <c r="AE448" s="14"/>
      <c r="AT448" s="255" t="s">
        <v>152</v>
      </c>
      <c r="AU448" s="255" t="s">
        <v>85</v>
      </c>
      <c r="AV448" s="14" t="s">
        <v>85</v>
      </c>
      <c r="AW448" s="14" t="s">
        <v>32</v>
      </c>
      <c r="AX448" s="14" t="s">
        <v>75</v>
      </c>
      <c r="AY448" s="255" t="s">
        <v>143</v>
      </c>
    </row>
    <row r="449" s="14" customFormat="1">
      <c r="A449" s="14"/>
      <c r="B449" s="245"/>
      <c r="C449" s="246"/>
      <c r="D449" s="236" t="s">
        <v>152</v>
      </c>
      <c r="E449" s="247" t="s">
        <v>1</v>
      </c>
      <c r="F449" s="248" t="s">
        <v>1162</v>
      </c>
      <c r="G449" s="246"/>
      <c r="H449" s="249">
        <v>13.08</v>
      </c>
      <c r="I449" s="250"/>
      <c r="J449" s="246"/>
      <c r="K449" s="246"/>
      <c r="L449" s="251"/>
      <c r="M449" s="252"/>
      <c r="N449" s="253"/>
      <c r="O449" s="253"/>
      <c r="P449" s="253"/>
      <c r="Q449" s="253"/>
      <c r="R449" s="253"/>
      <c r="S449" s="253"/>
      <c r="T449" s="254"/>
      <c r="U449" s="14"/>
      <c r="V449" s="14"/>
      <c r="W449" s="14"/>
      <c r="X449" s="14"/>
      <c r="Y449" s="14"/>
      <c r="Z449" s="14"/>
      <c r="AA449" s="14"/>
      <c r="AB449" s="14"/>
      <c r="AC449" s="14"/>
      <c r="AD449" s="14"/>
      <c r="AE449" s="14"/>
      <c r="AT449" s="255" t="s">
        <v>152</v>
      </c>
      <c r="AU449" s="255" t="s">
        <v>85</v>
      </c>
      <c r="AV449" s="14" t="s">
        <v>85</v>
      </c>
      <c r="AW449" s="14" t="s">
        <v>32</v>
      </c>
      <c r="AX449" s="14" t="s">
        <v>75</v>
      </c>
      <c r="AY449" s="255" t="s">
        <v>143</v>
      </c>
    </row>
    <row r="450" s="16" customFormat="1">
      <c r="A450" s="16"/>
      <c r="B450" s="267"/>
      <c r="C450" s="268"/>
      <c r="D450" s="236" t="s">
        <v>152</v>
      </c>
      <c r="E450" s="269" t="s">
        <v>1</v>
      </c>
      <c r="F450" s="270" t="s">
        <v>174</v>
      </c>
      <c r="G450" s="268"/>
      <c r="H450" s="271">
        <v>37.700000000000003</v>
      </c>
      <c r="I450" s="272"/>
      <c r="J450" s="268"/>
      <c r="K450" s="268"/>
      <c r="L450" s="273"/>
      <c r="M450" s="274"/>
      <c r="N450" s="275"/>
      <c r="O450" s="275"/>
      <c r="P450" s="275"/>
      <c r="Q450" s="275"/>
      <c r="R450" s="275"/>
      <c r="S450" s="275"/>
      <c r="T450" s="276"/>
      <c r="U450" s="16"/>
      <c r="V450" s="16"/>
      <c r="W450" s="16"/>
      <c r="X450" s="16"/>
      <c r="Y450" s="16"/>
      <c r="Z450" s="16"/>
      <c r="AA450" s="16"/>
      <c r="AB450" s="16"/>
      <c r="AC450" s="16"/>
      <c r="AD450" s="16"/>
      <c r="AE450" s="16"/>
      <c r="AT450" s="277" t="s">
        <v>152</v>
      </c>
      <c r="AU450" s="277" t="s">
        <v>85</v>
      </c>
      <c r="AV450" s="16" t="s">
        <v>150</v>
      </c>
      <c r="AW450" s="16" t="s">
        <v>32</v>
      </c>
      <c r="AX450" s="16" t="s">
        <v>83</v>
      </c>
      <c r="AY450" s="277" t="s">
        <v>143</v>
      </c>
    </row>
    <row r="451" s="2" customFormat="1" ht="37.8" customHeight="1">
      <c r="A451" s="39"/>
      <c r="B451" s="40"/>
      <c r="C451" s="220" t="s">
        <v>632</v>
      </c>
      <c r="D451" s="220" t="s">
        <v>146</v>
      </c>
      <c r="E451" s="221" t="s">
        <v>1370</v>
      </c>
      <c r="F451" s="222" t="s">
        <v>1371</v>
      </c>
      <c r="G451" s="223" t="s">
        <v>149</v>
      </c>
      <c r="H451" s="224">
        <v>53.366999999999997</v>
      </c>
      <c r="I451" s="225"/>
      <c r="J451" s="226">
        <f>ROUND(I451*H451,2)</f>
        <v>0</v>
      </c>
      <c r="K451" s="227"/>
      <c r="L451" s="45"/>
      <c r="M451" s="228" t="s">
        <v>1</v>
      </c>
      <c r="N451" s="229" t="s">
        <v>40</v>
      </c>
      <c r="O451" s="92"/>
      <c r="P451" s="230">
        <f>O451*H451</f>
        <v>0</v>
      </c>
      <c r="Q451" s="230">
        <v>0</v>
      </c>
      <c r="R451" s="230">
        <f>Q451*H451</f>
        <v>0</v>
      </c>
      <c r="S451" s="230">
        <v>0.045999999999999999</v>
      </c>
      <c r="T451" s="231">
        <f>S451*H451</f>
        <v>2.454882</v>
      </c>
      <c r="U451" s="39"/>
      <c r="V451" s="39"/>
      <c r="W451" s="39"/>
      <c r="X451" s="39"/>
      <c r="Y451" s="39"/>
      <c r="Z451" s="39"/>
      <c r="AA451" s="39"/>
      <c r="AB451" s="39"/>
      <c r="AC451" s="39"/>
      <c r="AD451" s="39"/>
      <c r="AE451" s="39"/>
      <c r="AR451" s="232" t="s">
        <v>150</v>
      </c>
      <c r="AT451" s="232" t="s">
        <v>146</v>
      </c>
      <c r="AU451" s="232" t="s">
        <v>85</v>
      </c>
      <c r="AY451" s="18" t="s">
        <v>143</v>
      </c>
      <c r="BE451" s="233">
        <f>IF(N451="základní",J451,0)</f>
        <v>0</v>
      </c>
      <c r="BF451" s="233">
        <f>IF(N451="snížená",J451,0)</f>
        <v>0</v>
      </c>
      <c r="BG451" s="233">
        <f>IF(N451="zákl. přenesená",J451,0)</f>
        <v>0</v>
      </c>
      <c r="BH451" s="233">
        <f>IF(N451="sníž. přenesená",J451,0)</f>
        <v>0</v>
      </c>
      <c r="BI451" s="233">
        <f>IF(N451="nulová",J451,0)</f>
        <v>0</v>
      </c>
      <c r="BJ451" s="18" t="s">
        <v>83</v>
      </c>
      <c r="BK451" s="233">
        <f>ROUND(I451*H451,2)</f>
        <v>0</v>
      </c>
      <c r="BL451" s="18" t="s">
        <v>150</v>
      </c>
      <c r="BM451" s="232" t="s">
        <v>1372</v>
      </c>
    </row>
    <row r="452" s="13" customFormat="1">
      <c r="A452" s="13"/>
      <c r="B452" s="234"/>
      <c r="C452" s="235"/>
      <c r="D452" s="236" t="s">
        <v>152</v>
      </c>
      <c r="E452" s="237" t="s">
        <v>1</v>
      </c>
      <c r="F452" s="238" t="s">
        <v>1160</v>
      </c>
      <c r="G452" s="235"/>
      <c r="H452" s="237" t="s">
        <v>1</v>
      </c>
      <c r="I452" s="239"/>
      <c r="J452" s="235"/>
      <c r="K452" s="235"/>
      <c r="L452" s="240"/>
      <c r="M452" s="241"/>
      <c r="N452" s="242"/>
      <c r="O452" s="242"/>
      <c r="P452" s="242"/>
      <c r="Q452" s="242"/>
      <c r="R452" s="242"/>
      <c r="S452" s="242"/>
      <c r="T452" s="243"/>
      <c r="U452" s="13"/>
      <c r="V452" s="13"/>
      <c r="W452" s="13"/>
      <c r="X452" s="13"/>
      <c r="Y452" s="13"/>
      <c r="Z452" s="13"/>
      <c r="AA452" s="13"/>
      <c r="AB452" s="13"/>
      <c r="AC452" s="13"/>
      <c r="AD452" s="13"/>
      <c r="AE452" s="13"/>
      <c r="AT452" s="244" t="s">
        <v>152</v>
      </c>
      <c r="AU452" s="244" t="s">
        <v>85</v>
      </c>
      <c r="AV452" s="13" t="s">
        <v>83</v>
      </c>
      <c r="AW452" s="13" t="s">
        <v>32</v>
      </c>
      <c r="AX452" s="13" t="s">
        <v>75</v>
      </c>
      <c r="AY452" s="244" t="s">
        <v>143</v>
      </c>
    </row>
    <row r="453" s="14" customFormat="1">
      <c r="A453" s="14"/>
      <c r="B453" s="245"/>
      <c r="C453" s="246"/>
      <c r="D453" s="236" t="s">
        <v>152</v>
      </c>
      <c r="E453" s="247" t="s">
        <v>1</v>
      </c>
      <c r="F453" s="248" t="s">
        <v>1198</v>
      </c>
      <c r="G453" s="246"/>
      <c r="H453" s="249">
        <v>25.629000000000001</v>
      </c>
      <c r="I453" s="250"/>
      <c r="J453" s="246"/>
      <c r="K453" s="246"/>
      <c r="L453" s="251"/>
      <c r="M453" s="252"/>
      <c r="N453" s="253"/>
      <c r="O453" s="253"/>
      <c r="P453" s="253"/>
      <c r="Q453" s="253"/>
      <c r="R453" s="253"/>
      <c r="S453" s="253"/>
      <c r="T453" s="254"/>
      <c r="U453" s="14"/>
      <c r="V453" s="14"/>
      <c r="W453" s="14"/>
      <c r="X453" s="14"/>
      <c r="Y453" s="14"/>
      <c r="Z453" s="14"/>
      <c r="AA453" s="14"/>
      <c r="AB453" s="14"/>
      <c r="AC453" s="14"/>
      <c r="AD453" s="14"/>
      <c r="AE453" s="14"/>
      <c r="AT453" s="255" t="s">
        <v>152</v>
      </c>
      <c r="AU453" s="255" t="s">
        <v>85</v>
      </c>
      <c r="AV453" s="14" t="s">
        <v>85</v>
      </c>
      <c r="AW453" s="14" t="s">
        <v>32</v>
      </c>
      <c r="AX453" s="14" t="s">
        <v>75</v>
      </c>
      <c r="AY453" s="255" t="s">
        <v>143</v>
      </c>
    </row>
    <row r="454" s="14" customFormat="1">
      <c r="A454" s="14"/>
      <c r="B454" s="245"/>
      <c r="C454" s="246"/>
      <c r="D454" s="236" t="s">
        <v>152</v>
      </c>
      <c r="E454" s="247" t="s">
        <v>1</v>
      </c>
      <c r="F454" s="248" t="s">
        <v>1199</v>
      </c>
      <c r="G454" s="246"/>
      <c r="H454" s="249">
        <v>27.738</v>
      </c>
      <c r="I454" s="250"/>
      <c r="J454" s="246"/>
      <c r="K454" s="246"/>
      <c r="L454" s="251"/>
      <c r="M454" s="252"/>
      <c r="N454" s="253"/>
      <c r="O454" s="253"/>
      <c r="P454" s="253"/>
      <c r="Q454" s="253"/>
      <c r="R454" s="253"/>
      <c r="S454" s="253"/>
      <c r="T454" s="254"/>
      <c r="U454" s="14"/>
      <c r="V454" s="14"/>
      <c r="W454" s="14"/>
      <c r="X454" s="14"/>
      <c r="Y454" s="14"/>
      <c r="Z454" s="14"/>
      <c r="AA454" s="14"/>
      <c r="AB454" s="14"/>
      <c r="AC454" s="14"/>
      <c r="AD454" s="14"/>
      <c r="AE454" s="14"/>
      <c r="AT454" s="255" t="s">
        <v>152</v>
      </c>
      <c r="AU454" s="255" t="s">
        <v>85</v>
      </c>
      <c r="AV454" s="14" t="s">
        <v>85</v>
      </c>
      <c r="AW454" s="14" t="s">
        <v>32</v>
      </c>
      <c r="AX454" s="14" t="s">
        <v>75</v>
      </c>
      <c r="AY454" s="255" t="s">
        <v>143</v>
      </c>
    </row>
    <row r="455" s="16" customFormat="1">
      <c r="A455" s="16"/>
      <c r="B455" s="267"/>
      <c r="C455" s="268"/>
      <c r="D455" s="236" t="s">
        <v>152</v>
      </c>
      <c r="E455" s="269" t="s">
        <v>1</v>
      </c>
      <c r="F455" s="270" t="s">
        <v>174</v>
      </c>
      <c r="G455" s="268"/>
      <c r="H455" s="271">
        <v>53.366999999999997</v>
      </c>
      <c r="I455" s="272"/>
      <c r="J455" s="268"/>
      <c r="K455" s="268"/>
      <c r="L455" s="273"/>
      <c r="M455" s="274"/>
      <c r="N455" s="275"/>
      <c r="O455" s="275"/>
      <c r="P455" s="275"/>
      <c r="Q455" s="275"/>
      <c r="R455" s="275"/>
      <c r="S455" s="275"/>
      <c r="T455" s="276"/>
      <c r="U455" s="16"/>
      <c r="V455" s="16"/>
      <c r="W455" s="16"/>
      <c r="X455" s="16"/>
      <c r="Y455" s="16"/>
      <c r="Z455" s="16"/>
      <c r="AA455" s="16"/>
      <c r="AB455" s="16"/>
      <c r="AC455" s="16"/>
      <c r="AD455" s="16"/>
      <c r="AE455" s="16"/>
      <c r="AT455" s="277" t="s">
        <v>152</v>
      </c>
      <c r="AU455" s="277" t="s">
        <v>85</v>
      </c>
      <c r="AV455" s="16" t="s">
        <v>150</v>
      </c>
      <c r="AW455" s="16" t="s">
        <v>32</v>
      </c>
      <c r="AX455" s="16" t="s">
        <v>83</v>
      </c>
      <c r="AY455" s="277" t="s">
        <v>143</v>
      </c>
    </row>
    <row r="456" s="2" customFormat="1" ht="33" customHeight="1">
      <c r="A456" s="39"/>
      <c r="B456" s="40"/>
      <c r="C456" s="220" t="s">
        <v>636</v>
      </c>
      <c r="D456" s="220" t="s">
        <v>146</v>
      </c>
      <c r="E456" s="221" t="s">
        <v>1373</v>
      </c>
      <c r="F456" s="222" t="s">
        <v>1374</v>
      </c>
      <c r="G456" s="223" t="s">
        <v>149</v>
      </c>
      <c r="H456" s="224">
        <v>78.760000000000005</v>
      </c>
      <c r="I456" s="225"/>
      <c r="J456" s="226">
        <f>ROUND(I456*H456,2)</f>
        <v>0</v>
      </c>
      <c r="K456" s="227"/>
      <c r="L456" s="45"/>
      <c r="M456" s="228" t="s">
        <v>1</v>
      </c>
      <c r="N456" s="229" t="s">
        <v>40</v>
      </c>
      <c r="O456" s="92"/>
      <c r="P456" s="230">
        <f>O456*H456</f>
        <v>0</v>
      </c>
      <c r="Q456" s="230">
        <v>0</v>
      </c>
      <c r="R456" s="230">
        <f>Q456*H456</f>
        <v>0</v>
      </c>
      <c r="S456" s="230">
        <v>0</v>
      </c>
      <c r="T456" s="231">
        <f>S456*H456</f>
        <v>0</v>
      </c>
      <c r="U456" s="39"/>
      <c r="V456" s="39"/>
      <c r="W456" s="39"/>
      <c r="X456" s="39"/>
      <c r="Y456" s="39"/>
      <c r="Z456" s="39"/>
      <c r="AA456" s="39"/>
      <c r="AB456" s="39"/>
      <c r="AC456" s="39"/>
      <c r="AD456" s="39"/>
      <c r="AE456" s="39"/>
      <c r="AR456" s="232" t="s">
        <v>150</v>
      </c>
      <c r="AT456" s="232" t="s">
        <v>146</v>
      </c>
      <c r="AU456" s="232" t="s">
        <v>85</v>
      </c>
      <c r="AY456" s="18" t="s">
        <v>143</v>
      </c>
      <c r="BE456" s="233">
        <f>IF(N456="základní",J456,0)</f>
        <v>0</v>
      </c>
      <c r="BF456" s="233">
        <f>IF(N456="snížená",J456,0)</f>
        <v>0</v>
      </c>
      <c r="BG456" s="233">
        <f>IF(N456="zákl. přenesená",J456,0)</f>
        <v>0</v>
      </c>
      <c r="BH456" s="233">
        <f>IF(N456="sníž. přenesená",J456,0)</f>
        <v>0</v>
      </c>
      <c r="BI456" s="233">
        <f>IF(N456="nulová",J456,0)</f>
        <v>0</v>
      </c>
      <c r="BJ456" s="18" t="s">
        <v>83</v>
      </c>
      <c r="BK456" s="233">
        <f>ROUND(I456*H456,2)</f>
        <v>0</v>
      </c>
      <c r="BL456" s="18" t="s">
        <v>150</v>
      </c>
      <c r="BM456" s="232" t="s">
        <v>1375</v>
      </c>
    </row>
    <row r="457" s="13" customFormat="1">
      <c r="A457" s="13"/>
      <c r="B457" s="234"/>
      <c r="C457" s="235"/>
      <c r="D457" s="236" t="s">
        <v>152</v>
      </c>
      <c r="E457" s="237" t="s">
        <v>1</v>
      </c>
      <c r="F457" s="238" t="s">
        <v>1058</v>
      </c>
      <c r="G457" s="235"/>
      <c r="H457" s="237" t="s">
        <v>1</v>
      </c>
      <c r="I457" s="239"/>
      <c r="J457" s="235"/>
      <c r="K457" s="235"/>
      <c r="L457" s="240"/>
      <c r="M457" s="241"/>
      <c r="N457" s="242"/>
      <c r="O457" s="242"/>
      <c r="P457" s="242"/>
      <c r="Q457" s="242"/>
      <c r="R457" s="242"/>
      <c r="S457" s="242"/>
      <c r="T457" s="243"/>
      <c r="U457" s="13"/>
      <c r="V457" s="13"/>
      <c r="W457" s="13"/>
      <c r="X457" s="13"/>
      <c r="Y457" s="13"/>
      <c r="Z457" s="13"/>
      <c r="AA457" s="13"/>
      <c r="AB457" s="13"/>
      <c r="AC457" s="13"/>
      <c r="AD457" s="13"/>
      <c r="AE457" s="13"/>
      <c r="AT457" s="244" t="s">
        <v>152</v>
      </c>
      <c r="AU457" s="244" t="s">
        <v>85</v>
      </c>
      <c r="AV457" s="13" t="s">
        <v>83</v>
      </c>
      <c r="AW457" s="13" t="s">
        <v>32</v>
      </c>
      <c r="AX457" s="13" t="s">
        <v>75</v>
      </c>
      <c r="AY457" s="244" t="s">
        <v>143</v>
      </c>
    </row>
    <row r="458" s="14" customFormat="1">
      <c r="A458" s="14"/>
      <c r="B458" s="245"/>
      <c r="C458" s="246"/>
      <c r="D458" s="236" t="s">
        <v>152</v>
      </c>
      <c r="E458" s="247" t="s">
        <v>1</v>
      </c>
      <c r="F458" s="248" t="s">
        <v>1059</v>
      </c>
      <c r="G458" s="246"/>
      <c r="H458" s="249">
        <v>69.760000000000005</v>
      </c>
      <c r="I458" s="250"/>
      <c r="J458" s="246"/>
      <c r="K458" s="246"/>
      <c r="L458" s="251"/>
      <c r="M458" s="252"/>
      <c r="N458" s="253"/>
      <c r="O458" s="253"/>
      <c r="P458" s="253"/>
      <c r="Q458" s="253"/>
      <c r="R458" s="253"/>
      <c r="S458" s="253"/>
      <c r="T458" s="254"/>
      <c r="U458" s="14"/>
      <c r="V458" s="14"/>
      <c r="W458" s="14"/>
      <c r="X458" s="14"/>
      <c r="Y458" s="14"/>
      <c r="Z458" s="14"/>
      <c r="AA458" s="14"/>
      <c r="AB458" s="14"/>
      <c r="AC458" s="14"/>
      <c r="AD458" s="14"/>
      <c r="AE458" s="14"/>
      <c r="AT458" s="255" t="s">
        <v>152</v>
      </c>
      <c r="AU458" s="255" t="s">
        <v>85</v>
      </c>
      <c r="AV458" s="14" t="s">
        <v>85</v>
      </c>
      <c r="AW458" s="14" t="s">
        <v>32</v>
      </c>
      <c r="AX458" s="14" t="s">
        <v>75</v>
      </c>
      <c r="AY458" s="255" t="s">
        <v>143</v>
      </c>
    </row>
    <row r="459" s="13" customFormat="1">
      <c r="A459" s="13"/>
      <c r="B459" s="234"/>
      <c r="C459" s="235"/>
      <c r="D459" s="236" t="s">
        <v>152</v>
      </c>
      <c r="E459" s="237" t="s">
        <v>1</v>
      </c>
      <c r="F459" s="238" t="s">
        <v>1060</v>
      </c>
      <c r="G459" s="235"/>
      <c r="H459" s="237" t="s">
        <v>1</v>
      </c>
      <c r="I459" s="239"/>
      <c r="J459" s="235"/>
      <c r="K459" s="235"/>
      <c r="L459" s="240"/>
      <c r="M459" s="241"/>
      <c r="N459" s="242"/>
      <c r="O459" s="242"/>
      <c r="P459" s="242"/>
      <c r="Q459" s="242"/>
      <c r="R459" s="242"/>
      <c r="S459" s="242"/>
      <c r="T459" s="243"/>
      <c r="U459" s="13"/>
      <c r="V459" s="13"/>
      <c r="W459" s="13"/>
      <c r="X459" s="13"/>
      <c r="Y459" s="13"/>
      <c r="Z459" s="13"/>
      <c r="AA459" s="13"/>
      <c r="AB459" s="13"/>
      <c r="AC459" s="13"/>
      <c r="AD459" s="13"/>
      <c r="AE459" s="13"/>
      <c r="AT459" s="244" t="s">
        <v>152</v>
      </c>
      <c r="AU459" s="244" t="s">
        <v>85</v>
      </c>
      <c r="AV459" s="13" t="s">
        <v>83</v>
      </c>
      <c r="AW459" s="13" t="s">
        <v>32</v>
      </c>
      <c r="AX459" s="13" t="s">
        <v>75</v>
      </c>
      <c r="AY459" s="244" t="s">
        <v>143</v>
      </c>
    </row>
    <row r="460" s="14" customFormat="1">
      <c r="A460" s="14"/>
      <c r="B460" s="245"/>
      <c r="C460" s="246"/>
      <c r="D460" s="236" t="s">
        <v>152</v>
      </c>
      <c r="E460" s="247" t="s">
        <v>1</v>
      </c>
      <c r="F460" s="248" t="s">
        <v>1376</v>
      </c>
      <c r="G460" s="246"/>
      <c r="H460" s="249">
        <v>9</v>
      </c>
      <c r="I460" s="250"/>
      <c r="J460" s="246"/>
      <c r="K460" s="246"/>
      <c r="L460" s="251"/>
      <c r="M460" s="252"/>
      <c r="N460" s="253"/>
      <c r="O460" s="253"/>
      <c r="P460" s="253"/>
      <c r="Q460" s="253"/>
      <c r="R460" s="253"/>
      <c r="S460" s="253"/>
      <c r="T460" s="254"/>
      <c r="U460" s="14"/>
      <c r="V460" s="14"/>
      <c r="W460" s="14"/>
      <c r="X460" s="14"/>
      <c r="Y460" s="14"/>
      <c r="Z460" s="14"/>
      <c r="AA460" s="14"/>
      <c r="AB460" s="14"/>
      <c r="AC460" s="14"/>
      <c r="AD460" s="14"/>
      <c r="AE460" s="14"/>
      <c r="AT460" s="255" t="s">
        <v>152</v>
      </c>
      <c r="AU460" s="255" t="s">
        <v>85</v>
      </c>
      <c r="AV460" s="14" t="s">
        <v>85</v>
      </c>
      <c r="AW460" s="14" t="s">
        <v>32</v>
      </c>
      <c r="AX460" s="14" t="s">
        <v>75</v>
      </c>
      <c r="AY460" s="255" t="s">
        <v>143</v>
      </c>
    </row>
    <row r="461" s="16" customFormat="1">
      <c r="A461" s="16"/>
      <c r="B461" s="267"/>
      <c r="C461" s="268"/>
      <c r="D461" s="236" t="s">
        <v>152</v>
      </c>
      <c r="E461" s="269" t="s">
        <v>1</v>
      </c>
      <c r="F461" s="270" t="s">
        <v>174</v>
      </c>
      <c r="G461" s="268"/>
      <c r="H461" s="271">
        <v>78.760000000000005</v>
      </c>
      <c r="I461" s="272"/>
      <c r="J461" s="268"/>
      <c r="K461" s="268"/>
      <c r="L461" s="273"/>
      <c r="M461" s="274"/>
      <c r="N461" s="275"/>
      <c r="O461" s="275"/>
      <c r="P461" s="275"/>
      <c r="Q461" s="275"/>
      <c r="R461" s="275"/>
      <c r="S461" s="275"/>
      <c r="T461" s="276"/>
      <c r="U461" s="16"/>
      <c r="V461" s="16"/>
      <c r="W461" s="16"/>
      <c r="X461" s="16"/>
      <c r="Y461" s="16"/>
      <c r="Z461" s="16"/>
      <c r="AA461" s="16"/>
      <c r="AB461" s="16"/>
      <c r="AC461" s="16"/>
      <c r="AD461" s="16"/>
      <c r="AE461" s="16"/>
      <c r="AT461" s="277" t="s">
        <v>152</v>
      </c>
      <c r="AU461" s="277" t="s">
        <v>85</v>
      </c>
      <c r="AV461" s="16" t="s">
        <v>150</v>
      </c>
      <c r="AW461" s="16" t="s">
        <v>32</v>
      </c>
      <c r="AX461" s="16" t="s">
        <v>83</v>
      </c>
      <c r="AY461" s="277" t="s">
        <v>143</v>
      </c>
    </row>
    <row r="462" s="2" customFormat="1" ht="44.25" customHeight="1">
      <c r="A462" s="39"/>
      <c r="B462" s="40"/>
      <c r="C462" s="220" t="s">
        <v>642</v>
      </c>
      <c r="D462" s="220" t="s">
        <v>146</v>
      </c>
      <c r="E462" s="221" t="s">
        <v>906</v>
      </c>
      <c r="F462" s="222" t="s">
        <v>1377</v>
      </c>
      <c r="G462" s="223" t="s">
        <v>467</v>
      </c>
      <c r="H462" s="224">
        <v>1</v>
      </c>
      <c r="I462" s="225"/>
      <c r="J462" s="226">
        <f>ROUND(I462*H462,2)</f>
        <v>0</v>
      </c>
      <c r="K462" s="227"/>
      <c r="L462" s="45"/>
      <c r="M462" s="228" t="s">
        <v>1</v>
      </c>
      <c r="N462" s="229" t="s">
        <v>40</v>
      </c>
      <c r="O462" s="92"/>
      <c r="P462" s="230">
        <f>O462*H462</f>
        <v>0</v>
      </c>
      <c r="Q462" s="230">
        <v>0</v>
      </c>
      <c r="R462" s="230">
        <f>Q462*H462</f>
        <v>0</v>
      </c>
      <c r="S462" s="230">
        <v>0</v>
      </c>
      <c r="T462" s="231">
        <f>S462*H462</f>
        <v>0</v>
      </c>
      <c r="U462" s="39"/>
      <c r="V462" s="39"/>
      <c r="W462" s="39"/>
      <c r="X462" s="39"/>
      <c r="Y462" s="39"/>
      <c r="Z462" s="39"/>
      <c r="AA462" s="39"/>
      <c r="AB462" s="39"/>
      <c r="AC462" s="39"/>
      <c r="AD462" s="39"/>
      <c r="AE462" s="39"/>
      <c r="AR462" s="232" t="s">
        <v>150</v>
      </c>
      <c r="AT462" s="232" t="s">
        <v>146</v>
      </c>
      <c r="AU462" s="232" t="s">
        <v>85</v>
      </c>
      <c r="AY462" s="18" t="s">
        <v>143</v>
      </c>
      <c r="BE462" s="233">
        <f>IF(N462="základní",J462,0)</f>
        <v>0</v>
      </c>
      <c r="BF462" s="233">
        <f>IF(N462="snížená",J462,0)</f>
        <v>0</v>
      </c>
      <c r="BG462" s="233">
        <f>IF(N462="zákl. přenesená",J462,0)</f>
        <v>0</v>
      </c>
      <c r="BH462" s="233">
        <f>IF(N462="sníž. přenesená",J462,0)</f>
        <v>0</v>
      </c>
      <c r="BI462" s="233">
        <f>IF(N462="nulová",J462,0)</f>
        <v>0</v>
      </c>
      <c r="BJ462" s="18" t="s">
        <v>83</v>
      </c>
      <c r="BK462" s="233">
        <f>ROUND(I462*H462,2)</f>
        <v>0</v>
      </c>
      <c r="BL462" s="18" t="s">
        <v>150</v>
      </c>
      <c r="BM462" s="232" t="s">
        <v>1378</v>
      </c>
    </row>
    <row r="463" s="12" customFormat="1" ht="22.8" customHeight="1">
      <c r="A463" s="12"/>
      <c r="B463" s="204"/>
      <c r="C463" s="205"/>
      <c r="D463" s="206" t="s">
        <v>74</v>
      </c>
      <c r="E463" s="218" t="s">
        <v>469</v>
      </c>
      <c r="F463" s="218" t="s">
        <v>470</v>
      </c>
      <c r="G463" s="205"/>
      <c r="H463" s="205"/>
      <c r="I463" s="208"/>
      <c r="J463" s="219">
        <f>BK463</f>
        <v>0</v>
      </c>
      <c r="K463" s="205"/>
      <c r="L463" s="210"/>
      <c r="M463" s="211"/>
      <c r="N463" s="212"/>
      <c r="O463" s="212"/>
      <c r="P463" s="213">
        <f>SUM(P464:P505)</f>
        <v>0</v>
      </c>
      <c r="Q463" s="212"/>
      <c r="R463" s="213">
        <f>SUM(R464:R505)</f>
        <v>0</v>
      </c>
      <c r="S463" s="212"/>
      <c r="T463" s="214">
        <f>SUM(T464:T505)</f>
        <v>0</v>
      </c>
      <c r="U463" s="12"/>
      <c r="V463" s="12"/>
      <c r="W463" s="12"/>
      <c r="X463" s="12"/>
      <c r="Y463" s="12"/>
      <c r="Z463" s="12"/>
      <c r="AA463" s="12"/>
      <c r="AB463" s="12"/>
      <c r="AC463" s="12"/>
      <c r="AD463" s="12"/>
      <c r="AE463" s="12"/>
      <c r="AR463" s="215" t="s">
        <v>83</v>
      </c>
      <c r="AT463" s="216" t="s">
        <v>74</v>
      </c>
      <c r="AU463" s="216" t="s">
        <v>83</v>
      </c>
      <c r="AY463" s="215" t="s">
        <v>143</v>
      </c>
      <c r="BK463" s="217">
        <f>SUM(BK464:BK505)</f>
        <v>0</v>
      </c>
    </row>
    <row r="464" s="2" customFormat="1" ht="33" customHeight="1">
      <c r="A464" s="39"/>
      <c r="B464" s="40"/>
      <c r="C464" s="220" t="s">
        <v>646</v>
      </c>
      <c r="D464" s="220" t="s">
        <v>146</v>
      </c>
      <c r="E464" s="221" t="s">
        <v>472</v>
      </c>
      <c r="F464" s="222" t="s">
        <v>473</v>
      </c>
      <c r="G464" s="223" t="s">
        <v>474</v>
      </c>
      <c r="H464" s="224">
        <v>33.826999999999998</v>
      </c>
      <c r="I464" s="225"/>
      <c r="J464" s="226">
        <f>ROUND(I464*H464,2)</f>
        <v>0</v>
      </c>
      <c r="K464" s="227"/>
      <c r="L464" s="45"/>
      <c r="M464" s="228" t="s">
        <v>1</v>
      </c>
      <c r="N464" s="229" t="s">
        <v>40</v>
      </c>
      <c r="O464" s="92"/>
      <c r="P464" s="230">
        <f>O464*H464</f>
        <v>0</v>
      </c>
      <c r="Q464" s="230">
        <v>0</v>
      </c>
      <c r="R464" s="230">
        <f>Q464*H464</f>
        <v>0</v>
      </c>
      <c r="S464" s="230">
        <v>0</v>
      </c>
      <c r="T464" s="231">
        <f>S464*H464</f>
        <v>0</v>
      </c>
      <c r="U464" s="39"/>
      <c r="V464" s="39"/>
      <c r="W464" s="39"/>
      <c r="X464" s="39"/>
      <c r="Y464" s="39"/>
      <c r="Z464" s="39"/>
      <c r="AA464" s="39"/>
      <c r="AB464" s="39"/>
      <c r="AC464" s="39"/>
      <c r="AD464" s="39"/>
      <c r="AE464" s="39"/>
      <c r="AR464" s="232" t="s">
        <v>150</v>
      </c>
      <c r="AT464" s="232" t="s">
        <v>146</v>
      </c>
      <c r="AU464" s="232" t="s">
        <v>85</v>
      </c>
      <c r="AY464" s="18" t="s">
        <v>143</v>
      </c>
      <c r="BE464" s="233">
        <f>IF(N464="základní",J464,0)</f>
        <v>0</v>
      </c>
      <c r="BF464" s="233">
        <f>IF(N464="snížená",J464,0)</f>
        <v>0</v>
      </c>
      <c r="BG464" s="233">
        <f>IF(N464="zákl. přenesená",J464,0)</f>
        <v>0</v>
      </c>
      <c r="BH464" s="233">
        <f>IF(N464="sníž. přenesená",J464,0)</f>
        <v>0</v>
      </c>
      <c r="BI464" s="233">
        <f>IF(N464="nulová",J464,0)</f>
        <v>0</v>
      </c>
      <c r="BJ464" s="18" t="s">
        <v>83</v>
      </c>
      <c r="BK464" s="233">
        <f>ROUND(I464*H464,2)</f>
        <v>0</v>
      </c>
      <c r="BL464" s="18" t="s">
        <v>150</v>
      </c>
      <c r="BM464" s="232" t="s">
        <v>475</v>
      </c>
    </row>
    <row r="465" s="2" customFormat="1" ht="24.15" customHeight="1">
      <c r="A465" s="39"/>
      <c r="B465" s="40"/>
      <c r="C465" s="220" t="s">
        <v>652</v>
      </c>
      <c r="D465" s="220" t="s">
        <v>146</v>
      </c>
      <c r="E465" s="221" t="s">
        <v>477</v>
      </c>
      <c r="F465" s="222" t="s">
        <v>478</v>
      </c>
      <c r="G465" s="223" t="s">
        <v>474</v>
      </c>
      <c r="H465" s="224">
        <v>33.826999999999998</v>
      </c>
      <c r="I465" s="225"/>
      <c r="J465" s="226">
        <f>ROUND(I465*H465,2)</f>
        <v>0</v>
      </c>
      <c r="K465" s="227"/>
      <c r="L465" s="45"/>
      <c r="M465" s="228" t="s">
        <v>1</v>
      </c>
      <c r="N465" s="229" t="s">
        <v>40</v>
      </c>
      <c r="O465" s="92"/>
      <c r="P465" s="230">
        <f>O465*H465</f>
        <v>0</v>
      </c>
      <c r="Q465" s="230">
        <v>0</v>
      </c>
      <c r="R465" s="230">
        <f>Q465*H465</f>
        <v>0</v>
      </c>
      <c r="S465" s="230">
        <v>0</v>
      </c>
      <c r="T465" s="231">
        <f>S465*H465</f>
        <v>0</v>
      </c>
      <c r="U465" s="39"/>
      <c r="V465" s="39"/>
      <c r="W465" s="39"/>
      <c r="X465" s="39"/>
      <c r="Y465" s="39"/>
      <c r="Z465" s="39"/>
      <c r="AA465" s="39"/>
      <c r="AB465" s="39"/>
      <c r="AC465" s="39"/>
      <c r="AD465" s="39"/>
      <c r="AE465" s="39"/>
      <c r="AR465" s="232" t="s">
        <v>150</v>
      </c>
      <c r="AT465" s="232" t="s">
        <v>146</v>
      </c>
      <c r="AU465" s="232" t="s">
        <v>85</v>
      </c>
      <c r="AY465" s="18" t="s">
        <v>143</v>
      </c>
      <c r="BE465" s="233">
        <f>IF(N465="základní",J465,0)</f>
        <v>0</v>
      </c>
      <c r="BF465" s="233">
        <f>IF(N465="snížená",J465,0)</f>
        <v>0</v>
      </c>
      <c r="BG465" s="233">
        <f>IF(N465="zákl. přenesená",J465,0)</f>
        <v>0</v>
      </c>
      <c r="BH465" s="233">
        <f>IF(N465="sníž. přenesená",J465,0)</f>
        <v>0</v>
      </c>
      <c r="BI465" s="233">
        <f>IF(N465="nulová",J465,0)</f>
        <v>0</v>
      </c>
      <c r="BJ465" s="18" t="s">
        <v>83</v>
      </c>
      <c r="BK465" s="233">
        <f>ROUND(I465*H465,2)</f>
        <v>0</v>
      </c>
      <c r="BL465" s="18" t="s">
        <v>150</v>
      </c>
      <c r="BM465" s="232" t="s">
        <v>479</v>
      </c>
    </row>
    <row r="466" s="2" customFormat="1" ht="24.15" customHeight="1">
      <c r="A466" s="39"/>
      <c r="B466" s="40"/>
      <c r="C466" s="220" t="s">
        <v>657</v>
      </c>
      <c r="D466" s="220" t="s">
        <v>146</v>
      </c>
      <c r="E466" s="221" t="s">
        <v>481</v>
      </c>
      <c r="F466" s="222" t="s">
        <v>482</v>
      </c>
      <c r="G466" s="223" t="s">
        <v>474</v>
      </c>
      <c r="H466" s="224">
        <v>980.98299999999995</v>
      </c>
      <c r="I466" s="225"/>
      <c r="J466" s="226">
        <f>ROUND(I466*H466,2)</f>
        <v>0</v>
      </c>
      <c r="K466" s="227"/>
      <c r="L466" s="45"/>
      <c r="M466" s="228" t="s">
        <v>1</v>
      </c>
      <c r="N466" s="229" t="s">
        <v>40</v>
      </c>
      <c r="O466" s="92"/>
      <c r="P466" s="230">
        <f>O466*H466</f>
        <v>0</v>
      </c>
      <c r="Q466" s="230">
        <v>0</v>
      </c>
      <c r="R466" s="230">
        <f>Q466*H466</f>
        <v>0</v>
      </c>
      <c r="S466" s="230">
        <v>0</v>
      </c>
      <c r="T466" s="231">
        <f>S466*H466</f>
        <v>0</v>
      </c>
      <c r="U466" s="39"/>
      <c r="V466" s="39"/>
      <c r="W466" s="39"/>
      <c r="X466" s="39"/>
      <c r="Y466" s="39"/>
      <c r="Z466" s="39"/>
      <c r="AA466" s="39"/>
      <c r="AB466" s="39"/>
      <c r="AC466" s="39"/>
      <c r="AD466" s="39"/>
      <c r="AE466" s="39"/>
      <c r="AR466" s="232" t="s">
        <v>150</v>
      </c>
      <c r="AT466" s="232" t="s">
        <v>146</v>
      </c>
      <c r="AU466" s="232" t="s">
        <v>85</v>
      </c>
      <c r="AY466" s="18" t="s">
        <v>143</v>
      </c>
      <c r="BE466" s="233">
        <f>IF(N466="základní",J466,0)</f>
        <v>0</v>
      </c>
      <c r="BF466" s="233">
        <f>IF(N466="snížená",J466,0)</f>
        <v>0</v>
      </c>
      <c r="BG466" s="233">
        <f>IF(N466="zákl. přenesená",J466,0)</f>
        <v>0</v>
      </c>
      <c r="BH466" s="233">
        <f>IF(N466="sníž. přenesená",J466,0)</f>
        <v>0</v>
      </c>
      <c r="BI466" s="233">
        <f>IF(N466="nulová",J466,0)</f>
        <v>0</v>
      </c>
      <c r="BJ466" s="18" t="s">
        <v>83</v>
      </c>
      <c r="BK466" s="233">
        <f>ROUND(I466*H466,2)</f>
        <v>0</v>
      </c>
      <c r="BL466" s="18" t="s">
        <v>150</v>
      </c>
      <c r="BM466" s="232" t="s">
        <v>483</v>
      </c>
    </row>
    <row r="467" s="2" customFormat="1">
      <c r="A467" s="39"/>
      <c r="B467" s="40"/>
      <c r="C467" s="41"/>
      <c r="D467" s="236" t="s">
        <v>357</v>
      </c>
      <c r="E467" s="41"/>
      <c r="F467" s="289" t="s">
        <v>484</v>
      </c>
      <c r="G467" s="41"/>
      <c r="H467" s="41"/>
      <c r="I467" s="290"/>
      <c r="J467" s="41"/>
      <c r="K467" s="41"/>
      <c r="L467" s="45"/>
      <c r="M467" s="291"/>
      <c r="N467" s="292"/>
      <c r="O467" s="92"/>
      <c r="P467" s="92"/>
      <c r="Q467" s="92"/>
      <c r="R467" s="92"/>
      <c r="S467" s="92"/>
      <c r="T467" s="93"/>
      <c r="U467" s="39"/>
      <c r="V467" s="39"/>
      <c r="W467" s="39"/>
      <c r="X467" s="39"/>
      <c r="Y467" s="39"/>
      <c r="Z467" s="39"/>
      <c r="AA467" s="39"/>
      <c r="AB467" s="39"/>
      <c r="AC467" s="39"/>
      <c r="AD467" s="39"/>
      <c r="AE467" s="39"/>
      <c r="AT467" s="18" t="s">
        <v>357</v>
      </c>
      <c r="AU467" s="18" t="s">
        <v>85</v>
      </c>
    </row>
    <row r="468" s="14" customFormat="1">
      <c r="A468" s="14"/>
      <c r="B468" s="245"/>
      <c r="C468" s="246"/>
      <c r="D468" s="236" t="s">
        <v>152</v>
      </c>
      <c r="E468" s="246"/>
      <c r="F468" s="248" t="s">
        <v>1379</v>
      </c>
      <c r="G468" s="246"/>
      <c r="H468" s="249">
        <v>980.98299999999995</v>
      </c>
      <c r="I468" s="250"/>
      <c r="J468" s="246"/>
      <c r="K468" s="246"/>
      <c r="L468" s="251"/>
      <c r="M468" s="252"/>
      <c r="N468" s="253"/>
      <c r="O468" s="253"/>
      <c r="P468" s="253"/>
      <c r="Q468" s="253"/>
      <c r="R468" s="253"/>
      <c r="S468" s="253"/>
      <c r="T468" s="254"/>
      <c r="U468" s="14"/>
      <c r="V468" s="14"/>
      <c r="W468" s="14"/>
      <c r="X468" s="14"/>
      <c r="Y468" s="14"/>
      <c r="Z468" s="14"/>
      <c r="AA468" s="14"/>
      <c r="AB468" s="14"/>
      <c r="AC468" s="14"/>
      <c r="AD468" s="14"/>
      <c r="AE468" s="14"/>
      <c r="AT468" s="255" t="s">
        <v>152</v>
      </c>
      <c r="AU468" s="255" t="s">
        <v>85</v>
      </c>
      <c r="AV468" s="14" t="s">
        <v>85</v>
      </c>
      <c r="AW468" s="14" t="s">
        <v>4</v>
      </c>
      <c r="AX468" s="14" t="s">
        <v>83</v>
      </c>
      <c r="AY468" s="255" t="s">
        <v>143</v>
      </c>
    </row>
    <row r="469" s="2" customFormat="1" ht="33" customHeight="1">
      <c r="A469" s="39"/>
      <c r="B469" s="40"/>
      <c r="C469" s="220" t="s">
        <v>660</v>
      </c>
      <c r="D469" s="220" t="s">
        <v>146</v>
      </c>
      <c r="E469" s="221" t="s">
        <v>487</v>
      </c>
      <c r="F469" s="222" t="s">
        <v>488</v>
      </c>
      <c r="G469" s="223" t="s">
        <v>474</v>
      </c>
      <c r="H469" s="224">
        <v>0.751</v>
      </c>
      <c r="I469" s="225"/>
      <c r="J469" s="226">
        <f>ROUND(I469*H469,2)</f>
        <v>0</v>
      </c>
      <c r="K469" s="227"/>
      <c r="L469" s="45"/>
      <c r="M469" s="228" t="s">
        <v>1</v>
      </c>
      <c r="N469" s="229" t="s">
        <v>40</v>
      </c>
      <c r="O469" s="92"/>
      <c r="P469" s="230">
        <f>O469*H469</f>
        <v>0</v>
      </c>
      <c r="Q469" s="230">
        <v>0</v>
      </c>
      <c r="R469" s="230">
        <f>Q469*H469</f>
        <v>0</v>
      </c>
      <c r="S469" s="230">
        <v>0</v>
      </c>
      <c r="T469" s="231">
        <f>S469*H469</f>
        <v>0</v>
      </c>
      <c r="U469" s="39"/>
      <c r="V469" s="39"/>
      <c r="W469" s="39"/>
      <c r="X469" s="39"/>
      <c r="Y469" s="39"/>
      <c r="Z469" s="39"/>
      <c r="AA469" s="39"/>
      <c r="AB469" s="39"/>
      <c r="AC469" s="39"/>
      <c r="AD469" s="39"/>
      <c r="AE469" s="39"/>
      <c r="AR469" s="232" t="s">
        <v>150</v>
      </c>
      <c r="AT469" s="232" t="s">
        <v>146</v>
      </c>
      <c r="AU469" s="232" t="s">
        <v>85</v>
      </c>
      <c r="AY469" s="18" t="s">
        <v>143</v>
      </c>
      <c r="BE469" s="233">
        <f>IF(N469="základní",J469,0)</f>
        <v>0</v>
      </c>
      <c r="BF469" s="233">
        <f>IF(N469="snížená",J469,0)</f>
        <v>0</v>
      </c>
      <c r="BG469" s="233">
        <f>IF(N469="zákl. přenesená",J469,0)</f>
        <v>0</v>
      </c>
      <c r="BH469" s="233">
        <f>IF(N469="sníž. přenesená",J469,0)</f>
        <v>0</v>
      </c>
      <c r="BI469" s="233">
        <f>IF(N469="nulová",J469,0)</f>
        <v>0</v>
      </c>
      <c r="BJ469" s="18" t="s">
        <v>83</v>
      </c>
      <c r="BK469" s="233">
        <f>ROUND(I469*H469,2)</f>
        <v>0</v>
      </c>
      <c r="BL469" s="18" t="s">
        <v>150</v>
      </c>
      <c r="BM469" s="232" t="s">
        <v>1380</v>
      </c>
    </row>
    <row r="470" s="2" customFormat="1" ht="33" customHeight="1">
      <c r="A470" s="39"/>
      <c r="B470" s="40"/>
      <c r="C470" s="220" t="s">
        <v>664</v>
      </c>
      <c r="D470" s="220" t="s">
        <v>146</v>
      </c>
      <c r="E470" s="221" t="s">
        <v>1381</v>
      </c>
      <c r="F470" s="222" t="s">
        <v>1382</v>
      </c>
      <c r="G470" s="223" t="s">
        <v>474</v>
      </c>
      <c r="H470" s="224">
        <v>0.16200000000000001</v>
      </c>
      <c r="I470" s="225"/>
      <c r="J470" s="226">
        <f>ROUND(I470*H470,2)</f>
        <v>0</v>
      </c>
      <c r="K470" s="227"/>
      <c r="L470" s="45"/>
      <c r="M470" s="228" t="s">
        <v>1</v>
      </c>
      <c r="N470" s="229" t="s">
        <v>40</v>
      </c>
      <c r="O470" s="92"/>
      <c r="P470" s="230">
        <f>O470*H470</f>
        <v>0</v>
      </c>
      <c r="Q470" s="230">
        <v>0</v>
      </c>
      <c r="R470" s="230">
        <f>Q470*H470</f>
        <v>0</v>
      </c>
      <c r="S470" s="230">
        <v>0</v>
      </c>
      <c r="T470" s="231">
        <f>S470*H470</f>
        <v>0</v>
      </c>
      <c r="U470" s="39"/>
      <c r="V470" s="39"/>
      <c r="W470" s="39"/>
      <c r="X470" s="39"/>
      <c r="Y470" s="39"/>
      <c r="Z470" s="39"/>
      <c r="AA470" s="39"/>
      <c r="AB470" s="39"/>
      <c r="AC470" s="39"/>
      <c r="AD470" s="39"/>
      <c r="AE470" s="39"/>
      <c r="AR470" s="232" t="s">
        <v>150</v>
      </c>
      <c r="AT470" s="232" t="s">
        <v>146</v>
      </c>
      <c r="AU470" s="232" t="s">
        <v>85</v>
      </c>
      <c r="AY470" s="18" t="s">
        <v>143</v>
      </c>
      <c r="BE470" s="233">
        <f>IF(N470="základní",J470,0)</f>
        <v>0</v>
      </c>
      <c r="BF470" s="233">
        <f>IF(N470="snížená",J470,0)</f>
        <v>0</v>
      </c>
      <c r="BG470" s="233">
        <f>IF(N470="zákl. přenesená",J470,0)</f>
        <v>0</v>
      </c>
      <c r="BH470" s="233">
        <f>IF(N470="sníž. přenesená",J470,0)</f>
        <v>0</v>
      </c>
      <c r="BI470" s="233">
        <f>IF(N470="nulová",J470,0)</f>
        <v>0</v>
      </c>
      <c r="BJ470" s="18" t="s">
        <v>83</v>
      </c>
      <c r="BK470" s="233">
        <f>ROUND(I470*H470,2)</f>
        <v>0</v>
      </c>
      <c r="BL470" s="18" t="s">
        <v>150</v>
      </c>
      <c r="BM470" s="232" t="s">
        <v>1383</v>
      </c>
    </row>
    <row r="471" s="14" customFormat="1">
      <c r="A471" s="14"/>
      <c r="B471" s="245"/>
      <c r="C471" s="246"/>
      <c r="D471" s="236" t="s">
        <v>152</v>
      </c>
      <c r="E471" s="247" t="s">
        <v>1</v>
      </c>
      <c r="F471" s="248" t="s">
        <v>1384</v>
      </c>
      <c r="G471" s="246"/>
      <c r="H471" s="249">
        <v>0.16200000000000001</v>
      </c>
      <c r="I471" s="250"/>
      <c r="J471" s="246"/>
      <c r="K471" s="246"/>
      <c r="L471" s="251"/>
      <c r="M471" s="252"/>
      <c r="N471" s="253"/>
      <c r="O471" s="253"/>
      <c r="P471" s="253"/>
      <c r="Q471" s="253"/>
      <c r="R471" s="253"/>
      <c r="S471" s="253"/>
      <c r="T471" s="254"/>
      <c r="U471" s="14"/>
      <c r="V471" s="14"/>
      <c r="W471" s="14"/>
      <c r="X471" s="14"/>
      <c r="Y471" s="14"/>
      <c r="Z471" s="14"/>
      <c r="AA471" s="14"/>
      <c r="AB471" s="14"/>
      <c r="AC471" s="14"/>
      <c r="AD471" s="14"/>
      <c r="AE471" s="14"/>
      <c r="AT471" s="255" t="s">
        <v>152</v>
      </c>
      <c r="AU471" s="255" t="s">
        <v>85</v>
      </c>
      <c r="AV471" s="14" t="s">
        <v>85</v>
      </c>
      <c r="AW471" s="14" t="s">
        <v>32</v>
      </c>
      <c r="AX471" s="14" t="s">
        <v>75</v>
      </c>
      <c r="AY471" s="255" t="s">
        <v>143</v>
      </c>
    </row>
    <row r="472" s="16" customFormat="1">
      <c r="A472" s="16"/>
      <c r="B472" s="267"/>
      <c r="C472" s="268"/>
      <c r="D472" s="236" t="s">
        <v>152</v>
      </c>
      <c r="E472" s="269" t="s">
        <v>1</v>
      </c>
      <c r="F472" s="270" t="s">
        <v>174</v>
      </c>
      <c r="G472" s="268"/>
      <c r="H472" s="271">
        <v>0.16200000000000001</v>
      </c>
      <c r="I472" s="272"/>
      <c r="J472" s="268"/>
      <c r="K472" s="268"/>
      <c r="L472" s="273"/>
      <c r="M472" s="274"/>
      <c r="N472" s="275"/>
      <c r="O472" s="275"/>
      <c r="P472" s="275"/>
      <c r="Q472" s="275"/>
      <c r="R472" s="275"/>
      <c r="S472" s="275"/>
      <c r="T472" s="276"/>
      <c r="U472" s="16"/>
      <c r="V472" s="16"/>
      <c r="W472" s="16"/>
      <c r="X472" s="16"/>
      <c r="Y472" s="16"/>
      <c r="Z472" s="16"/>
      <c r="AA472" s="16"/>
      <c r="AB472" s="16"/>
      <c r="AC472" s="16"/>
      <c r="AD472" s="16"/>
      <c r="AE472" s="16"/>
      <c r="AT472" s="277" t="s">
        <v>152</v>
      </c>
      <c r="AU472" s="277" t="s">
        <v>85</v>
      </c>
      <c r="AV472" s="16" t="s">
        <v>150</v>
      </c>
      <c r="AW472" s="16" t="s">
        <v>32</v>
      </c>
      <c r="AX472" s="16" t="s">
        <v>83</v>
      </c>
      <c r="AY472" s="277" t="s">
        <v>143</v>
      </c>
    </row>
    <row r="473" s="2" customFormat="1" ht="37.8" customHeight="1">
      <c r="A473" s="39"/>
      <c r="B473" s="40"/>
      <c r="C473" s="220" t="s">
        <v>670</v>
      </c>
      <c r="D473" s="220" t="s">
        <v>146</v>
      </c>
      <c r="E473" s="221" t="s">
        <v>496</v>
      </c>
      <c r="F473" s="222" t="s">
        <v>497</v>
      </c>
      <c r="G473" s="223" t="s">
        <v>474</v>
      </c>
      <c r="H473" s="224">
        <v>0.11500000000000001</v>
      </c>
      <c r="I473" s="225"/>
      <c r="J473" s="226">
        <f>ROUND(I473*H473,2)</f>
        <v>0</v>
      </c>
      <c r="K473" s="227"/>
      <c r="L473" s="45"/>
      <c r="M473" s="228" t="s">
        <v>1</v>
      </c>
      <c r="N473" s="229" t="s">
        <v>40</v>
      </c>
      <c r="O473" s="92"/>
      <c r="P473" s="230">
        <f>O473*H473</f>
        <v>0</v>
      </c>
      <c r="Q473" s="230">
        <v>0</v>
      </c>
      <c r="R473" s="230">
        <f>Q473*H473</f>
        <v>0</v>
      </c>
      <c r="S473" s="230">
        <v>0</v>
      </c>
      <c r="T473" s="231">
        <f>S473*H473</f>
        <v>0</v>
      </c>
      <c r="U473" s="39"/>
      <c r="V473" s="39"/>
      <c r="W473" s="39"/>
      <c r="X473" s="39"/>
      <c r="Y473" s="39"/>
      <c r="Z473" s="39"/>
      <c r="AA473" s="39"/>
      <c r="AB473" s="39"/>
      <c r="AC473" s="39"/>
      <c r="AD473" s="39"/>
      <c r="AE473" s="39"/>
      <c r="AR473" s="232" t="s">
        <v>150</v>
      </c>
      <c r="AT473" s="232" t="s">
        <v>146</v>
      </c>
      <c r="AU473" s="232" t="s">
        <v>85</v>
      </c>
      <c r="AY473" s="18" t="s">
        <v>143</v>
      </c>
      <c r="BE473" s="233">
        <f>IF(N473="základní",J473,0)</f>
        <v>0</v>
      </c>
      <c r="BF473" s="233">
        <f>IF(N473="snížená",J473,0)</f>
        <v>0</v>
      </c>
      <c r="BG473" s="233">
        <f>IF(N473="zákl. přenesená",J473,0)</f>
        <v>0</v>
      </c>
      <c r="BH473" s="233">
        <f>IF(N473="sníž. přenesená",J473,0)</f>
        <v>0</v>
      </c>
      <c r="BI473" s="233">
        <f>IF(N473="nulová",J473,0)</f>
        <v>0</v>
      </c>
      <c r="BJ473" s="18" t="s">
        <v>83</v>
      </c>
      <c r="BK473" s="233">
        <f>ROUND(I473*H473,2)</f>
        <v>0</v>
      </c>
      <c r="BL473" s="18" t="s">
        <v>150</v>
      </c>
      <c r="BM473" s="232" t="s">
        <v>1385</v>
      </c>
    </row>
    <row r="474" s="14" customFormat="1">
      <c r="A474" s="14"/>
      <c r="B474" s="245"/>
      <c r="C474" s="246"/>
      <c r="D474" s="236" t="s">
        <v>152</v>
      </c>
      <c r="E474" s="247" t="s">
        <v>1</v>
      </c>
      <c r="F474" s="248" t="s">
        <v>1386</v>
      </c>
      <c r="G474" s="246"/>
      <c r="H474" s="249">
        <v>0.113</v>
      </c>
      <c r="I474" s="250"/>
      <c r="J474" s="246"/>
      <c r="K474" s="246"/>
      <c r="L474" s="251"/>
      <c r="M474" s="252"/>
      <c r="N474" s="253"/>
      <c r="O474" s="253"/>
      <c r="P474" s="253"/>
      <c r="Q474" s="253"/>
      <c r="R474" s="253"/>
      <c r="S474" s="253"/>
      <c r="T474" s="254"/>
      <c r="U474" s="14"/>
      <c r="V474" s="14"/>
      <c r="W474" s="14"/>
      <c r="X474" s="14"/>
      <c r="Y474" s="14"/>
      <c r="Z474" s="14"/>
      <c r="AA474" s="14"/>
      <c r="AB474" s="14"/>
      <c r="AC474" s="14"/>
      <c r="AD474" s="14"/>
      <c r="AE474" s="14"/>
      <c r="AT474" s="255" t="s">
        <v>152</v>
      </c>
      <c r="AU474" s="255" t="s">
        <v>85</v>
      </c>
      <c r="AV474" s="14" t="s">
        <v>85</v>
      </c>
      <c r="AW474" s="14" t="s">
        <v>32</v>
      </c>
      <c r="AX474" s="14" t="s">
        <v>75</v>
      </c>
      <c r="AY474" s="255" t="s">
        <v>143</v>
      </c>
    </row>
    <row r="475" s="14" customFormat="1">
      <c r="A475" s="14"/>
      <c r="B475" s="245"/>
      <c r="C475" s="246"/>
      <c r="D475" s="236" t="s">
        <v>152</v>
      </c>
      <c r="E475" s="247" t="s">
        <v>1</v>
      </c>
      <c r="F475" s="248" t="s">
        <v>12</v>
      </c>
      <c r="G475" s="246"/>
      <c r="H475" s="249">
        <v>0.001</v>
      </c>
      <c r="I475" s="250"/>
      <c r="J475" s="246"/>
      <c r="K475" s="246"/>
      <c r="L475" s="251"/>
      <c r="M475" s="252"/>
      <c r="N475" s="253"/>
      <c r="O475" s="253"/>
      <c r="P475" s="253"/>
      <c r="Q475" s="253"/>
      <c r="R475" s="253"/>
      <c r="S475" s="253"/>
      <c r="T475" s="254"/>
      <c r="U475" s="14"/>
      <c r="V475" s="14"/>
      <c r="W475" s="14"/>
      <c r="X475" s="14"/>
      <c r="Y475" s="14"/>
      <c r="Z475" s="14"/>
      <c r="AA475" s="14"/>
      <c r="AB475" s="14"/>
      <c r="AC475" s="14"/>
      <c r="AD475" s="14"/>
      <c r="AE475" s="14"/>
      <c r="AT475" s="255" t="s">
        <v>152</v>
      </c>
      <c r="AU475" s="255" t="s">
        <v>85</v>
      </c>
      <c r="AV475" s="14" t="s">
        <v>85</v>
      </c>
      <c r="AW475" s="14" t="s">
        <v>32</v>
      </c>
      <c r="AX475" s="14" t="s">
        <v>75</v>
      </c>
      <c r="AY475" s="255" t="s">
        <v>143</v>
      </c>
    </row>
    <row r="476" s="14" customFormat="1">
      <c r="A476" s="14"/>
      <c r="B476" s="245"/>
      <c r="C476" s="246"/>
      <c r="D476" s="236" t="s">
        <v>152</v>
      </c>
      <c r="E476" s="247" t="s">
        <v>1</v>
      </c>
      <c r="F476" s="248" t="s">
        <v>12</v>
      </c>
      <c r="G476" s="246"/>
      <c r="H476" s="249">
        <v>0.001</v>
      </c>
      <c r="I476" s="250"/>
      <c r="J476" s="246"/>
      <c r="K476" s="246"/>
      <c r="L476" s="251"/>
      <c r="M476" s="252"/>
      <c r="N476" s="253"/>
      <c r="O476" s="253"/>
      <c r="P476" s="253"/>
      <c r="Q476" s="253"/>
      <c r="R476" s="253"/>
      <c r="S476" s="253"/>
      <c r="T476" s="254"/>
      <c r="U476" s="14"/>
      <c r="V476" s="14"/>
      <c r="W476" s="14"/>
      <c r="X476" s="14"/>
      <c r="Y476" s="14"/>
      <c r="Z476" s="14"/>
      <c r="AA476" s="14"/>
      <c r="AB476" s="14"/>
      <c r="AC476" s="14"/>
      <c r="AD476" s="14"/>
      <c r="AE476" s="14"/>
      <c r="AT476" s="255" t="s">
        <v>152</v>
      </c>
      <c r="AU476" s="255" t="s">
        <v>85</v>
      </c>
      <c r="AV476" s="14" t="s">
        <v>85</v>
      </c>
      <c r="AW476" s="14" t="s">
        <v>32</v>
      </c>
      <c r="AX476" s="14" t="s">
        <v>75</v>
      </c>
      <c r="AY476" s="255" t="s">
        <v>143</v>
      </c>
    </row>
    <row r="477" s="16" customFormat="1">
      <c r="A477" s="16"/>
      <c r="B477" s="267"/>
      <c r="C477" s="268"/>
      <c r="D477" s="236" t="s">
        <v>152</v>
      </c>
      <c r="E477" s="269" t="s">
        <v>1</v>
      </c>
      <c r="F477" s="270" t="s">
        <v>174</v>
      </c>
      <c r="G477" s="268"/>
      <c r="H477" s="271">
        <v>0.11500000000000001</v>
      </c>
      <c r="I477" s="272"/>
      <c r="J477" s="268"/>
      <c r="K477" s="268"/>
      <c r="L477" s="273"/>
      <c r="M477" s="274"/>
      <c r="N477" s="275"/>
      <c r="O477" s="275"/>
      <c r="P477" s="275"/>
      <c r="Q477" s="275"/>
      <c r="R477" s="275"/>
      <c r="S477" s="275"/>
      <c r="T477" s="276"/>
      <c r="U477" s="16"/>
      <c r="V477" s="16"/>
      <c r="W477" s="16"/>
      <c r="X477" s="16"/>
      <c r="Y477" s="16"/>
      <c r="Z477" s="16"/>
      <c r="AA477" s="16"/>
      <c r="AB477" s="16"/>
      <c r="AC477" s="16"/>
      <c r="AD477" s="16"/>
      <c r="AE477" s="16"/>
      <c r="AT477" s="277" t="s">
        <v>152</v>
      </c>
      <c r="AU477" s="277" t="s">
        <v>85</v>
      </c>
      <c r="AV477" s="16" t="s">
        <v>150</v>
      </c>
      <c r="AW477" s="16" t="s">
        <v>32</v>
      </c>
      <c r="AX477" s="16" t="s">
        <v>83</v>
      </c>
      <c r="AY477" s="277" t="s">
        <v>143</v>
      </c>
    </row>
    <row r="478" s="2" customFormat="1" ht="37.8" customHeight="1">
      <c r="A478" s="39"/>
      <c r="B478" s="40"/>
      <c r="C478" s="220" t="s">
        <v>676</v>
      </c>
      <c r="D478" s="220" t="s">
        <v>146</v>
      </c>
      <c r="E478" s="221" t="s">
        <v>1387</v>
      </c>
      <c r="F478" s="222" t="s">
        <v>1388</v>
      </c>
      <c r="G478" s="223" t="s">
        <v>474</v>
      </c>
      <c r="H478" s="224">
        <v>0.53700000000000003</v>
      </c>
      <c r="I478" s="225"/>
      <c r="J478" s="226">
        <f>ROUND(I478*H478,2)</f>
        <v>0</v>
      </c>
      <c r="K478" s="227"/>
      <c r="L478" s="45"/>
      <c r="M478" s="228" t="s">
        <v>1</v>
      </c>
      <c r="N478" s="229" t="s">
        <v>40</v>
      </c>
      <c r="O478" s="92"/>
      <c r="P478" s="230">
        <f>O478*H478</f>
        <v>0</v>
      </c>
      <c r="Q478" s="230">
        <v>0</v>
      </c>
      <c r="R478" s="230">
        <f>Q478*H478</f>
        <v>0</v>
      </c>
      <c r="S478" s="230">
        <v>0</v>
      </c>
      <c r="T478" s="231">
        <f>S478*H478</f>
        <v>0</v>
      </c>
      <c r="U478" s="39"/>
      <c r="V478" s="39"/>
      <c r="W478" s="39"/>
      <c r="X478" s="39"/>
      <c r="Y478" s="39"/>
      <c r="Z478" s="39"/>
      <c r="AA478" s="39"/>
      <c r="AB478" s="39"/>
      <c r="AC478" s="39"/>
      <c r="AD478" s="39"/>
      <c r="AE478" s="39"/>
      <c r="AR478" s="232" t="s">
        <v>150</v>
      </c>
      <c r="AT478" s="232" t="s">
        <v>146</v>
      </c>
      <c r="AU478" s="232" t="s">
        <v>85</v>
      </c>
      <c r="AY478" s="18" t="s">
        <v>143</v>
      </c>
      <c r="BE478" s="233">
        <f>IF(N478="základní",J478,0)</f>
        <v>0</v>
      </c>
      <c r="BF478" s="233">
        <f>IF(N478="snížená",J478,0)</f>
        <v>0</v>
      </c>
      <c r="BG478" s="233">
        <f>IF(N478="zákl. přenesená",J478,0)</f>
        <v>0</v>
      </c>
      <c r="BH478" s="233">
        <f>IF(N478="sníž. přenesená",J478,0)</f>
        <v>0</v>
      </c>
      <c r="BI478" s="233">
        <f>IF(N478="nulová",J478,0)</f>
        <v>0</v>
      </c>
      <c r="BJ478" s="18" t="s">
        <v>83</v>
      </c>
      <c r="BK478" s="233">
        <f>ROUND(I478*H478,2)</f>
        <v>0</v>
      </c>
      <c r="BL478" s="18" t="s">
        <v>150</v>
      </c>
      <c r="BM478" s="232" t="s">
        <v>1389</v>
      </c>
    </row>
    <row r="479" s="14" customFormat="1">
      <c r="A479" s="14"/>
      <c r="B479" s="245"/>
      <c r="C479" s="246"/>
      <c r="D479" s="236" t="s">
        <v>152</v>
      </c>
      <c r="E479" s="247" t="s">
        <v>1</v>
      </c>
      <c r="F479" s="248" t="s">
        <v>1390</v>
      </c>
      <c r="G479" s="246"/>
      <c r="H479" s="249">
        <v>0.16900000000000001</v>
      </c>
      <c r="I479" s="250"/>
      <c r="J479" s="246"/>
      <c r="K479" s="246"/>
      <c r="L479" s="251"/>
      <c r="M479" s="252"/>
      <c r="N479" s="253"/>
      <c r="O479" s="253"/>
      <c r="P479" s="253"/>
      <c r="Q479" s="253"/>
      <c r="R479" s="253"/>
      <c r="S479" s="253"/>
      <c r="T479" s="254"/>
      <c r="U479" s="14"/>
      <c r="V479" s="14"/>
      <c r="W479" s="14"/>
      <c r="X479" s="14"/>
      <c r="Y479" s="14"/>
      <c r="Z479" s="14"/>
      <c r="AA479" s="14"/>
      <c r="AB479" s="14"/>
      <c r="AC479" s="14"/>
      <c r="AD479" s="14"/>
      <c r="AE479" s="14"/>
      <c r="AT479" s="255" t="s">
        <v>152</v>
      </c>
      <c r="AU479" s="255" t="s">
        <v>85</v>
      </c>
      <c r="AV479" s="14" t="s">
        <v>85</v>
      </c>
      <c r="AW479" s="14" t="s">
        <v>32</v>
      </c>
      <c r="AX479" s="14" t="s">
        <v>75</v>
      </c>
      <c r="AY479" s="255" t="s">
        <v>143</v>
      </c>
    </row>
    <row r="480" s="14" customFormat="1">
      <c r="A480" s="14"/>
      <c r="B480" s="245"/>
      <c r="C480" s="246"/>
      <c r="D480" s="236" t="s">
        <v>152</v>
      </c>
      <c r="E480" s="247" t="s">
        <v>1</v>
      </c>
      <c r="F480" s="248" t="s">
        <v>1391</v>
      </c>
      <c r="G480" s="246"/>
      <c r="H480" s="249">
        <v>0.0040000000000000001</v>
      </c>
      <c r="I480" s="250"/>
      <c r="J480" s="246"/>
      <c r="K480" s="246"/>
      <c r="L480" s="251"/>
      <c r="M480" s="252"/>
      <c r="N480" s="253"/>
      <c r="O480" s="253"/>
      <c r="P480" s="253"/>
      <c r="Q480" s="253"/>
      <c r="R480" s="253"/>
      <c r="S480" s="253"/>
      <c r="T480" s="254"/>
      <c r="U480" s="14"/>
      <c r="V480" s="14"/>
      <c r="W480" s="14"/>
      <c r="X480" s="14"/>
      <c r="Y480" s="14"/>
      <c r="Z480" s="14"/>
      <c r="AA480" s="14"/>
      <c r="AB480" s="14"/>
      <c r="AC480" s="14"/>
      <c r="AD480" s="14"/>
      <c r="AE480" s="14"/>
      <c r="AT480" s="255" t="s">
        <v>152</v>
      </c>
      <c r="AU480" s="255" t="s">
        <v>85</v>
      </c>
      <c r="AV480" s="14" t="s">
        <v>85</v>
      </c>
      <c r="AW480" s="14" t="s">
        <v>32</v>
      </c>
      <c r="AX480" s="14" t="s">
        <v>75</v>
      </c>
      <c r="AY480" s="255" t="s">
        <v>143</v>
      </c>
    </row>
    <row r="481" s="14" customFormat="1">
      <c r="A481" s="14"/>
      <c r="B481" s="245"/>
      <c r="C481" s="246"/>
      <c r="D481" s="236" t="s">
        <v>152</v>
      </c>
      <c r="E481" s="247" t="s">
        <v>1</v>
      </c>
      <c r="F481" s="248" t="s">
        <v>1392</v>
      </c>
      <c r="G481" s="246"/>
      <c r="H481" s="249">
        <v>0.0080000000000000002</v>
      </c>
      <c r="I481" s="250"/>
      <c r="J481" s="246"/>
      <c r="K481" s="246"/>
      <c r="L481" s="251"/>
      <c r="M481" s="252"/>
      <c r="N481" s="253"/>
      <c r="O481" s="253"/>
      <c r="P481" s="253"/>
      <c r="Q481" s="253"/>
      <c r="R481" s="253"/>
      <c r="S481" s="253"/>
      <c r="T481" s="254"/>
      <c r="U481" s="14"/>
      <c r="V481" s="14"/>
      <c r="W481" s="14"/>
      <c r="X481" s="14"/>
      <c r="Y481" s="14"/>
      <c r="Z481" s="14"/>
      <c r="AA481" s="14"/>
      <c r="AB481" s="14"/>
      <c r="AC481" s="14"/>
      <c r="AD481" s="14"/>
      <c r="AE481" s="14"/>
      <c r="AT481" s="255" t="s">
        <v>152</v>
      </c>
      <c r="AU481" s="255" t="s">
        <v>85</v>
      </c>
      <c r="AV481" s="14" t="s">
        <v>85</v>
      </c>
      <c r="AW481" s="14" t="s">
        <v>32</v>
      </c>
      <c r="AX481" s="14" t="s">
        <v>75</v>
      </c>
      <c r="AY481" s="255" t="s">
        <v>143</v>
      </c>
    </row>
    <row r="482" s="14" customFormat="1">
      <c r="A482" s="14"/>
      <c r="B482" s="245"/>
      <c r="C482" s="246"/>
      <c r="D482" s="236" t="s">
        <v>152</v>
      </c>
      <c r="E482" s="247" t="s">
        <v>1</v>
      </c>
      <c r="F482" s="248" t="s">
        <v>1393</v>
      </c>
      <c r="G482" s="246"/>
      <c r="H482" s="249">
        <v>0.017999999999999999</v>
      </c>
      <c r="I482" s="250"/>
      <c r="J482" s="246"/>
      <c r="K482" s="246"/>
      <c r="L482" s="251"/>
      <c r="M482" s="252"/>
      <c r="N482" s="253"/>
      <c r="O482" s="253"/>
      <c r="P482" s="253"/>
      <c r="Q482" s="253"/>
      <c r="R482" s="253"/>
      <c r="S482" s="253"/>
      <c r="T482" s="254"/>
      <c r="U482" s="14"/>
      <c r="V482" s="14"/>
      <c r="W482" s="14"/>
      <c r="X482" s="14"/>
      <c r="Y482" s="14"/>
      <c r="Z482" s="14"/>
      <c r="AA482" s="14"/>
      <c r="AB482" s="14"/>
      <c r="AC482" s="14"/>
      <c r="AD482" s="14"/>
      <c r="AE482" s="14"/>
      <c r="AT482" s="255" t="s">
        <v>152</v>
      </c>
      <c r="AU482" s="255" t="s">
        <v>85</v>
      </c>
      <c r="AV482" s="14" t="s">
        <v>85</v>
      </c>
      <c r="AW482" s="14" t="s">
        <v>32</v>
      </c>
      <c r="AX482" s="14" t="s">
        <v>75</v>
      </c>
      <c r="AY482" s="255" t="s">
        <v>143</v>
      </c>
    </row>
    <row r="483" s="14" customFormat="1">
      <c r="A483" s="14"/>
      <c r="B483" s="245"/>
      <c r="C483" s="246"/>
      <c r="D483" s="236" t="s">
        <v>152</v>
      </c>
      <c r="E483" s="247" t="s">
        <v>1</v>
      </c>
      <c r="F483" s="248" t="s">
        <v>1392</v>
      </c>
      <c r="G483" s="246"/>
      <c r="H483" s="249">
        <v>0.0080000000000000002</v>
      </c>
      <c r="I483" s="250"/>
      <c r="J483" s="246"/>
      <c r="K483" s="246"/>
      <c r="L483" s="251"/>
      <c r="M483" s="252"/>
      <c r="N483" s="253"/>
      <c r="O483" s="253"/>
      <c r="P483" s="253"/>
      <c r="Q483" s="253"/>
      <c r="R483" s="253"/>
      <c r="S483" s="253"/>
      <c r="T483" s="254"/>
      <c r="U483" s="14"/>
      <c r="V483" s="14"/>
      <c r="W483" s="14"/>
      <c r="X483" s="14"/>
      <c r="Y483" s="14"/>
      <c r="Z483" s="14"/>
      <c r="AA483" s="14"/>
      <c r="AB483" s="14"/>
      <c r="AC483" s="14"/>
      <c r="AD483" s="14"/>
      <c r="AE483" s="14"/>
      <c r="AT483" s="255" t="s">
        <v>152</v>
      </c>
      <c r="AU483" s="255" t="s">
        <v>85</v>
      </c>
      <c r="AV483" s="14" t="s">
        <v>85</v>
      </c>
      <c r="AW483" s="14" t="s">
        <v>32</v>
      </c>
      <c r="AX483" s="14" t="s">
        <v>75</v>
      </c>
      <c r="AY483" s="255" t="s">
        <v>143</v>
      </c>
    </row>
    <row r="484" s="14" customFormat="1">
      <c r="A484" s="14"/>
      <c r="B484" s="245"/>
      <c r="C484" s="246"/>
      <c r="D484" s="236" t="s">
        <v>152</v>
      </c>
      <c r="E484" s="247" t="s">
        <v>1</v>
      </c>
      <c r="F484" s="248" t="s">
        <v>1394</v>
      </c>
      <c r="G484" s="246"/>
      <c r="H484" s="249">
        <v>0.33000000000000002</v>
      </c>
      <c r="I484" s="250"/>
      <c r="J484" s="246"/>
      <c r="K484" s="246"/>
      <c r="L484" s="251"/>
      <c r="M484" s="252"/>
      <c r="N484" s="253"/>
      <c r="O484" s="253"/>
      <c r="P484" s="253"/>
      <c r="Q484" s="253"/>
      <c r="R484" s="253"/>
      <c r="S484" s="253"/>
      <c r="T484" s="254"/>
      <c r="U484" s="14"/>
      <c r="V484" s="14"/>
      <c r="W484" s="14"/>
      <c r="X484" s="14"/>
      <c r="Y484" s="14"/>
      <c r="Z484" s="14"/>
      <c r="AA484" s="14"/>
      <c r="AB484" s="14"/>
      <c r="AC484" s="14"/>
      <c r="AD484" s="14"/>
      <c r="AE484" s="14"/>
      <c r="AT484" s="255" t="s">
        <v>152</v>
      </c>
      <c r="AU484" s="255" t="s">
        <v>85</v>
      </c>
      <c r="AV484" s="14" t="s">
        <v>85</v>
      </c>
      <c r="AW484" s="14" t="s">
        <v>32</v>
      </c>
      <c r="AX484" s="14" t="s">
        <v>75</v>
      </c>
      <c r="AY484" s="255" t="s">
        <v>143</v>
      </c>
    </row>
    <row r="485" s="16" customFormat="1">
      <c r="A485" s="16"/>
      <c r="B485" s="267"/>
      <c r="C485" s="268"/>
      <c r="D485" s="236" t="s">
        <v>152</v>
      </c>
      <c r="E485" s="269" t="s">
        <v>1</v>
      </c>
      <c r="F485" s="270" t="s">
        <v>174</v>
      </c>
      <c r="G485" s="268"/>
      <c r="H485" s="271">
        <v>0.53700000000000003</v>
      </c>
      <c r="I485" s="272"/>
      <c r="J485" s="268"/>
      <c r="K485" s="268"/>
      <c r="L485" s="273"/>
      <c r="M485" s="274"/>
      <c r="N485" s="275"/>
      <c r="O485" s="275"/>
      <c r="P485" s="275"/>
      <c r="Q485" s="275"/>
      <c r="R485" s="275"/>
      <c r="S485" s="275"/>
      <c r="T485" s="276"/>
      <c r="U485" s="16"/>
      <c r="V485" s="16"/>
      <c r="W485" s="16"/>
      <c r="X485" s="16"/>
      <c r="Y485" s="16"/>
      <c r="Z485" s="16"/>
      <c r="AA485" s="16"/>
      <c r="AB485" s="16"/>
      <c r="AC485" s="16"/>
      <c r="AD485" s="16"/>
      <c r="AE485" s="16"/>
      <c r="AT485" s="277" t="s">
        <v>152</v>
      </c>
      <c r="AU485" s="277" t="s">
        <v>85</v>
      </c>
      <c r="AV485" s="16" t="s">
        <v>150</v>
      </c>
      <c r="AW485" s="16" t="s">
        <v>32</v>
      </c>
      <c r="AX485" s="16" t="s">
        <v>83</v>
      </c>
      <c r="AY485" s="277" t="s">
        <v>143</v>
      </c>
    </row>
    <row r="486" s="2" customFormat="1" ht="33" customHeight="1">
      <c r="A486" s="39"/>
      <c r="B486" s="40"/>
      <c r="C486" s="220" t="s">
        <v>681</v>
      </c>
      <c r="D486" s="220" t="s">
        <v>146</v>
      </c>
      <c r="E486" s="221" t="s">
        <v>503</v>
      </c>
      <c r="F486" s="222" t="s">
        <v>504</v>
      </c>
      <c r="G486" s="223" t="s">
        <v>474</v>
      </c>
      <c r="H486" s="224">
        <v>2.8740000000000001</v>
      </c>
      <c r="I486" s="225"/>
      <c r="J486" s="226">
        <f>ROUND(I486*H486,2)</f>
        <v>0</v>
      </c>
      <c r="K486" s="227"/>
      <c r="L486" s="45"/>
      <c r="M486" s="228" t="s">
        <v>1</v>
      </c>
      <c r="N486" s="229" t="s">
        <v>40</v>
      </c>
      <c r="O486" s="92"/>
      <c r="P486" s="230">
        <f>O486*H486</f>
        <v>0</v>
      </c>
      <c r="Q486" s="230">
        <v>0</v>
      </c>
      <c r="R486" s="230">
        <f>Q486*H486</f>
        <v>0</v>
      </c>
      <c r="S486" s="230">
        <v>0</v>
      </c>
      <c r="T486" s="231">
        <f>S486*H486</f>
        <v>0</v>
      </c>
      <c r="U486" s="39"/>
      <c r="V486" s="39"/>
      <c r="W486" s="39"/>
      <c r="X486" s="39"/>
      <c r="Y486" s="39"/>
      <c r="Z486" s="39"/>
      <c r="AA486" s="39"/>
      <c r="AB486" s="39"/>
      <c r="AC486" s="39"/>
      <c r="AD486" s="39"/>
      <c r="AE486" s="39"/>
      <c r="AR486" s="232" t="s">
        <v>150</v>
      </c>
      <c r="AT486" s="232" t="s">
        <v>146</v>
      </c>
      <c r="AU486" s="232" t="s">
        <v>85</v>
      </c>
      <c r="AY486" s="18" t="s">
        <v>143</v>
      </c>
      <c r="BE486" s="233">
        <f>IF(N486="základní",J486,0)</f>
        <v>0</v>
      </c>
      <c r="BF486" s="233">
        <f>IF(N486="snížená",J486,0)</f>
        <v>0</v>
      </c>
      <c r="BG486" s="233">
        <f>IF(N486="zákl. přenesená",J486,0)</f>
        <v>0</v>
      </c>
      <c r="BH486" s="233">
        <f>IF(N486="sníž. přenesená",J486,0)</f>
        <v>0</v>
      </c>
      <c r="BI486" s="233">
        <f>IF(N486="nulová",J486,0)</f>
        <v>0</v>
      </c>
      <c r="BJ486" s="18" t="s">
        <v>83</v>
      </c>
      <c r="BK486" s="233">
        <f>ROUND(I486*H486,2)</f>
        <v>0</v>
      </c>
      <c r="BL486" s="18" t="s">
        <v>150</v>
      </c>
      <c r="BM486" s="232" t="s">
        <v>1395</v>
      </c>
    </row>
    <row r="487" s="14" customFormat="1">
      <c r="A487" s="14"/>
      <c r="B487" s="245"/>
      <c r="C487" s="246"/>
      <c r="D487" s="236" t="s">
        <v>152</v>
      </c>
      <c r="E487" s="247" t="s">
        <v>1</v>
      </c>
      <c r="F487" s="248" t="s">
        <v>1396</v>
      </c>
      <c r="G487" s="246"/>
      <c r="H487" s="249">
        <v>2.8540000000000001</v>
      </c>
      <c r="I487" s="250"/>
      <c r="J487" s="246"/>
      <c r="K487" s="246"/>
      <c r="L487" s="251"/>
      <c r="M487" s="252"/>
      <c r="N487" s="253"/>
      <c r="O487" s="253"/>
      <c r="P487" s="253"/>
      <c r="Q487" s="253"/>
      <c r="R487" s="253"/>
      <c r="S487" s="253"/>
      <c r="T487" s="254"/>
      <c r="U487" s="14"/>
      <c r="V487" s="14"/>
      <c r="W487" s="14"/>
      <c r="X487" s="14"/>
      <c r="Y487" s="14"/>
      <c r="Z487" s="14"/>
      <c r="AA487" s="14"/>
      <c r="AB487" s="14"/>
      <c r="AC487" s="14"/>
      <c r="AD487" s="14"/>
      <c r="AE487" s="14"/>
      <c r="AT487" s="255" t="s">
        <v>152</v>
      </c>
      <c r="AU487" s="255" t="s">
        <v>85</v>
      </c>
      <c r="AV487" s="14" t="s">
        <v>85</v>
      </c>
      <c r="AW487" s="14" t="s">
        <v>32</v>
      </c>
      <c r="AX487" s="14" t="s">
        <v>75</v>
      </c>
      <c r="AY487" s="255" t="s">
        <v>143</v>
      </c>
    </row>
    <row r="488" s="14" customFormat="1">
      <c r="A488" s="14"/>
      <c r="B488" s="245"/>
      <c r="C488" s="246"/>
      <c r="D488" s="236" t="s">
        <v>152</v>
      </c>
      <c r="E488" s="247" t="s">
        <v>1</v>
      </c>
      <c r="F488" s="248" t="s">
        <v>499</v>
      </c>
      <c r="G488" s="246"/>
      <c r="H488" s="249">
        <v>0.0070000000000000001</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152</v>
      </c>
      <c r="AU488" s="255" t="s">
        <v>85</v>
      </c>
      <c r="AV488" s="14" t="s">
        <v>85</v>
      </c>
      <c r="AW488" s="14" t="s">
        <v>32</v>
      </c>
      <c r="AX488" s="14" t="s">
        <v>75</v>
      </c>
      <c r="AY488" s="255" t="s">
        <v>143</v>
      </c>
    </row>
    <row r="489" s="14" customFormat="1">
      <c r="A489" s="14"/>
      <c r="B489" s="245"/>
      <c r="C489" s="246"/>
      <c r="D489" s="236" t="s">
        <v>152</v>
      </c>
      <c r="E489" s="247" t="s">
        <v>1</v>
      </c>
      <c r="F489" s="248" t="s">
        <v>1397</v>
      </c>
      <c r="G489" s="246"/>
      <c r="H489" s="249">
        <v>0.002</v>
      </c>
      <c r="I489" s="250"/>
      <c r="J489" s="246"/>
      <c r="K489" s="246"/>
      <c r="L489" s="251"/>
      <c r="M489" s="252"/>
      <c r="N489" s="253"/>
      <c r="O489" s="253"/>
      <c r="P489" s="253"/>
      <c r="Q489" s="253"/>
      <c r="R489" s="253"/>
      <c r="S489" s="253"/>
      <c r="T489" s="254"/>
      <c r="U489" s="14"/>
      <c r="V489" s="14"/>
      <c r="W489" s="14"/>
      <c r="X489" s="14"/>
      <c r="Y489" s="14"/>
      <c r="Z489" s="14"/>
      <c r="AA489" s="14"/>
      <c r="AB489" s="14"/>
      <c r="AC489" s="14"/>
      <c r="AD489" s="14"/>
      <c r="AE489" s="14"/>
      <c r="AT489" s="255" t="s">
        <v>152</v>
      </c>
      <c r="AU489" s="255" t="s">
        <v>85</v>
      </c>
      <c r="AV489" s="14" t="s">
        <v>85</v>
      </c>
      <c r="AW489" s="14" t="s">
        <v>32</v>
      </c>
      <c r="AX489" s="14" t="s">
        <v>75</v>
      </c>
      <c r="AY489" s="255" t="s">
        <v>143</v>
      </c>
    </row>
    <row r="490" s="14" customFormat="1">
      <c r="A490" s="14"/>
      <c r="B490" s="245"/>
      <c r="C490" s="246"/>
      <c r="D490" s="236" t="s">
        <v>152</v>
      </c>
      <c r="E490" s="247" t="s">
        <v>1</v>
      </c>
      <c r="F490" s="248" t="s">
        <v>1398</v>
      </c>
      <c r="G490" s="246"/>
      <c r="H490" s="249">
        <v>0.010999999999999999</v>
      </c>
      <c r="I490" s="250"/>
      <c r="J490" s="246"/>
      <c r="K490" s="246"/>
      <c r="L490" s="251"/>
      <c r="M490" s="252"/>
      <c r="N490" s="253"/>
      <c r="O490" s="253"/>
      <c r="P490" s="253"/>
      <c r="Q490" s="253"/>
      <c r="R490" s="253"/>
      <c r="S490" s="253"/>
      <c r="T490" s="254"/>
      <c r="U490" s="14"/>
      <c r="V490" s="14"/>
      <c r="W490" s="14"/>
      <c r="X490" s="14"/>
      <c r="Y490" s="14"/>
      <c r="Z490" s="14"/>
      <c r="AA490" s="14"/>
      <c r="AB490" s="14"/>
      <c r="AC490" s="14"/>
      <c r="AD490" s="14"/>
      <c r="AE490" s="14"/>
      <c r="AT490" s="255" t="s">
        <v>152</v>
      </c>
      <c r="AU490" s="255" t="s">
        <v>85</v>
      </c>
      <c r="AV490" s="14" t="s">
        <v>85</v>
      </c>
      <c r="AW490" s="14" t="s">
        <v>32</v>
      </c>
      <c r="AX490" s="14" t="s">
        <v>75</v>
      </c>
      <c r="AY490" s="255" t="s">
        <v>143</v>
      </c>
    </row>
    <row r="491" s="16" customFormat="1">
      <c r="A491" s="16"/>
      <c r="B491" s="267"/>
      <c r="C491" s="268"/>
      <c r="D491" s="236" t="s">
        <v>152</v>
      </c>
      <c r="E491" s="269" t="s">
        <v>1</v>
      </c>
      <c r="F491" s="270" t="s">
        <v>174</v>
      </c>
      <c r="G491" s="268"/>
      <c r="H491" s="271">
        <v>2.8740000000000001</v>
      </c>
      <c r="I491" s="272"/>
      <c r="J491" s="268"/>
      <c r="K491" s="268"/>
      <c r="L491" s="273"/>
      <c r="M491" s="274"/>
      <c r="N491" s="275"/>
      <c r="O491" s="275"/>
      <c r="P491" s="275"/>
      <c r="Q491" s="275"/>
      <c r="R491" s="275"/>
      <c r="S491" s="275"/>
      <c r="T491" s="276"/>
      <c r="U491" s="16"/>
      <c r="V491" s="16"/>
      <c r="W491" s="16"/>
      <c r="X491" s="16"/>
      <c r="Y491" s="16"/>
      <c r="Z491" s="16"/>
      <c r="AA491" s="16"/>
      <c r="AB491" s="16"/>
      <c r="AC491" s="16"/>
      <c r="AD491" s="16"/>
      <c r="AE491" s="16"/>
      <c r="AT491" s="277" t="s">
        <v>152</v>
      </c>
      <c r="AU491" s="277" t="s">
        <v>85</v>
      </c>
      <c r="AV491" s="16" t="s">
        <v>150</v>
      </c>
      <c r="AW491" s="16" t="s">
        <v>32</v>
      </c>
      <c r="AX491" s="16" t="s">
        <v>83</v>
      </c>
      <c r="AY491" s="277" t="s">
        <v>143</v>
      </c>
    </row>
    <row r="492" s="2" customFormat="1" ht="44.25" customHeight="1">
      <c r="A492" s="39"/>
      <c r="B492" s="40"/>
      <c r="C492" s="220" t="s">
        <v>685</v>
      </c>
      <c r="D492" s="220" t="s">
        <v>146</v>
      </c>
      <c r="E492" s="221" t="s">
        <v>518</v>
      </c>
      <c r="F492" s="222" t="s">
        <v>519</v>
      </c>
      <c r="G492" s="223" t="s">
        <v>474</v>
      </c>
      <c r="H492" s="224">
        <v>6.4100000000000001</v>
      </c>
      <c r="I492" s="225"/>
      <c r="J492" s="226">
        <f>ROUND(I492*H492,2)</f>
        <v>0</v>
      </c>
      <c r="K492" s="227"/>
      <c r="L492" s="45"/>
      <c r="M492" s="228" t="s">
        <v>1</v>
      </c>
      <c r="N492" s="229" t="s">
        <v>40</v>
      </c>
      <c r="O492" s="92"/>
      <c r="P492" s="230">
        <f>O492*H492</f>
        <v>0</v>
      </c>
      <c r="Q492" s="230">
        <v>0</v>
      </c>
      <c r="R492" s="230">
        <f>Q492*H492</f>
        <v>0</v>
      </c>
      <c r="S492" s="230">
        <v>0</v>
      </c>
      <c r="T492" s="231">
        <f>S492*H492</f>
        <v>0</v>
      </c>
      <c r="U492" s="39"/>
      <c r="V492" s="39"/>
      <c r="W492" s="39"/>
      <c r="X492" s="39"/>
      <c r="Y492" s="39"/>
      <c r="Z492" s="39"/>
      <c r="AA492" s="39"/>
      <c r="AB492" s="39"/>
      <c r="AC492" s="39"/>
      <c r="AD492" s="39"/>
      <c r="AE492" s="39"/>
      <c r="AR492" s="232" t="s">
        <v>150</v>
      </c>
      <c r="AT492" s="232" t="s">
        <v>146</v>
      </c>
      <c r="AU492" s="232" t="s">
        <v>85</v>
      </c>
      <c r="AY492" s="18" t="s">
        <v>143</v>
      </c>
      <c r="BE492" s="233">
        <f>IF(N492="základní",J492,0)</f>
        <v>0</v>
      </c>
      <c r="BF492" s="233">
        <f>IF(N492="snížená",J492,0)</f>
        <v>0</v>
      </c>
      <c r="BG492" s="233">
        <f>IF(N492="zákl. přenesená",J492,0)</f>
        <v>0</v>
      </c>
      <c r="BH492" s="233">
        <f>IF(N492="sníž. přenesená",J492,0)</f>
        <v>0</v>
      </c>
      <c r="BI492" s="233">
        <f>IF(N492="nulová",J492,0)</f>
        <v>0</v>
      </c>
      <c r="BJ492" s="18" t="s">
        <v>83</v>
      </c>
      <c r="BK492" s="233">
        <f>ROUND(I492*H492,2)</f>
        <v>0</v>
      </c>
      <c r="BL492" s="18" t="s">
        <v>150</v>
      </c>
      <c r="BM492" s="232" t="s">
        <v>520</v>
      </c>
    </row>
    <row r="493" s="2" customFormat="1">
      <c r="A493" s="39"/>
      <c r="B493" s="40"/>
      <c r="C493" s="41"/>
      <c r="D493" s="236" t="s">
        <v>357</v>
      </c>
      <c r="E493" s="41"/>
      <c r="F493" s="289" t="s">
        <v>521</v>
      </c>
      <c r="G493" s="41"/>
      <c r="H493" s="41"/>
      <c r="I493" s="290"/>
      <c r="J493" s="41"/>
      <c r="K493" s="41"/>
      <c r="L493" s="45"/>
      <c r="M493" s="291"/>
      <c r="N493" s="292"/>
      <c r="O493" s="92"/>
      <c r="P493" s="92"/>
      <c r="Q493" s="92"/>
      <c r="R493" s="92"/>
      <c r="S493" s="92"/>
      <c r="T493" s="93"/>
      <c r="U493" s="39"/>
      <c r="V493" s="39"/>
      <c r="W493" s="39"/>
      <c r="X493" s="39"/>
      <c r="Y493" s="39"/>
      <c r="Z493" s="39"/>
      <c r="AA493" s="39"/>
      <c r="AB493" s="39"/>
      <c r="AC493" s="39"/>
      <c r="AD493" s="39"/>
      <c r="AE493" s="39"/>
      <c r="AT493" s="18" t="s">
        <v>357</v>
      </c>
      <c r="AU493" s="18" t="s">
        <v>85</v>
      </c>
    </row>
    <row r="494" s="14" customFormat="1">
      <c r="A494" s="14"/>
      <c r="B494" s="245"/>
      <c r="C494" s="246"/>
      <c r="D494" s="236" t="s">
        <v>152</v>
      </c>
      <c r="E494" s="247" t="s">
        <v>1</v>
      </c>
      <c r="F494" s="248" t="s">
        <v>1399</v>
      </c>
      <c r="G494" s="246"/>
      <c r="H494" s="249">
        <v>1.885</v>
      </c>
      <c r="I494" s="250"/>
      <c r="J494" s="246"/>
      <c r="K494" s="246"/>
      <c r="L494" s="251"/>
      <c r="M494" s="252"/>
      <c r="N494" s="253"/>
      <c r="O494" s="253"/>
      <c r="P494" s="253"/>
      <c r="Q494" s="253"/>
      <c r="R494" s="253"/>
      <c r="S494" s="253"/>
      <c r="T494" s="254"/>
      <c r="U494" s="14"/>
      <c r="V494" s="14"/>
      <c r="W494" s="14"/>
      <c r="X494" s="14"/>
      <c r="Y494" s="14"/>
      <c r="Z494" s="14"/>
      <c r="AA494" s="14"/>
      <c r="AB494" s="14"/>
      <c r="AC494" s="14"/>
      <c r="AD494" s="14"/>
      <c r="AE494" s="14"/>
      <c r="AT494" s="255" t="s">
        <v>152</v>
      </c>
      <c r="AU494" s="255" t="s">
        <v>85</v>
      </c>
      <c r="AV494" s="14" t="s">
        <v>85</v>
      </c>
      <c r="AW494" s="14" t="s">
        <v>32</v>
      </c>
      <c r="AX494" s="14" t="s">
        <v>75</v>
      </c>
      <c r="AY494" s="255" t="s">
        <v>143</v>
      </c>
    </row>
    <row r="495" s="14" customFormat="1">
      <c r="A495" s="14"/>
      <c r="B495" s="245"/>
      <c r="C495" s="246"/>
      <c r="D495" s="236" t="s">
        <v>152</v>
      </c>
      <c r="E495" s="247" t="s">
        <v>1</v>
      </c>
      <c r="F495" s="248" t="s">
        <v>1400</v>
      </c>
      <c r="G495" s="246"/>
      <c r="H495" s="249">
        <v>2.4550000000000001</v>
      </c>
      <c r="I495" s="250"/>
      <c r="J495" s="246"/>
      <c r="K495" s="246"/>
      <c r="L495" s="251"/>
      <c r="M495" s="252"/>
      <c r="N495" s="253"/>
      <c r="O495" s="253"/>
      <c r="P495" s="253"/>
      <c r="Q495" s="253"/>
      <c r="R495" s="253"/>
      <c r="S495" s="253"/>
      <c r="T495" s="254"/>
      <c r="U495" s="14"/>
      <c r="V495" s="14"/>
      <c r="W495" s="14"/>
      <c r="X495" s="14"/>
      <c r="Y495" s="14"/>
      <c r="Z495" s="14"/>
      <c r="AA495" s="14"/>
      <c r="AB495" s="14"/>
      <c r="AC495" s="14"/>
      <c r="AD495" s="14"/>
      <c r="AE495" s="14"/>
      <c r="AT495" s="255" t="s">
        <v>152</v>
      </c>
      <c r="AU495" s="255" t="s">
        <v>85</v>
      </c>
      <c r="AV495" s="14" t="s">
        <v>85</v>
      </c>
      <c r="AW495" s="14" t="s">
        <v>32</v>
      </c>
      <c r="AX495" s="14" t="s">
        <v>75</v>
      </c>
      <c r="AY495" s="255" t="s">
        <v>143</v>
      </c>
    </row>
    <row r="496" s="14" customFormat="1">
      <c r="A496" s="14"/>
      <c r="B496" s="245"/>
      <c r="C496" s="246"/>
      <c r="D496" s="236" t="s">
        <v>152</v>
      </c>
      <c r="E496" s="247" t="s">
        <v>1</v>
      </c>
      <c r="F496" s="248" t="s">
        <v>1401</v>
      </c>
      <c r="G496" s="246"/>
      <c r="H496" s="249">
        <v>0.042000000000000003</v>
      </c>
      <c r="I496" s="250"/>
      <c r="J496" s="246"/>
      <c r="K496" s="246"/>
      <c r="L496" s="251"/>
      <c r="M496" s="252"/>
      <c r="N496" s="253"/>
      <c r="O496" s="253"/>
      <c r="P496" s="253"/>
      <c r="Q496" s="253"/>
      <c r="R496" s="253"/>
      <c r="S496" s="253"/>
      <c r="T496" s="254"/>
      <c r="U496" s="14"/>
      <c r="V496" s="14"/>
      <c r="W496" s="14"/>
      <c r="X496" s="14"/>
      <c r="Y496" s="14"/>
      <c r="Z496" s="14"/>
      <c r="AA496" s="14"/>
      <c r="AB496" s="14"/>
      <c r="AC496" s="14"/>
      <c r="AD496" s="14"/>
      <c r="AE496" s="14"/>
      <c r="AT496" s="255" t="s">
        <v>152</v>
      </c>
      <c r="AU496" s="255" t="s">
        <v>85</v>
      </c>
      <c r="AV496" s="14" t="s">
        <v>85</v>
      </c>
      <c r="AW496" s="14" t="s">
        <v>32</v>
      </c>
      <c r="AX496" s="14" t="s">
        <v>75</v>
      </c>
      <c r="AY496" s="255" t="s">
        <v>143</v>
      </c>
    </row>
    <row r="497" s="14" customFormat="1">
      <c r="A497" s="14"/>
      <c r="B497" s="245"/>
      <c r="C497" s="246"/>
      <c r="D497" s="236" t="s">
        <v>152</v>
      </c>
      <c r="E497" s="247" t="s">
        <v>1</v>
      </c>
      <c r="F497" s="248" t="s">
        <v>1402</v>
      </c>
      <c r="G497" s="246"/>
      <c r="H497" s="249">
        <v>0.53000000000000003</v>
      </c>
      <c r="I497" s="250"/>
      <c r="J497" s="246"/>
      <c r="K497" s="246"/>
      <c r="L497" s="251"/>
      <c r="M497" s="252"/>
      <c r="N497" s="253"/>
      <c r="O497" s="253"/>
      <c r="P497" s="253"/>
      <c r="Q497" s="253"/>
      <c r="R497" s="253"/>
      <c r="S497" s="253"/>
      <c r="T497" s="254"/>
      <c r="U497" s="14"/>
      <c r="V497" s="14"/>
      <c r="W497" s="14"/>
      <c r="X497" s="14"/>
      <c r="Y497" s="14"/>
      <c r="Z497" s="14"/>
      <c r="AA497" s="14"/>
      <c r="AB497" s="14"/>
      <c r="AC497" s="14"/>
      <c r="AD497" s="14"/>
      <c r="AE497" s="14"/>
      <c r="AT497" s="255" t="s">
        <v>152</v>
      </c>
      <c r="AU497" s="255" t="s">
        <v>85</v>
      </c>
      <c r="AV497" s="14" t="s">
        <v>85</v>
      </c>
      <c r="AW497" s="14" t="s">
        <v>32</v>
      </c>
      <c r="AX497" s="14" t="s">
        <v>75</v>
      </c>
      <c r="AY497" s="255" t="s">
        <v>143</v>
      </c>
    </row>
    <row r="498" s="14" customFormat="1">
      <c r="A498" s="14"/>
      <c r="B498" s="245"/>
      <c r="C498" s="246"/>
      <c r="D498" s="236" t="s">
        <v>152</v>
      </c>
      <c r="E498" s="247" t="s">
        <v>1</v>
      </c>
      <c r="F498" s="248" t="s">
        <v>1403</v>
      </c>
      <c r="G498" s="246"/>
      <c r="H498" s="249">
        <v>1.498</v>
      </c>
      <c r="I498" s="250"/>
      <c r="J498" s="246"/>
      <c r="K498" s="246"/>
      <c r="L498" s="251"/>
      <c r="M498" s="252"/>
      <c r="N498" s="253"/>
      <c r="O498" s="253"/>
      <c r="P498" s="253"/>
      <c r="Q498" s="253"/>
      <c r="R498" s="253"/>
      <c r="S498" s="253"/>
      <c r="T498" s="254"/>
      <c r="U498" s="14"/>
      <c r="V498" s="14"/>
      <c r="W498" s="14"/>
      <c r="X498" s="14"/>
      <c r="Y498" s="14"/>
      <c r="Z498" s="14"/>
      <c r="AA498" s="14"/>
      <c r="AB498" s="14"/>
      <c r="AC498" s="14"/>
      <c r="AD498" s="14"/>
      <c r="AE498" s="14"/>
      <c r="AT498" s="255" t="s">
        <v>152</v>
      </c>
      <c r="AU498" s="255" t="s">
        <v>85</v>
      </c>
      <c r="AV498" s="14" t="s">
        <v>85</v>
      </c>
      <c r="AW498" s="14" t="s">
        <v>32</v>
      </c>
      <c r="AX498" s="14" t="s">
        <v>75</v>
      </c>
      <c r="AY498" s="255" t="s">
        <v>143</v>
      </c>
    </row>
    <row r="499" s="16" customFormat="1">
      <c r="A499" s="16"/>
      <c r="B499" s="267"/>
      <c r="C499" s="268"/>
      <c r="D499" s="236" t="s">
        <v>152</v>
      </c>
      <c r="E499" s="269" t="s">
        <v>1</v>
      </c>
      <c r="F499" s="270" t="s">
        <v>174</v>
      </c>
      <c r="G499" s="268"/>
      <c r="H499" s="271">
        <v>6.4100000000000001</v>
      </c>
      <c r="I499" s="272"/>
      <c r="J499" s="268"/>
      <c r="K499" s="268"/>
      <c r="L499" s="273"/>
      <c r="M499" s="274"/>
      <c r="N499" s="275"/>
      <c r="O499" s="275"/>
      <c r="P499" s="275"/>
      <c r="Q499" s="275"/>
      <c r="R499" s="275"/>
      <c r="S499" s="275"/>
      <c r="T499" s="276"/>
      <c r="U499" s="16"/>
      <c r="V499" s="16"/>
      <c r="W499" s="16"/>
      <c r="X499" s="16"/>
      <c r="Y499" s="16"/>
      <c r="Z499" s="16"/>
      <c r="AA499" s="16"/>
      <c r="AB499" s="16"/>
      <c r="AC499" s="16"/>
      <c r="AD499" s="16"/>
      <c r="AE499" s="16"/>
      <c r="AT499" s="277" t="s">
        <v>152</v>
      </c>
      <c r="AU499" s="277" t="s">
        <v>85</v>
      </c>
      <c r="AV499" s="16" t="s">
        <v>150</v>
      </c>
      <c r="AW499" s="16" t="s">
        <v>32</v>
      </c>
      <c r="AX499" s="16" t="s">
        <v>83</v>
      </c>
      <c r="AY499" s="277" t="s">
        <v>143</v>
      </c>
    </row>
    <row r="500" s="2" customFormat="1" ht="44.25" customHeight="1">
      <c r="A500" s="39"/>
      <c r="B500" s="40"/>
      <c r="C500" s="220" t="s">
        <v>689</v>
      </c>
      <c r="D500" s="220" t="s">
        <v>146</v>
      </c>
      <c r="E500" s="221" t="s">
        <v>524</v>
      </c>
      <c r="F500" s="222" t="s">
        <v>525</v>
      </c>
      <c r="G500" s="223" t="s">
        <v>474</v>
      </c>
      <c r="H500" s="224">
        <v>0.86899999999999999</v>
      </c>
      <c r="I500" s="225"/>
      <c r="J500" s="226">
        <f>ROUND(I500*H500,2)</f>
        <v>0</v>
      </c>
      <c r="K500" s="227"/>
      <c r="L500" s="45"/>
      <c r="M500" s="228" t="s">
        <v>1</v>
      </c>
      <c r="N500" s="229" t="s">
        <v>40</v>
      </c>
      <c r="O500" s="92"/>
      <c r="P500" s="230">
        <f>O500*H500</f>
        <v>0</v>
      </c>
      <c r="Q500" s="230">
        <v>0</v>
      </c>
      <c r="R500" s="230">
        <f>Q500*H500</f>
        <v>0</v>
      </c>
      <c r="S500" s="230">
        <v>0</v>
      </c>
      <c r="T500" s="231">
        <f>S500*H500</f>
        <v>0</v>
      </c>
      <c r="U500" s="39"/>
      <c r="V500" s="39"/>
      <c r="W500" s="39"/>
      <c r="X500" s="39"/>
      <c r="Y500" s="39"/>
      <c r="Z500" s="39"/>
      <c r="AA500" s="39"/>
      <c r="AB500" s="39"/>
      <c r="AC500" s="39"/>
      <c r="AD500" s="39"/>
      <c r="AE500" s="39"/>
      <c r="AR500" s="232" t="s">
        <v>150</v>
      </c>
      <c r="AT500" s="232" t="s">
        <v>146</v>
      </c>
      <c r="AU500" s="232" t="s">
        <v>85</v>
      </c>
      <c r="AY500" s="18" t="s">
        <v>143</v>
      </c>
      <c r="BE500" s="233">
        <f>IF(N500="základní",J500,0)</f>
        <v>0</v>
      </c>
      <c r="BF500" s="233">
        <f>IF(N500="snížená",J500,0)</f>
        <v>0</v>
      </c>
      <c r="BG500" s="233">
        <f>IF(N500="zákl. přenesená",J500,0)</f>
        <v>0</v>
      </c>
      <c r="BH500" s="233">
        <f>IF(N500="sníž. přenesená",J500,0)</f>
        <v>0</v>
      </c>
      <c r="BI500" s="233">
        <f>IF(N500="nulová",J500,0)</f>
        <v>0</v>
      </c>
      <c r="BJ500" s="18" t="s">
        <v>83</v>
      </c>
      <c r="BK500" s="233">
        <f>ROUND(I500*H500,2)</f>
        <v>0</v>
      </c>
      <c r="BL500" s="18" t="s">
        <v>150</v>
      </c>
      <c r="BM500" s="232" t="s">
        <v>1404</v>
      </c>
    </row>
    <row r="501" s="14" customFormat="1">
      <c r="A501" s="14"/>
      <c r="B501" s="245"/>
      <c r="C501" s="246"/>
      <c r="D501" s="236" t="s">
        <v>152</v>
      </c>
      <c r="E501" s="247" t="s">
        <v>1</v>
      </c>
      <c r="F501" s="248" t="s">
        <v>1405</v>
      </c>
      <c r="G501" s="246"/>
      <c r="H501" s="249">
        <v>0.78700000000000003</v>
      </c>
      <c r="I501" s="250"/>
      <c r="J501" s="246"/>
      <c r="K501" s="246"/>
      <c r="L501" s="251"/>
      <c r="M501" s="252"/>
      <c r="N501" s="253"/>
      <c r="O501" s="253"/>
      <c r="P501" s="253"/>
      <c r="Q501" s="253"/>
      <c r="R501" s="253"/>
      <c r="S501" s="253"/>
      <c r="T501" s="254"/>
      <c r="U501" s="14"/>
      <c r="V501" s="14"/>
      <c r="W501" s="14"/>
      <c r="X501" s="14"/>
      <c r="Y501" s="14"/>
      <c r="Z501" s="14"/>
      <c r="AA501" s="14"/>
      <c r="AB501" s="14"/>
      <c r="AC501" s="14"/>
      <c r="AD501" s="14"/>
      <c r="AE501" s="14"/>
      <c r="AT501" s="255" t="s">
        <v>152</v>
      </c>
      <c r="AU501" s="255" t="s">
        <v>85</v>
      </c>
      <c r="AV501" s="14" t="s">
        <v>85</v>
      </c>
      <c r="AW501" s="14" t="s">
        <v>32</v>
      </c>
      <c r="AX501" s="14" t="s">
        <v>75</v>
      </c>
      <c r="AY501" s="255" t="s">
        <v>143</v>
      </c>
    </row>
    <row r="502" s="14" customFormat="1">
      <c r="A502" s="14"/>
      <c r="B502" s="245"/>
      <c r="C502" s="246"/>
      <c r="D502" s="236" t="s">
        <v>152</v>
      </c>
      <c r="E502" s="247" t="s">
        <v>1</v>
      </c>
      <c r="F502" s="248" t="s">
        <v>1406</v>
      </c>
      <c r="G502" s="246"/>
      <c r="H502" s="249">
        <v>0.082000000000000003</v>
      </c>
      <c r="I502" s="250"/>
      <c r="J502" s="246"/>
      <c r="K502" s="246"/>
      <c r="L502" s="251"/>
      <c r="M502" s="252"/>
      <c r="N502" s="253"/>
      <c r="O502" s="253"/>
      <c r="P502" s="253"/>
      <c r="Q502" s="253"/>
      <c r="R502" s="253"/>
      <c r="S502" s="253"/>
      <c r="T502" s="254"/>
      <c r="U502" s="14"/>
      <c r="V502" s="14"/>
      <c r="W502" s="14"/>
      <c r="X502" s="14"/>
      <c r="Y502" s="14"/>
      <c r="Z502" s="14"/>
      <c r="AA502" s="14"/>
      <c r="AB502" s="14"/>
      <c r="AC502" s="14"/>
      <c r="AD502" s="14"/>
      <c r="AE502" s="14"/>
      <c r="AT502" s="255" t="s">
        <v>152</v>
      </c>
      <c r="AU502" s="255" t="s">
        <v>85</v>
      </c>
      <c r="AV502" s="14" t="s">
        <v>85</v>
      </c>
      <c r="AW502" s="14" t="s">
        <v>32</v>
      </c>
      <c r="AX502" s="14" t="s">
        <v>75</v>
      </c>
      <c r="AY502" s="255" t="s">
        <v>143</v>
      </c>
    </row>
    <row r="503" s="16" customFormat="1">
      <c r="A503" s="16"/>
      <c r="B503" s="267"/>
      <c r="C503" s="268"/>
      <c r="D503" s="236" t="s">
        <v>152</v>
      </c>
      <c r="E503" s="269" t="s">
        <v>1</v>
      </c>
      <c r="F503" s="270" t="s">
        <v>174</v>
      </c>
      <c r="G503" s="268"/>
      <c r="H503" s="271">
        <v>0.86899999999999999</v>
      </c>
      <c r="I503" s="272"/>
      <c r="J503" s="268"/>
      <c r="K503" s="268"/>
      <c r="L503" s="273"/>
      <c r="M503" s="274"/>
      <c r="N503" s="275"/>
      <c r="O503" s="275"/>
      <c r="P503" s="275"/>
      <c r="Q503" s="275"/>
      <c r="R503" s="275"/>
      <c r="S503" s="275"/>
      <c r="T503" s="276"/>
      <c r="U503" s="16"/>
      <c r="V503" s="16"/>
      <c r="W503" s="16"/>
      <c r="X503" s="16"/>
      <c r="Y503" s="16"/>
      <c r="Z503" s="16"/>
      <c r="AA503" s="16"/>
      <c r="AB503" s="16"/>
      <c r="AC503" s="16"/>
      <c r="AD503" s="16"/>
      <c r="AE503" s="16"/>
      <c r="AT503" s="277" t="s">
        <v>152</v>
      </c>
      <c r="AU503" s="277" t="s">
        <v>85</v>
      </c>
      <c r="AV503" s="16" t="s">
        <v>150</v>
      </c>
      <c r="AW503" s="16" t="s">
        <v>32</v>
      </c>
      <c r="AX503" s="16" t="s">
        <v>83</v>
      </c>
      <c r="AY503" s="277" t="s">
        <v>143</v>
      </c>
    </row>
    <row r="504" s="2" customFormat="1" ht="44.25" customHeight="1">
      <c r="A504" s="39"/>
      <c r="B504" s="40"/>
      <c r="C504" s="220" t="s">
        <v>695</v>
      </c>
      <c r="D504" s="220" t="s">
        <v>146</v>
      </c>
      <c r="E504" s="221" t="s">
        <v>1407</v>
      </c>
      <c r="F504" s="222" t="s">
        <v>1408</v>
      </c>
      <c r="G504" s="223" t="s">
        <v>474</v>
      </c>
      <c r="H504" s="224">
        <v>22.84</v>
      </c>
      <c r="I504" s="225"/>
      <c r="J504" s="226">
        <f>ROUND(I504*H504,2)</f>
        <v>0</v>
      </c>
      <c r="K504" s="227"/>
      <c r="L504" s="45"/>
      <c r="M504" s="228" t="s">
        <v>1</v>
      </c>
      <c r="N504" s="229" t="s">
        <v>40</v>
      </c>
      <c r="O504" s="92"/>
      <c r="P504" s="230">
        <f>O504*H504</f>
        <v>0</v>
      </c>
      <c r="Q504" s="230">
        <v>0</v>
      </c>
      <c r="R504" s="230">
        <f>Q504*H504</f>
        <v>0</v>
      </c>
      <c r="S504" s="230">
        <v>0</v>
      </c>
      <c r="T504" s="231">
        <f>S504*H504</f>
        <v>0</v>
      </c>
      <c r="U504" s="39"/>
      <c r="V504" s="39"/>
      <c r="W504" s="39"/>
      <c r="X504" s="39"/>
      <c r="Y504" s="39"/>
      <c r="Z504" s="39"/>
      <c r="AA504" s="39"/>
      <c r="AB504" s="39"/>
      <c r="AC504" s="39"/>
      <c r="AD504" s="39"/>
      <c r="AE504" s="39"/>
      <c r="AR504" s="232" t="s">
        <v>150</v>
      </c>
      <c r="AT504" s="232" t="s">
        <v>146</v>
      </c>
      <c r="AU504" s="232" t="s">
        <v>85</v>
      </c>
      <c r="AY504" s="18" t="s">
        <v>143</v>
      </c>
      <c r="BE504" s="233">
        <f>IF(N504="základní",J504,0)</f>
        <v>0</v>
      </c>
      <c r="BF504" s="233">
        <f>IF(N504="snížená",J504,0)</f>
        <v>0</v>
      </c>
      <c r="BG504" s="233">
        <f>IF(N504="zákl. přenesená",J504,0)</f>
        <v>0</v>
      </c>
      <c r="BH504" s="233">
        <f>IF(N504="sníž. přenesená",J504,0)</f>
        <v>0</v>
      </c>
      <c r="BI504" s="233">
        <f>IF(N504="nulová",J504,0)</f>
        <v>0</v>
      </c>
      <c r="BJ504" s="18" t="s">
        <v>83</v>
      </c>
      <c r="BK504" s="233">
        <f>ROUND(I504*H504,2)</f>
        <v>0</v>
      </c>
      <c r="BL504" s="18" t="s">
        <v>150</v>
      </c>
      <c r="BM504" s="232" t="s">
        <v>1409</v>
      </c>
    </row>
    <row r="505" s="2" customFormat="1">
      <c r="A505" s="39"/>
      <c r="B505" s="40"/>
      <c r="C505" s="41"/>
      <c r="D505" s="236" t="s">
        <v>357</v>
      </c>
      <c r="E505" s="41"/>
      <c r="F505" s="289" t="s">
        <v>521</v>
      </c>
      <c r="G505" s="41"/>
      <c r="H505" s="41"/>
      <c r="I505" s="290"/>
      <c r="J505" s="41"/>
      <c r="K505" s="41"/>
      <c r="L505" s="45"/>
      <c r="M505" s="291"/>
      <c r="N505" s="292"/>
      <c r="O505" s="92"/>
      <c r="P505" s="92"/>
      <c r="Q505" s="92"/>
      <c r="R505" s="92"/>
      <c r="S505" s="92"/>
      <c r="T505" s="93"/>
      <c r="U505" s="39"/>
      <c r="V505" s="39"/>
      <c r="W505" s="39"/>
      <c r="X505" s="39"/>
      <c r="Y505" s="39"/>
      <c r="Z505" s="39"/>
      <c r="AA505" s="39"/>
      <c r="AB505" s="39"/>
      <c r="AC505" s="39"/>
      <c r="AD505" s="39"/>
      <c r="AE505" s="39"/>
      <c r="AT505" s="18" t="s">
        <v>357</v>
      </c>
      <c r="AU505" s="18" t="s">
        <v>85</v>
      </c>
    </row>
    <row r="506" s="12" customFormat="1" ht="22.8" customHeight="1">
      <c r="A506" s="12"/>
      <c r="B506" s="204"/>
      <c r="C506" s="205"/>
      <c r="D506" s="206" t="s">
        <v>74</v>
      </c>
      <c r="E506" s="218" t="s">
        <v>532</v>
      </c>
      <c r="F506" s="218" t="s">
        <v>533</v>
      </c>
      <c r="G506" s="205"/>
      <c r="H506" s="205"/>
      <c r="I506" s="208"/>
      <c r="J506" s="219">
        <f>BK506</f>
        <v>0</v>
      </c>
      <c r="K506" s="205"/>
      <c r="L506" s="210"/>
      <c r="M506" s="211"/>
      <c r="N506" s="212"/>
      <c r="O506" s="212"/>
      <c r="P506" s="213">
        <f>P507</f>
        <v>0</v>
      </c>
      <c r="Q506" s="212"/>
      <c r="R506" s="213">
        <f>R507</f>
        <v>0</v>
      </c>
      <c r="S506" s="212"/>
      <c r="T506" s="214">
        <f>T507</f>
        <v>0</v>
      </c>
      <c r="U506" s="12"/>
      <c r="V506" s="12"/>
      <c r="W506" s="12"/>
      <c r="X506" s="12"/>
      <c r="Y506" s="12"/>
      <c r="Z506" s="12"/>
      <c r="AA506" s="12"/>
      <c r="AB506" s="12"/>
      <c r="AC506" s="12"/>
      <c r="AD506" s="12"/>
      <c r="AE506" s="12"/>
      <c r="AR506" s="215" t="s">
        <v>83</v>
      </c>
      <c r="AT506" s="216" t="s">
        <v>74</v>
      </c>
      <c r="AU506" s="216" t="s">
        <v>83</v>
      </c>
      <c r="AY506" s="215" t="s">
        <v>143</v>
      </c>
      <c r="BK506" s="217">
        <f>BK507</f>
        <v>0</v>
      </c>
    </row>
    <row r="507" s="2" customFormat="1" ht="21.75" customHeight="1">
      <c r="A507" s="39"/>
      <c r="B507" s="40"/>
      <c r="C507" s="220" t="s">
        <v>699</v>
      </c>
      <c r="D507" s="220" t="s">
        <v>146</v>
      </c>
      <c r="E507" s="221" t="s">
        <v>535</v>
      </c>
      <c r="F507" s="222" t="s">
        <v>536</v>
      </c>
      <c r="G507" s="223" t="s">
        <v>474</v>
      </c>
      <c r="H507" s="224">
        <v>35.353999999999999</v>
      </c>
      <c r="I507" s="225"/>
      <c r="J507" s="226">
        <f>ROUND(I507*H507,2)</f>
        <v>0</v>
      </c>
      <c r="K507" s="227"/>
      <c r="L507" s="45"/>
      <c r="M507" s="228" t="s">
        <v>1</v>
      </c>
      <c r="N507" s="229" t="s">
        <v>40</v>
      </c>
      <c r="O507" s="92"/>
      <c r="P507" s="230">
        <f>O507*H507</f>
        <v>0</v>
      </c>
      <c r="Q507" s="230">
        <v>0</v>
      </c>
      <c r="R507" s="230">
        <f>Q507*H507</f>
        <v>0</v>
      </c>
      <c r="S507" s="230">
        <v>0</v>
      </c>
      <c r="T507" s="231">
        <f>S507*H507</f>
        <v>0</v>
      </c>
      <c r="U507" s="39"/>
      <c r="V507" s="39"/>
      <c r="W507" s="39"/>
      <c r="X507" s="39"/>
      <c r="Y507" s="39"/>
      <c r="Z507" s="39"/>
      <c r="AA507" s="39"/>
      <c r="AB507" s="39"/>
      <c r="AC507" s="39"/>
      <c r="AD507" s="39"/>
      <c r="AE507" s="39"/>
      <c r="AR507" s="232" t="s">
        <v>150</v>
      </c>
      <c r="AT507" s="232" t="s">
        <v>146</v>
      </c>
      <c r="AU507" s="232" t="s">
        <v>85</v>
      </c>
      <c r="AY507" s="18" t="s">
        <v>143</v>
      </c>
      <c r="BE507" s="233">
        <f>IF(N507="základní",J507,0)</f>
        <v>0</v>
      </c>
      <c r="BF507" s="233">
        <f>IF(N507="snížená",J507,0)</f>
        <v>0</v>
      </c>
      <c r="BG507" s="233">
        <f>IF(N507="zákl. přenesená",J507,0)</f>
        <v>0</v>
      </c>
      <c r="BH507" s="233">
        <f>IF(N507="sníž. přenesená",J507,0)</f>
        <v>0</v>
      </c>
      <c r="BI507" s="233">
        <f>IF(N507="nulová",J507,0)</f>
        <v>0</v>
      </c>
      <c r="BJ507" s="18" t="s">
        <v>83</v>
      </c>
      <c r="BK507" s="233">
        <f>ROUND(I507*H507,2)</f>
        <v>0</v>
      </c>
      <c r="BL507" s="18" t="s">
        <v>150</v>
      </c>
      <c r="BM507" s="232" t="s">
        <v>537</v>
      </c>
    </row>
    <row r="508" s="12" customFormat="1" ht="25.92" customHeight="1">
      <c r="A508" s="12"/>
      <c r="B508" s="204"/>
      <c r="C508" s="205"/>
      <c r="D508" s="206" t="s">
        <v>74</v>
      </c>
      <c r="E508" s="207" t="s">
        <v>538</v>
      </c>
      <c r="F508" s="207" t="s">
        <v>539</v>
      </c>
      <c r="G508" s="205"/>
      <c r="H508" s="205"/>
      <c r="I508" s="208"/>
      <c r="J508" s="209">
        <f>BK508</f>
        <v>0</v>
      </c>
      <c r="K508" s="205"/>
      <c r="L508" s="210"/>
      <c r="M508" s="211"/>
      <c r="N508" s="212"/>
      <c r="O508" s="212"/>
      <c r="P508" s="213">
        <f>P509+P535+P545+P558+P561+P581+P584+P603+P616+P677+P707+P732+P754+P788+P813</f>
        <v>0</v>
      </c>
      <c r="Q508" s="212"/>
      <c r="R508" s="213">
        <f>R509+R535+R545+R558+R561+R581+R584+R603+R616+R677+R707+R732+R754+R788+R813</f>
        <v>6.5056940557043994</v>
      </c>
      <c r="S508" s="212"/>
      <c r="T508" s="214">
        <f>T509+T535+T545+T558+T561+T581+T584+T603+T616+T677+T707+T732+T754+T788+T813</f>
        <v>2.3026914999999999</v>
      </c>
      <c r="U508" s="12"/>
      <c r="V508" s="12"/>
      <c r="W508" s="12"/>
      <c r="X508" s="12"/>
      <c r="Y508" s="12"/>
      <c r="Z508" s="12"/>
      <c r="AA508" s="12"/>
      <c r="AB508" s="12"/>
      <c r="AC508" s="12"/>
      <c r="AD508" s="12"/>
      <c r="AE508" s="12"/>
      <c r="AR508" s="215" t="s">
        <v>85</v>
      </c>
      <c r="AT508" s="216" t="s">
        <v>74</v>
      </c>
      <c r="AU508" s="216" t="s">
        <v>75</v>
      </c>
      <c r="AY508" s="215" t="s">
        <v>143</v>
      </c>
      <c r="BK508" s="217">
        <f>BK509+BK535+BK545+BK558+BK561+BK581+BK584+BK603+BK616+BK677+BK707+BK732+BK754+BK788+BK813</f>
        <v>0</v>
      </c>
    </row>
    <row r="509" s="12" customFormat="1" ht="22.8" customHeight="1">
      <c r="A509" s="12"/>
      <c r="B509" s="204"/>
      <c r="C509" s="205"/>
      <c r="D509" s="206" t="s">
        <v>74</v>
      </c>
      <c r="E509" s="218" t="s">
        <v>1410</v>
      </c>
      <c r="F509" s="218" t="s">
        <v>1411</v>
      </c>
      <c r="G509" s="205"/>
      <c r="H509" s="205"/>
      <c r="I509" s="208"/>
      <c r="J509" s="219">
        <f>BK509</f>
        <v>0</v>
      </c>
      <c r="K509" s="205"/>
      <c r="L509" s="210"/>
      <c r="M509" s="211"/>
      <c r="N509" s="212"/>
      <c r="O509" s="212"/>
      <c r="P509" s="213">
        <f>SUM(P510:P534)</f>
        <v>0</v>
      </c>
      <c r="Q509" s="212"/>
      <c r="R509" s="213">
        <f>SUM(R510:R534)</f>
        <v>0.1058797125</v>
      </c>
      <c r="S509" s="212"/>
      <c r="T509" s="214">
        <f>SUM(T510:T534)</f>
        <v>0</v>
      </c>
      <c r="U509" s="12"/>
      <c r="V509" s="12"/>
      <c r="W509" s="12"/>
      <c r="X509" s="12"/>
      <c r="Y509" s="12"/>
      <c r="Z509" s="12"/>
      <c r="AA509" s="12"/>
      <c r="AB509" s="12"/>
      <c r="AC509" s="12"/>
      <c r="AD509" s="12"/>
      <c r="AE509" s="12"/>
      <c r="AR509" s="215" t="s">
        <v>85</v>
      </c>
      <c r="AT509" s="216" t="s">
        <v>74</v>
      </c>
      <c r="AU509" s="216" t="s">
        <v>83</v>
      </c>
      <c r="AY509" s="215" t="s">
        <v>143</v>
      </c>
      <c r="BK509" s="217">
        <f>SUM(BK510:BK534)</f>
        <v>0</v>
      </c>
    </row>
    <row r="510" s="2" customFormat="1" ht="24.15" customHeight="1">
      <c r="A510" s="39"/>
      <c r="B510" s="40"/>
      <c r="C510" s="220" t="s">
        <v>707</v>
      </c>
      <c r="D510" s="220" t="s">
        <v>146</v>
      </c>
      <c r="E510" s="221" t="s">
        <v>1412</v>
      </c>
      <c r="F510" s="222" t="s">
        <v>1413</v>
      </c>
      <c r="G510" s="223" t="s">
        <v>149</v>
      </c>
      <c r="H510" s="224">
        <v>0.84999999999999998</v>
      </c>
      <c r="I510" s="225"/>
      <c r="J510" s="226">
        <f>ROUND(I510*H510,2)</f>
        <v>0</v>
      </c>
      <c r="K510" s="227"/>
      <c r="L510" s="45"/>
      <c r="M510" s="228" t="s">
        <v>1</v>
      </c>
      <c r="N510" s="229" t="s">
        <v>40</v>
      </c>
      <c r="O510" s="92"/>
      <c r="P510" s="230">
        <f>O510*H510</f>
        <v>0</v>
      </c>
      <c r="Q510" s="230">
        <v>0</v>
      </c>
      <c r="R510" s="230">
        <f>Q510*H510</f>
        <v>0</v>
      </c>
      <c r="S510" s="230">
        <v>0</v>
      </c>
      <c r="T510" s="231">
        <f>S510*H510</f>
        <v>0</v>
      </c>
      <c r="U510" s="39"/>
      <c r="V510" s="39"/>
      <c r="W510" s="39"/>
      <c r="X510" s="39"/>
      <c r="Y510" s="39"/>
      <c r="Z510" s="39"/>
      <c r="AA510" s="39"/>
      <c r="AB510" s="39"/>
      <c r="AC510" s="39"/>
      <c r="AD510" s="39"/>
      <c r="AE510" s="39"/>
      <c r="AR510" s="232" t="s">
        <v>276</v>
      </c>
      <c r="AT510" s="232" t="s">
        <v>146</v>
      </c>
      <c r="AU510" s="232" t="s">
        <v>85</v>
      </c>
      <c r="AY510" s="18" t="s">
        <v>143</v>
      </c>
      <c r="BE510" s="233">
        <f>IF(N510="základní",J510,0)</f>
        <v>0</v>
      </c>
      <c r="BF510" s="233">
        <f>IF(N510="snížená",J510,0)</f>
        <v>0</v>
      </c>
      <c r="BG510" s="233">
        <f>IF(N510="zákl. přenesená",J510,0)</f>
        <v>0</v>
      </c>
      <c r="BH510" s="233">
        <f>IF(N510="sníž. přenesená",J510,0)</f>
        <v>0</v>
      </c>
      <c r="BI510" s="233">
        <f>IF(N510="nulová",J510,0)</f>
        <v>0</v>
      </c>
      <c r="BJ510" s="18" t="s">
        <v>83</v>
      </c>
      <c r="BK510" s="233">
        <f>ROUND(I510*H510,2)</f>
        <v>0</v>
      </c>
      <c r="BL510" s="18" t="s">
        <v>276</v>
      </c>
      <c r="BM510" s="232" t="s">
        <v>1414</v>
      </c>
    </row>
    <row r="511" s="14" customFormat="1">
      <c r="A511" s="14"/>
      <c r="B511" s="245"/>
      <c r="C511" s="246"/>
      <c r="D511" s="236" t="s">
        <v>152</v>
      </c>
      <c r="E511" s="247" t="s">
        <v>1</v>
      </c>
      <c r="F511" s="248" t="s">
        <v>1415</v>
      </c>
      <c r="G511" s="246"/>
      <c r="H511" s="249">
        <v>0.84999999999999998</v>
      </c>
      <c r="I511" s="250"/>
      <c r="J511" s="246"/>
      <c r="K511" s="246"/>
      <c r="L511" s="251"/>
      <c r="M511" s="252"/>
      <c r="N511" s="253"/>
      <c r="O511" s="253"/>
      <c r="P511" s="253"/>
      <c r="Q511" s="253"/>
      <c r="R511" s="253"/>
      <c r="S511" s="253"/>
      <c r="T511" s="254"/>
      <c r="U511" s="14"/>
      <c r="V511" s="14"/>
      <c r="W511" s="14"/>
      <c r="X511" s="14"/>
      <c r="Y511" s="14"/>
      <c r="Z511" s="14"/>
      <c r="AA511" s="14"/>
      <c r="AB511" s="14"/>
      <c r="AC511" s="14"/>
      <c r="AD511" s="14"/>
      <c r="AE511" s="14"/>
      <c r="AT511" s="255" t="s">
        <v>152</v>
      </c>
      <c r="AU511" s="255" t="s">
        <v>85</v>
      </c>
      <c r="AV511" s="14" t="s">
        <v>85</v>
      </c>
      <c r="AW511" s="14" t="s">
        <v>32</v>
      </c>
      <c r="AX511" s="14" t="s">
        <v>83</v>
      </c>
      <c r="AY511" s="255" t="s">
        <v>143</v>
      </c>
    </row>
    <row r="512" s="2" customFormat="1" ht="16.5" customHeight="1">
      <c r="A512" s="39"/>
      <c r="B512" s="40"/>
      <c r="C512" s="278" t="s">
        <v>711</v>
      </c>
      <c r="D512" s="278" t="s">
        <v>197</v>
      </c>
      <c r="E512" s="279" t="s">
        <v>1416</v>
      </c>
      <c r="F512" s="280" t="s">
        <v>1417</v>
      </c>
      <c r="G512" s="281" t="s">
        <v>474</v>
      </c>
      <c r="H512" s="282">
        <v>0.0089999999999999993</v>
      </c>
      <c r="I512" s="283"/>
      <c r="J512" s="284">
        <f>ROUND(I512*H512,2)</f>
        <v>0</v>
      </c>
      <c r="K512" s="285"/>
      <c r="L512" s="286"/>
      <c r="M512" s="287" t="s">
        <v>1</v>
      </c>
      <c r="N512" s="288" t="s">
        <v>40</v>
      </c>
      <c r="O512" s="92"/>
      <c r="P512" s="230">
        <f>O512*H512</f>
        <v>0</v>
      </c>
      <c r="Q512" s="230">
        <v>1</v>
      </c>
      <c r="R512" s="230">
        <f>Q512*H512</f>
        <v>0.0089999999999999993</v>
      </c>
      <c r="S512" s="230">
        <v>0</v>
      </c>
      <c r="T512" s="231">
        <f>S512*H512</f>
        <v>0</v>
      </c>
      <c r="U512" s="39"/>
      <c r="V512" s="39"/>
      <c r="W512" s="39"/>
      <c r="X512" s="39"/>
      <c r="Y512" s="39"/>
      <c r="Z512" s="39"/>
      <c r="AA512" s="39"/>
      <c r="AB512" s="39"/>
      <c r="AC512" s="39"/>
      <c r="AD512" s="39"/>
      <c r="AE512" s="39"/>
      <c r="AR512" s="232" t="s">
        <v>373</v>
      </c>
      <c r="AT512" s="232" t="s">
        <v>197</v>
      </c>
      <c r="AU512" s="232" t="s">
        <v>85</v>
      </c>
      <c r="AY512" s="18" t="s">
        <v>143</v>
      </c>
      <c r="BE512" s="233">
        <f>IF(N512="základní",J512,0)</f>
        <v>0</v>
      </c>
      <c r="BF512" s="233">
        <f>IF(N512="snížená",J512,0)</f>
        <v>0</v>
      </c>
      <c r="BG512" s="233">
        <f>IF(N512="zákl. přenesená",J512,0)</f>
        <v>0</v>
      </c>
      <c r="BH512" s="233">
        <f>IF(N512="sníž. přenesená",J512,0)</f>
        <v>0</v>
      </c>
      <c r="BI512" s="233">
        <f>IF(N512="nulová",J512,0)</f>
        <v>0</v>
      </c>
      <c r="BJ512" s="18" t="s">
        <v>83</v>
      </c>
      <c r="BK512" s="233">
        <f>ROUND(I512*H512,2)</f>
        <v>0</v>
      </c>
      <c r="BL512" s="18" t="s">
        <v>276</v>
      </c>
      <c r="BM512" s="232" t="s">
        <v>1418</v>
      </c>
    </row>
    <row r="513" s="14" customFormat="1">
      <c r="A513" s="14"/>
      <c r="B513" s="245"/>
      <c r="C513" s="246"/>
      <c r="D513" s="236" t="s">
        <v>152</v>
      </c>
      <c r="E513" s="246"/>
      <c r="F513" s="248" t="s">
        <v>1419</v>
      </c>
      <c r="G513" s="246"/>
      <c r="H513" s="249">
        <v>0.0089999999999999993</v>
      </c>
      <c r="I513" s="250"/>
      <c r="J513" s="246"/>
      <c r="K513" s="246"/>
      <c r="L513" s="251"/>
      <c r="M513" s="252"/>
      <c r="N513" s="253"/>
      <c r="O513" s="253"/>
      <c r="P513" s="253"/>
      <c r="Q513" s="253"/>
      <c r="R513" s="253"/>
      <c r="S513" s="253"/>
      <c r="T513" s="254"/>
      <c r="U513" s="14"/>
      <c r="V513" s="14"/>
      <c r="W513" s="14"/>
      <c r="X513" s="14"/>
      <c r="Y513" s="14"/>
      <c r="Z513" s="14"/>
      <c r="AA513" s="14"/>
      <c r="AB513" s="14"/>
      <c r="AC513" s="14"/>
      <c r="AD513" s="14"/>
      <c r="AE513" s="14"/>
      <c r="AT513" s="255" t="s">
        <v>152</v>
      </c>
      <c r="AU513" s="255" t="s">
        <v>85</v>
      </c>
      <c r="AV513" s="14" t="s">
        <v>85</v>
      </c>
      <c r="AW513" s="14" t="s">
        <v>4</v>
      </c>
      <c r="AX513" s="14" t="s">
        <v>83</v>
      </c>
      <c r="AY513" s="255" t="s">
        <v>143</v>
      </c>
    </row>
    <row r="514" s="2" customFormat="1" ht="24.15" customHeight="1">
      <c r="A514" s="39"/>
      <c r="B514" s="40"/>
      <c r="C514" s="220" t="s">
        <v>715</v>
      </c>
      <c r="D514" s="220" t="s">
        <v>146</v>
      </c>
      <c r="E514" s="221" t="s">
        <v>1420</v>
      </c>
      <c r="F514" s="222" t="s">
        <v>1421</v>
      </c>
      <c r="G514" s="223" t="s">
        <v>149</v>
      </c>
      <c r="H514" s="224">
        <v>0.84999999999999998</v>
      </c>
      <c r="I514" s="225"/>
      <c r="J514" s="226">
        <f>ROUND(I514*H514,2)</f>
        <v>0</v>
      </c>
      <c r="K514" s="227"/>
      <c r="L514" s="45"/>
      <c r="M514" s="228" t="s">
        <v>1</v>
      </c>
      <c r="N514" s="229" t="s">
        <v>40</v>
      </c>
      <c r="O514" s="92"/>
      <c r="P514" s="230">
        <f>O514*H514</f>
        <v>0</v>
      </c>
      <c r="Q514" s="230">
        <v>0.00039825</v>
      </c>
      <c r="R514" s="230">
        <f>Q514*H514</f>
        <v>0.00033851249999999997</v>
      </c>
      <c r="S514" s="230">
        <v>0</v>
      </c>
      <c r="T514" s="231">
        <f>S514*H514</f>
        <v>0</v>
      </c>
      <c r="U514" s="39"/>
      <c r="V514" s="39"/>
      <c r="W514" s="39"/>
      <c r="X514" s="39"/>
      <c r="Y514" s="39"/>
      <c r="Z514" s="39"/>
      <c r="AA514" s="39"/>
      <c r="AB514" s="39"/>
      <c r="AC514" s="39"/>
      <c r="AD514" s="39"/>
      <c r="AE514" s="39"/>
      <c r="AR514" s="232" t="s">
        <v>276</v>
      </c>
      <c r="AT514" s="232" t="s">
        <v>146</v>
      </c>
      <c r="AU514" s="232" t="s">
        <v>85</v>
      </c>
      <c r="AY514" s="18" t="s">
        <v>143</v>
      </c>
      <c r="BE514" s="233">
        <f>IF(N514="základní",J514,0)</f>
        <v>0</v>
      </c>
      <c r="BF514" s="233">
        <f>IF(N514="snížená",J514,0)</f>
        <v>0</v>
      </c>
      <c r="BG514" s="233">
        <f>IF(N514="zákl. přenesená",J514,0)</f>
        <v>0</v>
      </c>
      <c r="BH514" s="233">
        <f>IF(N514="sníž. přenesená",J514,0)</f>
        <v>0</v>
      </c>
      <c r="BI514" s="233">
        <f>IF(N514="nulová",J514,0)</f>
        <v>0</v>
      </c>
      <c r="BJ514" s="18" t="s">
        <v>83</v>
      </c>
      <c r="BK514" s="233">
        <f>ROUND(I514*H514,2)</f>
        <v>0</v>
      </c>
      <c r="BL514" s="18" t="s">
        <v>276</v>
      </c>
      <c r="BM514" s="232" t="s">
        <v>1422</v>
      </c>
    </row>
    <row r="515" s="14" customFormat="1">
      <c r="A515" s="14"/>
      <c r="B515" s="245"/>
      <c r="C515" s="246"/>
      <c r="D515" s="236" t="s">
        <v>152</v>
      </c>
      <c r="E515" s="247" t="s">
        <v>1</v>
      </c>
      <c r="F515" s="248" t="s">
        <v>1415</v>
      </c>
      <c r="G515" s="246"/>
      <c r="H515" s="249">
        <v>0.84999999999999998</v>
      </c>
      <c r="I515" s="250"/>
      <c r="J515" s="246"/>
      <c r="K515" s="246"/>
      <c r="L515" s="251"/>
      <c r="M515" s="252"/>
      <c r="N515" s="253"/>
      <c r="O515" s="253"/>
      <c r="P515" s="253"/>
      <c r="Q515" s="253"/>
      <c r="R515" s="253"/>
      <c r="S515" s="253"/>
      <c r="T515" s="254"/>
      <c r="U515" s="14"/>
      <c r="V515" s="14"/>
      <c r="W515" s="14"/>
      <c r="X515" s="14"/>
      <c r="Y515" s="14"/>
      <c r="Z515" s="14"/>
      <c r="AA515" s="14"/>
      <c r="AB515" s="14"/>
      <c r="AC515" s="14"/>
      <c r="AD515" s="14"/>
      <c r="AE515" s="14"/>
      <c r="AT515" s="255" t="s">
        <v>152</v>
      </c>
      <c r="AU515" s="255" t="s">
        <v>85</v>
      </c>
      <c r="AV515" s="14" t="s">
        <v>85</v>
      </c>
      <c r="AW515" s="14" t="s">
        <v>32</v>
      </c>
      <c r="AX515" s="14" t="s">
        <v>83</v>
      </c>
      <c r="AY515" s="255" t="s">
        <v>143</v>
      </c>
    </row>
    <row r="516" s="2" customFormat="1" ht="37.8" customHeight="1">
      <c r="A516" s="39"/>
      <c r="B516" s="40"/>
      <c r="C516" s="278" t="s">
        <v>720</v>
      </c>
      <c r="D516" s="278" t="s">
        <v>197</v>
      </c>
      <c r="E516" s="279" t="s">
        <v>1423</v>
      </c>
      <c r="F516" s="280" t="s">
        <v>1424</v>
      </c>
      <c r="G516" s="281" t="s">
        <v>149</v>
      </c>
      <c r="H516" s="282">
        <v>0.99099999999999999</v>
      </c>
      <c r="I516" s="283"/>
      <c r="J516" s="284">
        <f>ROUND(I516*H516,2)</f>
        <v>0</v>
      </c>
      <c r="K516" s="285"/>
      <c r="L516" s="286"/>
      <c r="M516" s="287" t="s">
        <v>1</v>
      </c>
      <c r="N516" s="288" t="s">
        <v>40</v>
      </c>
      <c r="O516" s="92"/>
      <c r="P516" s="230">
        <f>O516*H516</f>
        <v>0</v>
      </c>
      <c r="Q516" s="230">
        <v>0.0047999999999999996</v>
      </c>
      <c r="R516" s="230">
        <f>Q516*H516</f>
        <v>0.0047567999999999994</v>
      </c>
      <c r="S516" s="230">
        <v>0</v>
      </c>
      <c r="T516" s="231">
        <f>S516*H516</f>
        <v>0</v>
      </c>
      <c r="U516" s="39"/>
      <c r="V516" s="39"/>
      <c r="W516" s="39"/>
      <c r="X516" s="39"/>
      <c r="Y516" s="39"/>
      <c r="Z516" s="39"/>
      <c r="AA516" s="39"/>
      <c r="AB516" s="39"/>
      <c r="AC516" s="39"/>
      <c r="AD516" s="39"/>
      <c r="AE516" s="39"/>
      <c r="AR516" s="232" t="s">
        <v>373</v>
      </c>
      <c r="AT516" s="232" t="s">
        <v>197</v>
      </c>
      <c r="AU516" s="232" t="s">
        <v>85</v>
      </c>
      <c r="AY516" s="18" t="s">
        <v>143</v>
      </c>
      <c r="BE516" s="233">
        <f>IF(N516="základní",J516,0)</f>
        <v>0</v>
      </c>
      <c r="BF516" s="233">
        <f>IF(N516="snížená",J516,0)</f>
        <v>0</v>
      </c>
      <c r="BG516" s="233">
        <f>IF(N516="zákl. přenesená",J516,0)</f>
        <v>0</v>
      </c>
      <c r="BH516" s="233">
        <f>IF(N516="sníž. přenesená",J516,0)</f>
        <v>0</v>
      </c>
      <c r="BI516" s="233">
        <f>IF(N516="nulová",J516,0)</f>
        <v>0</v>
      </c>
      <c r="BJ516" s="18" t="s">
        <v>83</v>
      </c>
      <c r="BK516" s="233">
        <f>ROUND(I516*H516,2)</f>
        <v>0</v>
      </c>
      <c r="BL516" s="18" t="s">
        <v>276</v>
      </c>
      <c r="BM516" s="232" t="s">
        <v>1425</v>
      </c>
    </row>
    <row r="517" s="14" customFormat="1">
      <c r="A517" s="14"/>
      <c r="B517" s="245"/>
      <c r="C517" s="246"/>
      <c r="D517" s="236" t="s">
        <v>152</v>
      </c>
      <c r="E517" s="246"/>
      <c r="F517" s="248" t="s">
        <v>1426</v>
      </c>
      <c r="G517" s="246"/>
      <c r="H517" s="249">
        <v>0.99099999999999999</v>
      </c>
      <c r="I517" s="250"/>
      <c r="J517" s="246"/>
      <c r="K517" s="246"/>
      <c r="L517" s="251"/>
      <c r="M517" s="252"/>
      <c r="N517" s="253"/>
      <c r="O517" s="253"/>
      <c r="P517" s="253"/>
      <c r="Q517" s="253"/>
      <c r="R517" s="253"/>
      <c r="S517" s="253"/>
      <c r="T517" s="254"/>
      <c r="U517" s="14"/>
      <c r="V517" s="14"/>
      <c r="W517" s="14"/>
      <c r="X517" s="14"/>
      <c r="Y517" s="14"/>
      <c r="Z517" s="14"/>
      <c r="AA517" s="14"/>
      <c r="AB517" s="14"/>
      <c r="AC517" s="14"/>
      <c r="AD517" s="14"/>
      <c r="AE517" s="14"/>
      <c r="AT517" s="255" t="s">
        <v>152</v>
      </c>
      <c r="AU517" s="255" t="s">
        <v>85</v>
      </c>
      <c r="AV517" s="14" t="s">
        <v>85</v>
      </c>
      <c r="AW517" s="14" t="s">
        <v>4</v>
      </c>
      <c r="AX517" s="14" t="s">
        <v>83</v>
      </c>
      <c r="AY517" s="255" t="s">
        <v>143</v>
      </c>
    </row>
    <row r="518" s="2" customFormat="1" ht="24.15" customHeight="1">
      <c r="A518" s="39"/>
      <c r="B518" s="40"/>
      <c r="C518" s="220" t="s">
        <v>724</v>
      </c>
      <c r="D518" s="220" t="s">
        <v>146</v>
      </c>
      <c r="E518" s="221" t="s">
        <v>1427</v>
      </c>
      <c r="F518" s="222" t="s">
        <v>1428</v>
      </c>
      <c r="G518" s="223" t="s">
        <v>149</v>
      </c>
      <c r="H518" s="224">
        <v>16.687999999999999</v>
      </c>
      <c r="I518" s="225"/>
      <c r="J518" s="226">
        <f>ROUND(I518*H518,2)</f>
        <v>0</v>
      </c>
      <c r="K518" s="227"/>
      <c r="L518" s="45"/>
      <c r="M518" s="228" t="s">
        <v>1</v>
      </c>
      <c r="N518" s="229" t="s">
        <v>40</v>
      </c>
      <c r="O518" s="92"/>
      <c r="P518" s="230">
        <f>O518*H518</f>
        <v>0</v>
      </c>
      <c r="Q518" s="230">
        <v>0.00035</v>
      </c>
      <c r="R518" s="230">
        <f>Q518*H518</f>
        <v>0.0058407999999999993</v>
      </c>
      <c r="S518" s="230">
        <v>0</v>
      </c>
      <c r="T518" s="231">
        <f>S518*H518</f>
        <v>0</v>
      </c>
      <c r="U518" s="39"/>
      <c r="V518" s="39"/>
      <c r="W518" s="39"/>
      <c r="X518" s="39"/>
      <c r="Y518" s="39"/>
      <c r="Z518" s="39"/>
      <c r="AA518" s="39"/>
      <c r="AB518" s="39"/>
      <c r="AC518" s="39"/>
      <c r="AD518" s="39"/>
      <c r="AE518" s="39"/>
      <c r="AR518" s="232" t="s">
        <v>276</v>
      </c>
      <c r="AT518" s="232" t="s">
        <v>146</v>
      </c>
      <c r="AU518" s="232" t="s">
        <v>85</v>
      </c>
      <c r="AY518" s="18" t="s">
        <v>143</v>
      </c>
      <c r="BE518" s="233">
        <f>IF(N518="základní",J518,0)</f>
        <v>0</v>
      </c>
      <c r="BF518" s="233">
        <f>IF(N518="snížená",J518,0)</f>
        <v>0</v>
      </c>
      <c r="BG518" s="233">
        <f>IF(N518="zákl. přenesená",J518,0)</f>
        <v>0</v>
      </c>
      <c r="BH518" s="233">
        <f>IF(N518="sníž. přenesená",J518,0)</f>
        <v>0</v>
      </c>
      <c r="BI518" s="233">
        <f>IF(N518="nulová",J518,0)</f>
        <v>0</v>
      </c>
      <c r="BJ518" s="18" t="s">
        <v>83</v>
      </c>
      <c r="BK518" s="233">
        <f>ROUND(I518*H518,2)</f>
        <v>0</v>
      </c>
      <c r="BL518" s="18" t="s">
        <v>276</v>
      </c>
      <c r="BM518" s="232" t="s">
        <v>1429</v>
      </c>
    </row>
    <row r="519" s="14" customFormat="1">
      <c r="A519" s="14"/>
      <c r="B519" s="245"/>
      <c r="C519" s="246"/>
      <c r="D519" s="236" t="s">
        <v>152</v>
      </c>
      <c r="E519" s="247" t="s">
        <v>1</v>
      </c>
      <c r="F519" s="248" t="s">
        <v>1430</v>
      </c>
      <c r="G519" s="246"/>
      <c r="H519" s="249">
        <v>8.8640000000000008</v>
      </c>
      <c r="I519" s="250"/>
      <c r="J519" s="246"/>
      <c r="K519" s="246"/>
      <c r="L519" s="251"/>
      <c r="M519" s="252"/>
      <c r="N519" s="253"/>
      <c r="O519" s="253"/>
      <c r="P519" s="253"/>
      <c r="Q519" s="253"/>
      <c r="R519" s="253"/>
      <c r="S519" s="253"/>
      <c r="T519" s="254"/>
      <c r="U519" s="14"/>
      <c r="V519" s="14"/>
      <c r="W519" s="14"/>
      <c r="X519" s="14"/>
      <c r="Y519" s="14"/>
      <c r="Z519" s="14"/>
      <c r="AA519" s="14"/>
      <c r="AB519" s="14"/>
      <c r="AC519" s="14"/>
      <c r="AD519" s="14"/>
      <c r="AE519" s="14"/>
      <c r="AT519" s="255" t="s">
        <v>152</v>
      </c>
      <c r="AU519" s="255" t="s">
        <v>85</v>
      </c>
      <c r="AV519" s="14" t="s">
        <v>85</v>
      </c>
      <c r="AW519" s="14" t="s">
        <v>32</v>
      </c>
      <c r="AX519" s="14" t="s">
        <v>75</v>
      </c>
      <c r="AY519" s="255" t="s">
        <v>143</v>
      </c>
    </row>
    <row r="520" s="14" customFormat="1">
      <c r="A520" s="14"/>
      <c r="B520" s="245"/>
      <c r="C520" s="246"/>
      <c r="D520" s="236" t="s">
        <v>152</v>
      </c>
      <c r="E520" s="247" t="s">
        <v>1</v>
      </c>
      <c r="F520" s="248" t="s">
        <v>1431</v>
      </c>
      <c r="G520" s="246"/>
      <c r="H520" s="249">
        <v>7.8239999999999998</v>
      </c>
      <c r="I520" s="250"/>
      <c r="J520" s="246"/>
      <c r="K520" s="246"/>
      <c r="L520" s="251"/>
      <c r="M520" s="252"/>
      <c r="N520" s="253"/>
      <c r="O520" s="253"/>
      <c r="P520" s="253"/>
      <c r="Q520" s="253"/>
      <c r="R520" s="253"/>
      <c r="S520" s="253"/>
      <c r="T520" s="254"/>
      <c r="U520" s="14"/>
      <c r="V520" s="14"/>
      <c r="W520" s="14"/>
      <c r="X520" s="14"/>
      <c r="Y520" s="14"/>
      <c r="Z520" s="14"/>
      <c r="AA520" s="14"/>
      <c r="AB520" s="14"/>
      <c r="AC520" s="14"/>
      <c r="AD520" s="14"/>
      <c r="AE520" s="14"/>
      <c r="AT520" s="255" t="s">
        <v>152</v>
      </c>
      <c r="AU520" s="255" t="s">
        <v>85</v>
      </c>
      <c r="AV520" s="14" t="s">
        <v>85</v>
      </c>
      <c r="AW520" s="14" t="s">
        <v>32</v>
      </c>
      <c r="AX520" s="14" t="s">
        <v>75</v>
      </c>
      <c r="AY520" s="255" t="s">
        <v>143</v>
      </c>
    </row>
    <row r="521" s="16" customFormat="1">
      <c r="A521" s="16"/>
      <c r="B521" s="267"/>
      <c r="C521" s="268"/>
      <c r="D521" s="236" t="s">
        <v>152</v>
      </c>
      <c r="E521" s="269" t="s">
        <v>1</v>
      </c>
      <c r="F521" s="270" t="s">
        <v>174</v>
      </c>
      <c r="G521" s="268"/>
      <c r="H521" s="271">
        <v>16.688000000000002</v>
      </c>
      <c r="I521" s="272"/>
      <c r="J521" s="268"/>
      <c r="K521" s="268"/>
      <c r="L521" s="273"/>
      <c r="M521" s="274"/>
      <c r="N521" s="275"/>
      <c r="O521" s="275"/>
      <c r="P521" s="275"/>
      <c r="Q521" s="275"/>
      <c r="R521" s="275"/>
      <c r="S521" s="275"/>
      <c r="T521" s="276"/>
      <c r="U521" s="16"/>
      <c r="V521" s="16"/>
      <c r="W521" s="16"/>
      <c r="X521" s="16"/>
      <c r="Y521" s="16"/>
      <c r="Z521" s="16"/>
      <c r="AA521" s="16"/>
      <c r="AB521" s="16"/>
      <c r="AC521" s="16"/>
      <c r="AD521" s="16"/>
      <c r="AE521" s="16"/>
      <c r="AT521" s="277" t="s">
        <v>152</v>
      </c>
      <c r="AU521" s="277" t="s">
        <v>85</v>
      </c>
      <c r="AV521" s="16" t="s">
        <v>150</v>
      </c>
      <c r="AW521" s="16" t="s">
        <v>32</v>
      </c>
      <c r="AX521" s="16" t="s">
        <v>83</v>
      </c>
      <c r="AY521" s="277" t="s">
        <v>143</v>
      </c>
    </row>
    <row r="522" s="2" customFormat="1" ht="24.15" customHeight="1">
      <c r="A522" s="39"/>
      <c r="B522" s="40"/>
      <c r="C522" s="220" t="s">
        <v>728</v>
      </c>
      <c r="D522" s="220" t="s">
        <v>146</v>
      </c>
      <c r="E522" s="221" t="s">
        <v>1432</v>
      </c>
      <c r="F522" s="222" t="s">
        <v>1433</v>
      </c>
      <c r="G522" s="223" t="s">
        <v>223</v>
      </c>
      <c r="H522" s="224">
        <v>20.859999999999999</v>
      </c>
      <c r="I522" s="225"/>
      <c r="J522" s="226">
        <f>ROUND(I522*H522,2)</f>
        <v>0</v>
      </c>
      <c r="K522" s="227"/>
      <c r="L522" s="45"/>
      <c r="M522" s="228" t="s">
        <v>1</v>
      </c>
      <c r="N522" s="229" t="s">
        <v>40</v>
      </c>
      <c r="O522" s="92"/>
      <c r="P522" s="230">
        <f>O522*H522</f>
        <v>0</v>
      </c>
      <c r="Q522" s="230">
        <v>0.00016000000000000001</v>
      </c>
      <c r="R522" s="230">
        <f>Q522*H522</f>
        <v>0.0033376</v>
      </c>
      <c r="S522" s="230">
        <v>0</v>
      </c>
      <c r="T522" s="231">
        <f>S522*H522</f>
        <v>0</v>
      </c>
      <c r="U522" s="39"/>
      <c r="V522" s="39"/>
      <c r="W522" s="39"/>
      <c r="X522" s="39"/>
      <c r="Y522" s="39"/>
      <c r="Z522" s="39"/>
      <c r="AA522" s="39"/>
      <c r="AB522" s="39"/>
      <c r="AC522" s="39"/>
      <c r="AD522" s="39"/>
      <c r="AE522" s="39"/>
      <c r="AR522" s="232" t="s">
        <v>276</v>
      </c>
      <c r="AT522" s="232" t="s">
        <v>146</v>
      </c>
      <c r="AU522" s="232" t="s">
        <v>85</v>
      </c>
      <c r="AY522" s="18" t="s">
        <v>143</v>
      </c>
      <c r="BE522" s="233">
        <f>IF(N522="základní",J522,0)</f>
        <v>0</v>
      </c>
      <c r="BF522" s="233">
        <f>IF(N522="snížená",J522,0)</f>
        <v>0</v>
      </c>
      <c r="BG522" s="233">
        <f>IF(N522="zákl. přenesená",J522,0)</f>
        <v>0</v>
      </c>
      <c r="BH522" s="233">
        <f>IF(N522="sníž. přenesená",J522,0)</f>
        <v>0</v>
      </c>
      <c r="BI522" s="233">
        <f>IF(N522="nulová",J522,0)</f>
        <v>0</v>
      </c>
      <c r="BJ522" s="18" t="s">
        <v>83</v>
      </c>
      <c r="BK522" s="233">
        <f>ROUND(I522*H522,2)</f>
        <v>0</v>
      </c>
      <c r="BL522" s="18" t="s">
        <v>276</v>
      </c>
      <c r="BM522" s="232" t="s">
        <v>1434</v>
      </c>
    </row>
    <row r="523" s="14" customFormat="1">
      <c r="A523" s="14"/>
      <c r="B523" s="245"/>
      <c r="C523" s="246"/>
      <c r="D523" s="236" t="s">
        <v>152</v>
      </c>
      <c r="E523" s="247" t="s">
        <v>1</v>
      </c>
      <c r="F523" s="248" t="s">
        <v>1435</v>
      </c>
      <c r="G523" s="246"/>
      <c r="H523" s="249">
        <v>11.08</v>
      </c>
      <c r="I523" s="250"/>
      <c r="J523" s="246"/>
      <c r="K523" s="246"/>
      <c r="L523" s="251"/>
      <c r="M523" s="252"/>
      <c r="N523" s="253"/>
      <c r="O523" s="253"/>
      <c r="P523" s="253"/>
      <c r="Q523" s="253"/>
      <c r="R523" s="253"/>
      <c r="S523" s="253"/>
      <c r="T523" s="254"/>
      <c r="U523" s="14"/>
      <c r="V523" s="14"/>
      <c r="W523" s="14"/>
      <c r="X523" s="14"/>
      <c r="Y523" s="14"/>
      <c r="Z523" s="14"/>
      <c r="AA523" s="14"/>
      <c r="AB523" s="14"/>
      <c r="AC523" s="14"/>
      <c r="AD523" s="14"/>
      <c r="AE523" s="14"/>
      <c r="AT523" s="255" t="s">
        <v>152</v>
      </c>
      <c r="AU523" s="255" t="s">
        <v>85</v>
      </c>
      <c r="AV523" s="14" t="s">
        <v>85</v>
      </c>
      <c r="AW523" s="14" t="s">
        <v>32</v>
      </c>
      <c r="AX523" s="14" t="s">
        <v>75</v>
      </c>
      <c r="AY523" s="255" t="s">
        <v>143</v>
      </c>
    </row>
    <row r="524" s="14" customFormat="1">
      <c r="A524" s="14"/>
      <c r="B524" s="245"/>
      <c r="C524" s="246"/>
      <c r="D524" s="236" t="s">
        <v>152</v>
      </c>
      <c r="E524" s="247" t="s">
        <v>1</v>
      </c>
      <c r="F524" s="248" t="s">
        <v>1436</v>
      </c>
      <c r="G524" s="246"/>
      <c r="H524" s="249">
        <v>9.7799999999999994</v>
      </c>
      <c r="I524" s="250"/>
      <c r="J524" s="246"/>
      <c r="K524" s="246"/>
      <c r="L524" s="251"/>
      <c r="M524" s="252"/>
      <c r="N524" s="253"/>
      <c r="O524" s="253"/>
      <c r="P524" s="253"/>
      <c r="Q524" s="253"/>
      <c r="R524" s="253"/>
      <c r="S524" s="253"/>
      <c r="T524" s="254"/>
      <c r="U524" s="14"/>
      <c r="V524" s="14"/>
      <c r="W524" s="14"/>
      <c r="X524" s="14"/>
      <c r="Y524" s="14"/>
      <c r="Z524" s="14"/>
      <c r="AA524" s="14"/>
      <c r="AB524" s="14"/>
      <c r="AC524" s="14"/>
      <c r="AD524" s="14"/>
      <c r="AE524" s="14"/>
      <c r="AT524" s="255" t="s">
        <v>152</v>
      </c>
      <c r="AU524" s="255" t="s">
        <v>85</v>
      </c>
      <c r="AV524" s="14" t="s">
        <v>85</v>
      </c>
      <c r="AW524" s="14" t="s">
        <v>32</v>
      </c>
      <c r="AX524" s="14" t="s">
        <v>75</v>
      </c>
      <c r="AY524" s="255" t="s">
        <v>143</v>
      </c>
    </row>
    <row r="525" s="16" customFormat="1">
      <c r="A525" s="16"/>
      <c r="B525" s="267"/>
      <c r="C525" s="268"/>
      <c r="D525" s="236" t="s">
        <v>152</v>
      </c>
      <c r="E525" s="269" t="s">
        <v>1</v>
      </c>
      <c r="F525" s="270" t="s">
        <v>174</v>
      </c>
      <c r="G525" s="268"/>
      <c r="H525" s="271">
        <v>20.859999999999999</v>
      </c>
      <c r="I525" s="272"/>
      <c r="J525" s="268"/>
      <c r="K525" s="268"/>
      <c r="L525" s="273"/>
      <c r="M525" s="274"/>
      <c r="N525" s="275"/>
      <c r="O525" s="275"/>
      <c r="P525" s="275"/>
      <c r="Q525" s="275"/>
      <c r="R525" s="275"/>
      <c r="S525" s="275"/>
      <c r="T525" s="276"/>
      <c r="U525" s="16"/>
      <c r="V525" s="16"/>
      <c r="W525" s="16"/>
      <c r="X525" s="16"/>
      <c r="Y525" s="16"/>
      <c r="Z525" s="16"/>
      <c r="AA525" s="16"/>
      <c r="AB525" s="16"/>
      <c r="AC525" s="16"/>
      <c r="AD525" s="16"/>
      <c r="AE525" s="16"/>
      <c r="AT525" s="277" t="s">
        <v>152</v>
      </c>
      <c r="AU525" s="277" t="s">
        <v>85</v>
      </c>
      <c r="AV525" s="16" t="s">
        <v>150</v>
      </c>
      <c r="AW525" s="16" t="s">
        <v>32</v>
      </c>
      <c r="AX525" s="16" t="s">
        <v>83</v>
      </c>
      <c r="AY525" s="277" t="s">
        <v>143</v>
      </c>
    </row>
    <row r="526" s="2" customFormat="1" ht="24.15" customHeight="1">
      <c r="A526" s="39"/>
      <c r="B526" s="40"/>
      <c r="C526" s="220" t="s">
        <v>732</v>
      </c>
      <c r="D526" s="220" t="s">
        <v>146</v>
      </c>
      <c r="E526" s="221" t="s">
        <v>1437</v>
      </c>
      <c r="F526" s="222" t="s">
        <v>1438</v>
      </c>
      <c r="G526" s="223" t="s">
        <v>149</v>
      </c>
      <c r="H526" s="224">
        <v>12.516</v>
      </c>
      <c r="I526" s="225"/>
      <c r="J526" s="226">
        <f>ROUND(I526*H526,2)</f>
        <v>0</v>
      </c>
      <c r="K526" s="227"/>
      <c r="L526" s="45"/>
      <c r="M526" s="228" t="s">
        <v>1</v>
      </c>
      <c r="N526" s="229" t="s">
        <v>40</v>
      </c>
      <c r="O526" s="92"/>
      <c r="P526" s="230">
        <f>O526*H526</f>
        <v>0</v>
      </c>
      <c r="Q526" s="230">
        <v>0</v>
      </c>
      <c r="R526" s="230">
        <f>Q526*H526</f>
        <v>0</v>
      </c>
      <c r="S526" s="230">
        <v>0</v>
      </c>
      <c r="T526" s="231">
        <f>S526*H526</f>
        <v>0</v>
      </c>
      <c r="U526" s="39"/>
      <c r="V526" s="39"/>
      <c r="W526" s="39"/>
      <c r="X526" s="39"/>
      <c r="Y526" s="39"/>
      <c r="Z526" s="39"/>
      <c r="AA526" s="39"/>
      <c r="AB526" s="39"/>
      <c r="AC526" s="39"/>
      <c r="AD526" s="39"/>
      <c r="AE526" s="39"/>
      <c r="AR526" s="232" t="s">
        <v>276</v>
      </c>
      <c r="AT526" s="232" t="s">
        <v>146</v>
      </c>
      <c r="AU526" s="232" t="s">
        <v>85</v>
      </c>
      <c r="AY526" s="18" t="s">
        <v>143</v>
      </c>
      <c r="BE526" s="233">
        <f>IF(N526="základní",J526,0)</f>
        <v>0</v>
      </c>
      <c r="BF526" s="233">
        <f>IF(N526="snížená",J526,0)</f>
        <v>0</v>
      </c>
      <c r="BG526" s="233">
        <f>IF(N526="zákl. přenesená",J526,0)</f>
        <v>0</v>
      </c>
      <c r="BH526" s="233">
        <f>IF(N526="sníž. přenesená",J526,0)</f>
        <v>0</v>
      </c>
      <c r="BI526" s="233">
        <f>IF(N526="nulová",J526,0)</f>
        <v>0</v>
      </c>
      <c r="BJ526" s="18" t="s">
        <v>83</v>
      </c>
      <c r="BK526" s="233">
        <f>ROUND(I526*H526,2)</f>
        <v>0</v>
      </c>
      <c r="BL526" s="18" t="s">
        <v>276</v>
      </c>
      <c r="BM526" s="232" t="s">
        <v>1439</v>
      </c>
    </row>
    <row r="527" s="14" customFormat="1">
      <c r="A527" s="14"/>
      <c r="B527" s="245"/>
      <c r="C527" s="246"/>
      <c r="D527" s="236" t="s">
        <v>152</v>
      </c>
      <c r="E527" s="247" t="s">
        <v>1</v>
      </c>
      <c r="F527" s="248" t="s">
        <v>1248</v>
      </c>
      <c r="G527" s="246"/>
      <c r="H527" s="249">
        <v>6.6479999999999997</v>
      </c>
      <c r="I527" s="250"/>
      <c r="J527" s="246"/>
      <c r="K527" s="246"/>
      <c r="L527" s="251"/>
      <c r="M527" s="252"/>
      <c r="N527" s="253"/>
      <c r="O527" s="253"/>
      <c r="P527" s="253"/>
      <c r="Q527" s="253"/>
      <c r="R527" s="253"/>
      <c r="S527" s="253"/>
      <c r="T527" s="254"/>
      <c r="U527" s="14"/>
      <c r="V527" s="14"/>
      <c r="W527" s="14"/>
      <c r="X527" s="14"/>
      <c r="Y527" s="14"/>
      <c r="Z527" s="14"/>
      <c r="AA527" s="14"/>
      <c r="AB527" s="14"/>
      <c r="AC527" s="14"/>
      <c r="AD527" s="14"/>
      <c r="AE527" s="14"/>
      <c r="AT527" s="255" t="s">
        <v>152</v>
      </c>
      <c r="AU527" s="255" t="s">
        <v>85</v>
      </c>
      <c r="AV527" s="14" t="s">
        <v>85</v>
      </c>
      <c r="AW527" s="14" t="s">
        <v>32</v>
      </c>
      <c r="AX527" s="14" t="s">
        <v>75</v>
      </c>
      <c r="AY527" s="255" t="s">
        <v>143</v>
      </c>
    </row>
    <row r="528" s="14" customFormat="1">
      <c r="A528" s="14"/>
      <c r="B528" s="245"/>
      <c r="C528" s="246"/>
      <c r="D528" s="236" t="s">
        <v>152</v>
      </c>
      <c r="E528" s="247" t="s">
        <v>1</v>
      </c>
      <c r="F528" s="248" t="s">
        <v>1249</v>
      </c>
      <c r="G528" s="246"/>
      <c r="H528" s="249">
        <v>5.8680000000000003</v>
      </c>
      <c r="I528" s="250"/>
      <c r="J528" s="246"/>
      <c r="K528" s="246"/>
      <c r="L528" s="251"/>
      <c r="M528" s="252"/>
      <c r="N528" s="253"/>
      <c r="O528" s="253"/>
      <c r="P528" s="253"/>
      <c r="Q528" s="253"/>
      <c r="R528" s="253"/>
      <c r="S528" s="253"/>
      <c r="T528" s="254"/>
      <c r="U528" s="14"/>
      <c r="V528" s="14"/>
      <c r="W528" s="14"/>
      <c r="X528" s="14"/>
      <c r="Y528" s="14"/>
      <c r="Z528" s="14"/>
      <c r="AA528" s="14"/>
      <c r="AB528" s="14"/>
      <c r="AC528" s="14"/>
      <c r="AD528" s="14"/>
      <c r="AE528" s="14"/>
      <c r="AT528" s="255" t="s">
        <v>152</v>
      </c>
      <c r="AU528" s="255" t="s">
        <v>85</v>
      </c>
      <c r="AV528" s="14" t="s">
        <v>85</v>
      </c>
      <c r="AW528" s="14" t="s">
        <v>32</v>
      </c>
      <c r="AX528" s="14" t="s">
        <v>75</v>
      </c>
      <c r="AY528" s="255" t="s">
        <v>143</v>
      </c>
    </row>
    <row r="529" s="16" customFormat="1">
      <c r="A529" s="16"/>
      <c r="B529" s="267"/>
      <c r="C529" s="268"/>
      <c r="D529" s="236" t="s">
        <v>152</v>
      </c>
      <c r="E529" s="269" t="s">
        <v>1</v>
      </c>
      <c r="F529" s="270" t="s">
        <v>174</v>
      </c>
      <c r="G529" s="268"/>
      <c r="H529" s="271">
        <v>12.516</v>
      </c>
      <c r="I529" s="272"/>
      <c r="J529" s="268"/>
      <c r="K529" s="268"/>
      <c r="L529" s="273"/>
      <c r="M529" s="274"/>
      <c r="N529" s="275"/>
      <c r="O529" s="275"/>
      <c r="P529" s="275"/>
      <c r="Q529" s="275"/>
      <c r="R529" s="275"/>
      <c r="S529" s="275"/>
      <c r="T529" s="276"/>
      <c r="U529" s="16"/>
      <c r="V529" s="16"/>
      <c r="W529" s="16"/>
      <c r="X529" s="16"/>
      <c r="Y529" s="16"/>
      <c r="Z529" s="16"/>
      <c r="AA529" s="16"/>
      <c r="AB529" s="16"/>
      <c r="AC529" s="16"/>
      <c r="AD529" s="16"/>
      <c r="AE529" s="16"/>
      <c r="AT529" s="277" t="s">
        <v>152</v>
      </c>
      <c r="AU529" s="277" t="s">
        <v>85</v>
      </c>
      <c r="AV529" s="16" t="s">
        <v>150</v>
      </c>
      <c r="AW529" s="16" t="s">
        <v>32</v>
      </c>
      <c r="AX529" s="16" t="s">
        <v>83</v>
      </c>
      <c r="AY529" s="277" t="s">
        <v>143</v>
      </c>
    </row>
    <row r="530" s="2" customFormat="1" ht="24.15" customHeight="1">
      <c r="A530" s="39"/>
      <c r="B530" s="40"/>
      <c r="C530" s="278" t="s">
        <v>738</v>
      </c>
      <c r="D530" s="278" t="s">
        <v>197</v>
      </c>
      <c r="E530" s="279" t="s">
        <v>1440</v>
      </c>
      <c r="F530" s="280" t="s">
        <v>1441</v>
      </c>
      <c r="G530" s="281" t="s">
        <v>1442</v>
      </c>
      <c r="H530" s="282">
        <v>82.605999999999995</v>
      </c>
      <c r="I530" s="283"/>
      <c r="J530" s="284">
        <f>ROUND(I530*H530,2)</f>
        <v>0</v>
      </c>
      <c r="K530" s="285"/>
      <c r="L530" s="286"/>
      <c r="M530" s="287" t="s">
        <v>1</v>
      </c>
      <c r="N530" s="288" t="s">
        <v>40</v>
      </c>
      <c r="O530" s="92"/>
      <c r="P530" s="230">
        <f>O530*H530</f>
        <v>0</v>
      </c>
      <c r="Q530" s="230">
        <v>0.001</v>
      </c>
      <c r="R530" s="230">
        <f>Q530*H530</f>
        <v>0.082605999999999999</v>
      </c>
      <c r="S530" s="230">
        <v>0</v>
      </c>
      <c r="T530" s="231">
        <f>S530*H530</f>
        <v>0</v>
      </c>
      <c r="U530" s="39"/>
      <c r="V530" s="39"/>
      <c r="W530" s="39"/>
      <c r="X530" s="39"/>
      <c r="Y530" s="39"/>
      <c r="Z530" s="39"/>
      <c r="AA530" s="39"/>
      <c r="AB530" s="39"/>
      <c r="AC530" s="39"/>
      <c r="AD530" s="39"/>
      <c r="AE530" s="39"/>
      <c r="AR530" s="232" t="s">
        <v>373</v>
      </c>
      <c r="AT530" s="232" t="s">
        <v>197</v>
      </c>
      <c r="AU530" s="232" t="s">
        <v>85</v>
      </c>
      <c r="AY530" s="18" t="s">
        <v>143</v>
      </c>
      <c r="BE530" s="233">
        <f>IF(N530="základní",J530,0)</f>
        <v>0</v>
      </c>
      <c r="BF530" s="233">
        <f>IF(N530="snížená",J530,0)</f>
        <v>0</v>
      </c>
      <c r="BG530" s="233">
        <f>IF(N530="zákl. přenesená",J530,0)</f>
        <v>0</v>
      </c>
      <c r="BH530" s="233">
        <f>IF(N530="sníž. přenesená",J530,0)</f>
        <v>0</v>
      </c>
      <c r="BI530" s="233">
        <f>IF(N530="nulová",J530,0)</f>
        <v>0</v>
      </c>
      <c r="BJ530" s="18" t="s">
        <v>83</v>
      </c>
      <c r="BK530" s="233">
        <f>ROUND(I530*H530,2)</f>
        <v>0</v>
      </c>
      <c r="BL530" s="18" t="s">
        <v>276</v>
      </c>
      <c r="BM530" s="232" t="s">
        <v>1443</v>
      </c>
    </row>
    <row r="531" s="2" customFormat="1">
      <c r="A531" s="39"/>
      <c r="B531" s="40"/>
      <c r="C531" s="41"/>
      <c r="D531" s="236" t="s">
        <v>357</v>
      </c>
      <c r="E531" s="41"/>
      <c r="F531" s="289" t="s">
        <v>1444</v>
      </c>
      <c r="G531" s="41"/>
      <c r="H531" s="41"/>
      <c r="I531" s="290"/>
      <c r="J531" s="41"/>
      <c r="K531" s="41"/>
      <c r="L531" s="45"/>
      <c r="M531" s="291"/>
      <c r="N531" s="292"/>
      <c r="O531" s="92"/>
      <c r="P531" s="92"/>
      <c r="Q531" s="92"/>
      <c r="R531" s="92"/>
      <c r="S531" s="92"/>
      <c r="T531" s="93"/>
      <c r="U531" s="39"/>
      <c r="V531" s="39"/>
      <c r="W531" s="39"/>
      <c r="X531" s="39"/>
      <c r="Y531" s="39"/>
      <c r="Z531" s="39"/>
      <c r="AA531" s="39"/>
      <c r="AB531" s="39"/>
      <c r="AC531" s="39"/>
      <c r="AD531" s="39"/>
      <c r="AE531" s="39"/>
      <c r="AT531" s="18" t="s">
        <v>357</v>
      </c>
      <c r="AU531" s="18" t="s">
        <v>85</v>
      </c>
    </row>
    <row r="532" s="14" customFormat="1">
      <c r="A532" s="14"/>
      <c r="B532" s="245"/>
      <c r="C532" s="246"/>
      <c r="D532" s="236" t="s">
        <v>152</v>
      </c>
      <c r="E532" s="247" t="s">
        <v>1</v>
      </c>
      <c r="F532" s="248" t="s">
        <v>1445</v>
      </c>
      <c r="G532" s="246"/>
      <c r="H532" s="249">
        <v>75.096000000000004</v>
      </c>
      <c r="I532" s="250"/>
      <c r="J532" s="246"/>
      <c r="K532" s="246"/>
      <c r="L532" s="251"/>
      <c r="M532" s="252"/>
      <c r="N532" s="253"/>
      <c r="O532" s="253"/>
      <c r="P532" s="253"/>
      <c r="Q532" s="253"/>
      <c r="R532" s="253"/>
      <c r="S532" s="253"/>
      <c r="T532" s="254"/>
      <c r="U532" s="14"/>
      <c r="V532" s="14"/>
      <c r="W532" s="14"/>
      <c r="X532" s="14"/>
      <c r="Y532" s="14"/>
      <c r="Z532" s="14"/>
      <c r="AA532" s="14"/>
      <c r="AB532" s="14"/>
      <c r="AC532" s="14"/>
      <c r="AD532" s="14"/>
      <c r="AE532" s="14"/>
      <c r="AT532" s="255" t="s">
        <v>152</v>
      </c>
      <c r="AU532" s="255" t="s">
        <v>85</v>
      </c>
      <c r="AV532" s="14" t="s">
        <v>85</v>
      </c>
      <c r="AW532" s="14" t="s">
        <v>32</v>
      </c>
      <c r="AX532" s="14" t="s">
        <v>83</v>
      </c>
      <c r="AY532" s="255" t="s">
        <v>143</v>
      </c>
    </row>
    <row r="533" s="14" customFormat="1">
      <c r="A533" s="14"/>
      <c r="B533" s="245"/>
      <c r="C533" s="246"/>
      <c r="D533" s="236" t="s">
        <v>152</v>
      </c>
      <c r="E533" s="246"/>
      <c r="F533" s="248" t="s">
        <v>1446</v>
      </c>
      <c r="G533" s="246"/>
      <c r="H533" s="249">
        <v>82.605999999999995</v>
      </c>
      <c r="I533" s="250"/>
      <c r="J533" s="246"/>
      <c r="K533" s="246"/>
      <c r="L533" s="251"/>
      <c r="M533" s="252"/>
      <c r="N533" s="253"/>
      <c r="O533" s="253"/>
      <c r="P533" s="253"/>
      <c r="Q533" s="253"/>
      <c r="R533" s="253"/>
      <c r="S533" s="253"/>
      <c r="T533" s="254"/>
      <c r="U533" s="14"/>
      <c r="V533" s="14"/>
      <c r="W533" s="14"/>
      <c r="X533" s="14"/>
      <c r="Y533" s="14"/>
      <c r="Z533" s="14"/>
      <c r="AA533" s="14"/>
      <c r="AB533" s="14"/>
      <c r="AC533" s="14"/>
      <c r="AD533" s="14"/>
      <c r="AE533" s="14"/>
      <c r="AT533" s="255" t="s">
        <v>152</v>
      </c>
      <c r="AU533" s="255" t="s">
        <v>85</v>
      </c>
      <c r="AV533" s="14" t="s">
        <v>85</v>
      </c>
      <c r="AW533" s="14" t="s">
        <v>4</v>
      </c>
      <c r="AX533" s="14" t="s">
        <v>83</v>
      </c>
      <c r="AY533" s="255" t="s">
        <v>143</v>
      </c>
    </row>
    <row r="534" s="2" customFormat="1" ht="24.15" customHeight="1">
      <c r="A534" s="39"/>
      <c r="B534" s="40"/>
      <c r="C534" s="220" t="s">
        <v>742</v>
      </c>
      <c r="D534" s="220" t="s">
        <v>146</v>
      </c>
      <c r="E534" s="221" t="s">
        <v>1447</v>
      </c>
      <c r="F534" s="222" t="s">
        <v>1448</v>
      </c>
      <c r="G534" s="223" t="s">
        <v>474</v>
      </c>
      <c r="H534" s="224">
        <v>0.106</v>
      </c>
      <c r="I534" s="225"/>
      <c r="J534" s="226">
        <f>ROUND(I534*H534,2)</f>
        <v>0</v>
      </c>
      <c r="K534" s="227"/>
      <c r="L534" s="45"/>
      <c r="M534" s="228" t="s">
        <v>1</v>
      </c>
      <c r="N534" s="229" t="s">
        <v>40</v>
      </c>
      <c r="O534" s="92"/>
      <c r="P534" s="230">
        <f>O534*H534</f>
        <v>0</v>
      </c>
      <c r="Q534" s="230">
        <v>0</v>
      </c>
      <c r="R534" s="230">
        <f>Q534*H534</f>
        <v>0</v>
      </c>
      <c r="S534" s="230">
        <v>0</v>
      </c>
      <c r="T534" s="231">
        <f>S534*H534</f>
        <v>0</v>
      </c>
      <c r="U534" s="39"/>
      <c r="V534" s="39"/>
      <c r="W534" s="39"/>
      <c r="X534" s="39"/>
      <c r="Y534" s="39"/>
      <c r="Z534" s="39"/>
      <c r="AA534" s="39"/>
      <c r="AB534" s="39"/>
      <c r="AC534" s="39"/>
      <c r="AD534" s="39"/>
      <c r="AE534" s="39"/>
      <c r="AR534" s="232" t="s">
        <v>276</v>
      </c>
      <c r="AT534" s="232" t="s">
        <v>146</v>
      </c>
      <c r="AU534" s="232" t="s">
        <v>85</v>
      </c>
      <c r="AY534" s="18" t="s">
        <v>143</v>
      </c>
      <c r="BE534" s="233">
        <f>IF(N534="základní",J534,0)</f>
        <v>0</v>
      </c>
      <c r="BF534" s="233">
        <f>IF(N534="snížená",J534,0)</f>
        <v>0</v>
      </c>
      <c r="BG534" s="233">
        <f>IF(N534="zákl. přenesená",J534,0)</f>
        <v>0</v>
      </c>
      <c r="BH534" s="233">
        <f>IF(N534="sníž. přenesená",J534,0)</f>
        <v>0</v>
      </c>
      <c r="BI534" s="233">
        <f>IF(N534="nulová",J534,0)</f>
        <v>0</v>
      </c>
      <c r="BJ534" s="18" t="s">
        <v>83</v>
      </c>
      <c r="BK534" s="233">
        <f>ROUND(I534*H534,2)</f>
        <v>0</v>
      </c>
      <c r="BL534" s="18" t="s">
        <v>276</v>
      </c>
      <c r="BM534" s="232" t="s">
        <v>1449</v>
      </c>
    </row>
    <row r="535" s="12" customFormat="1" ht="22.8" customHeight="1">
      <c r="A535" s="12"/>
      <c r="B535" s="204"/>
      <c r="C535" s="205"/>
      <c r="D535" s="206" t="s">
        <v>74</v>
      </c>
      <c r="E535" s="218" t="s">
        <v>1450</v>
      </c>
      <c r="F535" s="218" t="s">
        <v>1451</v>
      </c>
      <c r="G535" s="205"/>
      <c r="H535" s="205"/>
      <c r="I535" s="208"/>
      <c r="J535" s="219">
        <f>BK535</f>
        <v>0</v>
      </c>
      <c r="K535" s="205"/>
      <c r="L535" s="210"/>
      <c r="M535" s="211"/>
      <c r="N535" s="212"/>
      <c r="O535" s="212"/>
      <c r="P535" s="213">
        <f>SUM(P536:P544)</f>
        <v>0</v>
      </c>
      <c r="Q535" s="212"/>
      <c r="R535" s="213">
        <f>SUM(R536:R544)</f>
        <v>0.0097446000000000008</v>
      </c>
      <c r="S535" s="212"/>
      <c r="T535" s="214">
        <f>SUM(T536:T544)</f>
        <v>0.00098999999999999999</v>
      </c>
      <c r="U535" s="12"/>
      <c r="V535" s="12"/>
      <c r="W535" s="12"/>
      <c r="X535" s="12"/>
      <c r="Y535" s="12"/>
      <c r="Z535" s="12"/>
      <c r="AA535" s="12"/>
      <c r="AB535" s="12"/>
      <c r="AC535" s="12"/>
      <c r="AD535" s="12"/>
      <c r="AE535" s="12"/>
      <c r="AR535" s="215" t="s">
        <v>85</v>
      </c>
      <c r="AT535" s="216" t="s">
        <v>74</v>
      </c>
      <c r="AU535" s="216" t="s">
        <v>83</v>
      </c>
      <c r="AY535" s="215" t="s">
        <v>143</v>
      </c>
      <c r="BK535" s="217">
        <f>SUM(BK536:BK544)</f>
        <v>0</v>
      </c>
    </row>
    <row r="536" s="2" customFormat="1" ht="16.5" customHeight="1">
      <c r="A536" s="39"/>
      <c r="B536" s="40"/>
      <c r="C536" s="220" t="s">
        <v>746</v>
      </c>
      <c r="D536" s="220" t="s">
        <v>146</v>
      </c>
      <c r="E536" s="221" t="s">
        <v>1452</v>
      </c>
      <c r="F536" s="222" t="s">
        <v>1453</v>
      </c>
      <c r="G536" s="223" t="s">
        <v>223</v>
      </c>
      <c r="H536" s="224">
        <v>0.5</v>
      </c>
      <c r="I536" s="225"/>
      <c r="J536" s="226">
        <f>ROUND(I536*H536,2)</f>
        <v>0</v>
      </c>
      <c r="K536" s="227"/>
      <c r="L536" s="45"/>
      <c r="M536" s="228" t="s">
        <v>1</v>
      </c>
      <c r="N536" s="229" t="s">
        <v>40</v>
      </c>
      <c r="O536" s="92"/>
      <c r="P536" s="230">
        <f>O536*H536</f>
        <v>0</v>
      </c>
      <c r="Q536" s="230">
        <v>0</v>
      </c>
      <c r="R536" s="230">
        <f>Q536*H536</f>
        <v>0</v>
      </c>
      <c r="S536" s="230">
        <v>0.00198</v>
      </c>
      <c r="T536" s="231">
        <f>S536*H536</f>
        <v>0.00098999999999999999</v>
      </c>
      <c r="U536" s="39"/>
      <c r="V536" s="39"/>
      <c r="W536" s="39"/>
      <c r="X536" s="39"/>
      <c r="Y536" s="39"/>
      <c r="Z536" s="39"/>
      <c r="AA536" s="39"/>
      <c r="AB536" s="39"/>
      <c r="AC536" s="39"/>
      <c r="AD536" s="39"/>
      <c r="AE536" s="39"/>
      <c r="AR536" s="232" t="s">
        <v>276</v>
      </c>
      <c r="AT536" s="232" t="s">
        <v>146</v>
      </c>
      <c r="AU536" s="232" t="s">
        <v>85</v>
      </c>
      <c r="AY536" s="18" t="s">
        <v>143</v>
      </c>
      <c r="BE536" s="233">
        <f>IF(N536="základní",J536,0)</f>
        <v>0</v>
      </c>
      <c r="BF536" s="233">
        <f>IF(N536="snížená",J536,0)</f>
        <v>0</v>
      </c>
      <c r="BG536" s="233">
        <f>IF(N536="zákl. přenesená",J536,0)</f>
        <v>0</v>
      </c>
      <c r="BH536" s="233">
        <f>IF(N536="sníž. přenesená",J536,0)</f>
        <v>0</v>
      </c>
      <c r="BI536" s="233">
        <f>IF(N536="nulová",J536,0)</f>
        <v>0</v>
      </c>
      <c r="BJ536" s="18" t="s">
        <v>83</v>
      </c>
      <c r="BK536" s="233">
        <f>ROUND(I536*H536,2)</f>
        <v>0</v>
      </c>
      <c r="BL536" s="18" t="s">
        <v>276</v>
      </c>
      <c r="BM536" s="232" t="s">
        <v>1454</v>
      </c>
    </row>
    <row r="537" s="2" customFormat="1" ht="16.5" customHeight="1">
      <c r="A537" s="39"/>
      <c r="B537" s="40"/>
      <c r="C537" s="220" t="s">
        <v>753</v>
      </c>
      <c r="D537" s="220" t="s">
        <v>146</v>
      </c>
      <c r="E537" s="221" t="s">
        <v>1455</v>
      </c>
      <c r="F537" s="222" t="s">
        <v>1456</v>
      </c>
      <c r="G537" s="223" t="s">
        <v>363</v>
      </c>
      <c r="H537" s="224">
        <v>1</v>
      </c>
      <c r="I537" s="225"/>
      <c r="J537" s="226">
        <f>ROUND(I537*H537,2)</f>
        <v>0</v>
      </c>
      <c r="K537" s="227"/>
      <c r="L537" s="45"/>
      <c r="M537" s="228" t="s">
        <v>1</v>
      </c>
      <c r="N537" s="229" t="s">
        <v>40</v>
      </c>
      <c r="O537" s="92"/>
      <c r="P537" s="230">
        <f>O537*H537</f>
        <v>0</v>
      </c>
      <c r="Q537" s="230">
        <v>0.0017899999999999999</v>
      </c>
      <c r="R537" s="230">
        <f>Q537*H537</f>
        <v>0.0017899999999999999</v>
      </c>
      <c r="S537" s="230">
        <v>0</v>
      </c>
      <c r="T537" s="231">
        <f>S537*H537</f>
        <v>0</v>
      </c>
      <c r="U537" s="39"/>
      <c r="V537" s="39"/>
      <c r="W537" s="39"/>
      <c r="X537" s="39"/>
      <c r="Y537" s="39"/>
      <c r="Z537" s="39"/>
      <c r="AA537" s="39"/>
      <c r="AB537" s="39"/>
      <c r="AC537" s="39"/>
      <c r="AD537" s="39"/>
      <c r="AE537" s="39"/>
      <c r="AR537" s="232" t="s">
        <v>276</v>
      </c>
      <c r="AT537" s="232" t="s">
        <v>146</v>
      </c>
      <c r="AU537" s="232" t="s">
        <v>85</v>
      </c>
      <c r="AY537" s="18" t="s">
        <v>143</v>
      </c>
      <c r="BE537" s="233">
        <f>IF(N537="základní",J537,0)</f>
        <v>0</v>
      </c>
      <c r="BF537" s="233">
        <f>IF(N537="snížená",J537,0)</f>
        <v>0</v>
      </c>
      <c r="BG537" s="233">
        <f>IF(N537="zákl. přenesená",J537,0)</f>
        <v>0</v>
      </c>
      <c r="BH537" s="233">
        <f>IF(N537="sníž. přenesená",J537,0)</f>
        <v>0</v>
      </c>
      <c r="BI537" s="233">
        <f>IF(N537="nulová",J537,0)</f>
        <v>0</v>
      </c>
      <c r="BJ537" s="18" t="s">
        <v>83</v>
      </c>
      <c r="BK537" s="233">
        <f>ROUND(I537*H537,2)</f>
        <v>0</v>
      </c>
      <c r="BL537" s="18" t="s">
        <v>276</v>
      </c>
      <c r="BM537" s="232" t="s">
        <v>1457</v>
      </c>
    </row>
    <row r="538" s="2" customFormat="1" ht="16.5" customHeight="1">
      <c r="A538" s="39"/>
      <c r="B538" s="40"/>
      <c r="C538" s="220" t="s">
        <v>757</v>
      </c>
      <c r="D538" s="220" t="s">
        <v>146</v>
      </c>
      <c r="E538" s="221" t="s">
        <v>1458</v>
      </c>
      <c r="F538" s="222" t="s">
        <v>1459</v>
      </c>
      <c r="G538" s="223" t="s">
        <v>363</v>
      </c>
      <c r="H538" s="224">
        <v>1</v>
      </c>
      <c r="I538" s="225"/>
      <c r="J538" s="226">
        <f>ROUND(I538*H538,2)</f>
        <v>0</v>
      </c>
      <c r="K538" s="227"/>
      <c r="L538" s="45"/>
      <c r="M538" s="228" t="s">
        <v>1</v>
      </c>
      <c r="N538" s="229" t="s">
        <v>40</v>
      </c>
      <c r="O538" s="92"/>
      <c r="P538" s="230">
        <f>O538*H538</f>
        <v>0</v>
      </c>
      <c r="Q538" s="230">
        <v>0.0035246000000000001</v>
      </c>
      <c r="R538" s="230">
        <f>Q538*H538</f>
        <v>0.0035246000000000001</v>
      </c>
      <c r="S538" s="230">
        <v>0</v>
      </c>
      <c r="T538" s="231">
        <f>S538*H538</f>
        <v>0</v>
      </c>
      <c r="U538" s="39"/>
      <c r="V538" s="39"/>
      <c r="W538" s="39"/>
      <c r="X538" s="39"/>
      <c r="Y538" s="39"/>
      <c r="Z538" s="39"/>
      <c r="AA538" s="39"/>
      <c r="AB538" s="39"/>
      <c r="AC538" s="39"/>
      <c r="AD538" s="39"/>
      <c r="AE538" s="39"/>
      <c r="AR538" s="232" t="s">
        <v>276</v>
      </c>
      <c r="AT538" s="232" t="s">
        <v>146</v>
      </c>
      <c r="AU538" s="232" t="s">
        <v>85</v>
      </c>
      <c r="AY538" s="18" t="s">
        <v>143</v>
      </c>
      <c r="BE538" s="233">
        <f>IF(N538="základní",J538,0)</f>
        <v>0</v>
      </c>
      <c r="BF538" s="233">
        <f>IF(N538="snížená",J538,0)</f>
        <v>0</v>
      </c>
      <c r="BG538" s="233">
        <f>IF(N538="zákl. přenesená",J538,0)</f>
        <v>0</v>
      </c>
      <c r="BH538" s="233">
        <f>IF(N538="sníž. přenesená",J538,0)</f>
        <v>0</v>
      </c>
      <c r="BI538" s="233">
        <f>IF(N538="nulová",J538,0)</f>
        <v>0</v>
      </c>
      <c r="BJ538" s="18" t="s">
        <v>83</v>
      </c>
      <c r="BK538" s="233">
        <f>ROUND(I538*H538,2)</f>
        <v>0</v>
      </c>
      <c r="BL538" s="18" t="s">
        <v>276</v>
      </c>
      <c r="BM538" s="232" t="s">
        <v>1460</v>
      </c>
    </row>
    <row r="539" s="2" customFormat="1" ht="21.75" customHeight="1">
      <c r="A539" s="39"/>
      <c r="B539" s="40"/>
      <c r="C539" s="220" t="s">
        <v>761</v>
      </c>
      <c r="D539" s="220" t="s">
        <v>146</v>
      </c>
      <c r="E539" s="221" t="s">
        <v>1461</v>
      </c>
      <c r="F539" s="222" t="s">
        <v>1462</v>
      </c>
      <c r="G539" s="223" t="s">
        <v>223</v>
      </c>
      <c r="H539" s="224">
        <v>1.2</v>
      </c>
      <c r="I539" s="225"/>
      <c r="J539" s="226">
        <f>ROUND(I539*H539,2)</f>
        <v>0</v>
      </c>
      <c r="K539" s="227"/>
      <c r="L539" s="45"/>
      <c r="M539" s="228" t="s">
        <v>1</v>
      </c>
      <c r="N539" s="229" t="s">
        <v>40</v>
      </c>
      <c r="O539" s="92"/>
      <c r="P539" s="230">
        <f>O539*H539</f>
        <v>0</v>
      </c>
      <c r="Q539" s="230">
        <v>0.0019729999999999999</v>
      </c>
      <c r="R539" s="230">
        <f>Q539*H539</f>
        <v>0.0023675999999999997</v>
      </c>
      <c r="S539" s="230">
        <v>0</v>
      </c>
      <c r="T539" s="231">
        <f>S539*H539</f>
        <v>0</v>
      </c>
      <c r="U539" s="39"/>
      <c r="V539" s="39"/>
      <c r="W539" s="39"/>
      <c r="X539" s="39"/>
      <c r="Y539" s="39"/>
      <c r="Z539" s="39"/>
      <c r="AA539" s="39"/>
      <c r="AB539" s="39"/>
      <c r="AC539" s="39"/>
      <c r="AD539" s="39"/>
      <c r="AE539" s="39"/>
      <c r="AR539" s="232" t="s">
        <v>276</v>
      </c>
      <c r="AT539" s="232" t="s">
        <v>146</v>
      </c>
      <c r="AU539" s="232" t="s">
        <v>85</v>
      </c>
      <c r="AY539" s="18" t="s">
        <v>143</v>
      </c>
      <c r="BE539" s="233">
        <f>IF(N539="základní",J539,0)</f>
        <v>0</v>
      </c>
      <c r="BF539" s="233">
        <f>IF(N539="snížená",J539,0)</f>
        <v>0</v>
      </c>
      <c r="BG539" s="233">
        <f>IF(N539="zákl. přenesená",J539,0)</f>
        <v>0</v>
      </c>
      <c r="BH539" s="233">
        <f>IF(N539="sníž. přenesená",J539,0)</f>
        <v>0</v>
      </c>
      <c r="BI539" s="233">
        <f>IF(N539="nulová",J539,0)</f>
        <v>0</v>
      </c>
      <c r="BJ539" s="18" t="s">
        <v>83</v>
      </c>
      <c r="BK539" s="233">
        <f>ROUND(I539*H539,2)</f>
        <v>0</v>
      </c>
      <c r="BL539" s="18" t="s">
        <v>276</v>
      </c>
      <c r="BM539" s="232" t="s">
        <v>1463</v>
      </c>
    </row>
    <row r="540" s="2" customFormat="1" ht="16.5" customHeight="1">
      <c r="A540" s="39"/>
      <c r="B540" s="40"/>
      <c r="C540" s="220" t="s">
        <v>768</v>
      </c>
      <c r="D540" s="220" t="s">
        <v>146</v>
      </c>
      <c r="E540" s="221" t="s">
        <v>1464</v>
      </c>
      <c r="F540" s="222" t="s">
        <v>1465</v>
      </c>
      <c r="G540" s="223" t="s">
        <v>223</v>
      </c>
      <c r="H540" s="224">
        <v>1</v>
      </c>
      <c r="I540" s="225"/>
      <c r="J540" s="226">
        <f>ROUND(I540*H540,2)</f>
        <v>0</v>
      </c>
      <c r="K540" s="227"/>
      <c r="L540" s="45"/>
      <c r="M540" s="228" t="s">
        <v>1</v>
      </c>
      <c r="N540" s="229" t="s">
        <v>40</v>
      </c>
      <c r="O540" s="92"/>
      <c r="P540" s="230">
        <f>O540*H540</f>
        <v>0</v>
      </c>
      <c r="Q540" s="230">
        <v>0.0012995000000000001</v>
      </c>
      <c r="R540" s="230">
        <f>Q540*H540</f>
        <v>0.0012995000000000001</v>
      </c>
      <c r="S540" s="230">
        <v>0</v>
      </c>
      <c r="T540" s="231">
        <f>S540*H540</f>
        <v>0</v>
      </c>
      <c r="U540" s="39"/>
      <c r="V540" s="39"/>
      <c r="W540" s="39"/>
      <c r="X540" s="39"/>
      <c r="Y540" s="39"/>
      <c r="Z540" s="39"/>
      <c r="AA540" s="39"/>
      <c r="AB540" s="39"/>
      <c r="AC540" s="39"/>
      <c r="AD540" s="39"/>
      <c r="AE540" s="39"/>
      <c r="AR540" s="232" t="s">
        <v>276</v>
      </c>
      <c r="AT540" s="232" t="s">
        <v>146</v>
      </c>
      <c r="AU540" s="232" t="s">
        <v>85</v>
      </c>
      <c r="AY540" s="18" t="s">
        <v>143</v>
      </c>
      <c r="BE540" s="233">
        <f>IF(N540="základní",J540,0)</f>
        <v>0</v>
      </c>
      <c r="BF540" s="233">
        <f>IF(N540="snížená",J540,0)</f>
        <v>0</v>
      </c>
      <c r="BG540" s="233">
        <f>IF(N540="zákl. přenesená",J540,0)</f>
        <v>0</v>
      </c>
      <c r="BH540" s="233">
        <f>IF(N540="sníž. přenesená",J540,0)</f>
        <v>0</v>
      </c>
      <c r="BI540" s="233">
        <f>IF(N540="nulová",J540,0)</f>
        <v>0</v>
      </c>
      <c r="BJ540" s="18" t="s">
        <v>83</v>
      </c>
      <c r="BK540" s="233">
        <f>ROUND(I540*H540,2)</f>
        <v>0</v>
      </c>
      <c r="BL540" s="18" t="s">
        <v>276</v>
      </c>
      <c r="BM540" s="232" t="s">
        <v>1466</v>
      </c>
    </row>
    <row r="541" s="2" customFormat="1" ht="16.5" customHeight="1">
      <c r="A541" s="39"/>
      <c r="B541" s="40"/>
      <c r="C541" s="220" t="s">
        <v>772</v>
      </c>
      <c r="D541" s="220" t="s">
        <v>146</v>
      </c>
      <c r="E541" s="221" t="s">
        <v>1467</v>
      </c>
      <c r="F541" s="222" t="s">
        <v>1468</v>
      </c>
      <c r="G541" s="223" t="s">
        <v>223</v>
      </c>
      <c r="H541" s="224">
        <v>0.5</v>
      </c>
      <c r="I541" s="225"/>
      <c r="J541" s="226">
        <f>ROUND(I541*H541,2)</f>
        <v>0</v>
      </c>
      <c r="K541" s="227"/>
      <c r="L541" s="45"/>
      <c r="M541" s="228" t="s">
        <v>1</v>
      </c>
      <c r="N541" s="229" t="s">
        <v>40</v>
      </c>
      <c r="O541" s="92"/>
      <c r="P541" s="230">
        <f>O541*H541</f>
        <v>0</v>
      </c>
      <c r="Q541" s="230">
        <v>0.0015257999999999999</v>
      </c>
      <c r="R541" s="230">
        <f>Q541*H541</f>
        <v>0.00076289999999999995</v>
      </c>
      <c r="S541" s="230">
        <v>0</v>
      </c>
      <c r="T541" s="231">
        <f>S541*H541</f>
        <v>0</v>
      </c>
      <c r="U541" s="39"/>
      <c r="V541" s="39"/>
      <c r="W541" s="39"/>
      <c r="X541" s="39"/>
      <c r="Y541" s="39"/>
      <c r="Z541" s="39"/>
      <c r="AA541" s="39"/>
      <c r="AB541" s="39"/>
      <c r="AC541" s="39"/>
      <c r="AD541" s="39"/>
      <c r="AE541" s="39"/>
      <c r="AR541" s="232" t="s">
        <v>276</v>
      </c>
      <c r="AT541" s="232" t="s">
        <v>146</v>
      </c>
      <c r="AU541" s="232" t="s">
        <v>85</v>
      </c>
      <c r="AY541" s="18" t="s">
        <v>143</v>
      </c>
      <c r="BE541" s="233">
        <f>IF(N541="základní",J541,0)</f>
        <v>0</v>
      </c>
      <c r="BF541" s="233">
        <f>IF(N541="snížená",J541,0)</f>
        <v>0</v>
      </c>
      <c r="BG541" s="233">
        <f>IF(N541="zákl. přenesená",J541,0)</f>
        <v>0</v>
      </c>
      <c r="BH541" s="233">
        <f>IF(N541="sníž. přenesená",J541,0)</f>
        <v>0</v>
      </c>
      <c r="BI541" s="233">
        <f>IF(N541="nulová",J541,0)</f>
        <v>0</v>
      </c>
      <c r="BJ541" s="18" t="s">
        <v>83</v>
      </c>
      <c r="BK541" s="233">
        <f>ROUND(I541*H541,2)</f>
        <v>0</v>
      </c>
      <c r="BL541" s="18" t="s">
        <v>276</v>
      </c>
      <c r="BM541" s="232" t="s">
        <v>1469</v>
      </c>
    </row>
    <row r="542" s="2" customFormat="1" ht="21.75" customHeight="1">
      <c r="A542" s="39"/>
      <c r="B542" s="40"/>
      <c r="C542" s="220" t="s">
        <v>776</v>
      </c>
      <c r="D542" s="220" t="s">
        <v>146</v>
      </c>
      <c r="E542" s="221" t="s">
        <v>1470</v>
      </c>
      <c r="F542" s="222" t="s">
        <v>1471</v>
      </c>
      <c r="G542" s="223" t="s">
        <v>223</v>
      </c>
      <c r="H542" s="224">
        <v>1.2</v>
      </c>
      <c r="I542" s="225"/>
      <c r="J542" s="226">
        <f>ROUND(I542*H542,2)</f>
        <v>0</v>
      </c>
      <c r="K542" s="227"/>
      <c r="L542" s="45"/>
      <c r="M542" s="228" t="s">
        <v>1</v>
      </c>
      <c r="N542" s="229" t="s">
        <v>40</v>
      </c>
      <c r="O542" s="92"/>
      <c r="P542" s="230">
        <f>O542*H542</f>
        <v>0</v>
      </c>
      <c r="Q542" s="230">
        <v>0</v>
      </c>
      <c r="R542" s="230">
        <f>Q542*H542</f>
        <v>0</v>
      </c>
      <c r="S542" s="230">
        <v>0</v>
      </c>
      <c r="T542" s="231">
        <f>S542*H542</f>
        <v>0</v>
      </c>
      <c r="U542" s="39"/>
      <c r="V542" s="39"/>
      <c r="W542" s="39"/>
      <c r="X542" s="39"/>
      <c r="Y542" s="39"/>
      <c r="Z542" s="39"/>
      <c r="AA542" s="39"/>
      <c r="AB542" s="39"/>
      <c r="AC542" s="39"/>
      <c r="AD542" s="39"/>
      <c r="AE542" s="39"/>
      <c r="AR542" s="232" t="s">
        <v>276</v>
      </c>
      <c r="AT542" s="232" t="s">
        <v>146</v>
      </c>
      <c r="AU542" s="232" t="s">
        <v>85</v>
      </c>
      <c r="AY542" s="18" t="s">
        <v>143</v>
      </c>
      <c r="BE542" s="233">
        <f>IF(N542="základní",J542,0)</f>
        <v>0</v>
      </c>
      <c r="BF542" s="233">
        <f>IF(N542="snížená",J542,0)</f>
        <v>0</v>
      </c>
      <c r="BG542" s="233">
        <f>IF(N542="zákl. přenesená",J542,0)</f>
        <v>0</v>
      </c>
      <c r="BH542" s="233">
        <f>IF(N542="sníž. přenesená",J542,0)</f>
        <v>0</v>
      </c>
      <c r="BI542" s="233">
        <f>IF(N542="nulová",J542,0)</f>
        <v>0</v>
      </c>
      <c r="BJ542" s="18" t="s">
        <v>83</v>
      </c>
      <c r="BK542" s="233">
        <f>ROUND(I542*H542,2)</f>
        <v>0</v>
      </c>
      <c r="BL542" s="18" t="s">
        <v>276</v>
      </c>
      <c r="BM542" s="232" t="s">
        <v>1472</v>
      </c>
    </row>
    <row r="543" s="2" customFormat="1" ht="24.15" customHeight="1">
      <c r="A543" s="39"/>
      <c r="B543" s="40"/>
      <c r="C543" s="220" t="s">
        <v>780</v>
      </c>
      <c r="D543" s="220" t="s">
        <v>146</v>
      </c>
      <c r="E543" s="221" t="s">
        <v>1473</v>
      </c>
      <c r="F543" s="222" t="s">
        <v>1474</v>
      </c>
      <c r="G543" s="223" t="s">
        <v>474</v>
      </c>
      <c r="H543" s="224">
        <v>0.001</v>
      </c>
      <c r="I543" s="225"/>
      <c r="J543" s="226">
        <f>ROUND(I543*H543,2)</f>
        <v>0</v>
      </c>
      <c r="K543" s="227"/>
      <c r="L543" s="45"/>
      <c r="M543" s="228" t="s">
        <v>1</v>
      </c>
      <c r="N543" s="229" t="s">
        <v>40</v>
      </c>
      <c r="O543" s="92"/>
      <c r="P543" s="230">
        <f>O543*H543</f>
        <v>0</v>
      </c>
      <c r="Q543" s="230">
        <v>0</v>
      </c>
      <c r="R543" s="230">
        <f>Q543*H543</f>
        <v>0</v>
      </c>
      <c r="S543" s="230">
        <v>0</v>
      </c>
      <c r="T543" s="231">
        <f>S543*H543</f>
        <v>0</v>
      </c>
      <c r="U543" s="39"/>
      <c r="V543" s="39"/>
      <c r="W543" s="39"/>
      <c r="X543" s="39"/>
      <c r="Y543" s="39"/>
      <c r="Z543" s="39"/>
      <c r="AA543" s="39"/>
      <c r="AB543" s="39"/>
      <c r="AC543" s="39"/>
      <c r="AD543" s="39"/>
      <c r="AE543" s="39"/>
      <c r="AR543" s="232" t="s">
        <v>276</v>
      </c>
      <c r="AT543" s="232" t="s">
        <v>146</v>
      </c>
      <c r="AU543" s="232" t="s">
        <v>85</v>
      </c>
      <c r="AY543" s="18" t="s">
        <v>143</v>
      </c>
      <c r="BE543" s="233">
        <f>IF(N543="základní",J543,0)</f>
        <v>0</v>
      </c>
      <c r="BF543" s="233">
        <f>IF(N543="snížená",J543,0)</f>
        <v>0</v>
      </c>
      <c r="BG543" s="233">
        <f>IF(N543="zákl. přenesená",J543,0)</f>
        <v>0</v>
      </c>
      <c r="BH543" s="233">
        <f>IF(N543="sníž. přenesená",J543,0)</f>
        <v>0</v>
      </c>
      <c r="BI543" s="233">
        <f>IF(N543="nulová",J543,0)</f>
        <v>0</v>
      </c>
      <c r="BJ543" s="18" t="s">
        <v>83</v>
      </c>
      <c r="BK543" s="233">
        <f>ROUND(I543*H543,2)</f>
        <v>0</v>
      </c>
      <c r="BL543" s="18" t="s">
        <v>276</v>
      </c>
      <c r="BM543" s="232" t="s">
        <v>1475</v>
      </c>
    </row>
    <row r="544" s="2" customFormat="1" ht="24.15" customHeight="1">
      <c r="A544" s="39"/>
      <c r="B544" s="40"/>
      <c r="C544" s="220" t="s">
        <v>785</v>
      </c>
      <c r="D544" s="220" t="s">
        <v>146</v>
      </c>
      <c r="E544" s="221" t="s">
        <v>1476</v>
      </c>
      <c r="F544" s="222" t="s">
        <v>1477</v>
      </c>
      <c r="G544" s="223" t="s">
        <v>474</v>
      </c>
      <c r="H544" s="224">
        <v>0.01</v>
      </c>
      <c r="I544" s="225"/>
      <c r="J544" s="226">
        <f>ROUND(I544*H544,2)</f>
        <v>0</v>
      </c>
      <c r="K544" s="227"/>
      <c r="L544" s="45"/>
      <c r="M544" s="228" t="s">
        <v>1</v>
      </c>
      <c r="N544" s="229" t="s">
        <v>40</v>
      </c>
      <c r="O544" s="92"/>
      <c r="P544" s="230">
        <f>O544*H544</f>
        <v>0</v>
      </c>
      <c r="Q544" s="230">
        <v>0</v>
      </c>
      <c r="R544" s="230">
        <f>Q544*H544</f>
        <v>0</v>
      </c>
      <c r="S544" s="230">
        <v>0</v>
      </c>
      <c r="T544" s="231">
        <f>S544*H544</f>
        <v>0</v>
      </c>
      <c r="U544" s="39"/>
      <c r="V544" s="39"/>
      <c r="W544" s="39"/>
      <c r="X544" s="39"/>
      <c r="Y544" s="39"/>
      <c r="Z544" s="39"/>
      <c r="AA544" s="39"/>
      <c r="AB544" s="39"/>
      <c r="AC544" s="39"/>
      <c r="AD544" s="39"/>
      <c r="AE544" s="39"/>
      <c r="AR544" s="232" t="s">
        <v>276</v>
      </c>
      <c r="AT544" s="232" t="s">
        <v>146</v>
      </c>
      <c r="AU544" s="232" t="s">
        <v>85</v>
      </c>
      <c r="AY544" s="18" t="s">
        <v>143</v>
      </c>
      <c r="BE544" s="233">
        <f>IF(N544="základní",J544,0)</f>
        <v>0</v>
      </c>
      <c r="BF544" s="233">
        <f>IF(N544="snížená",J544,0)</f>
        <v>0</v>
      </c>
      <c r="BG544" s="233">
        <f>IF(N544="zákl. přenesená",J544,0)</f>
        <v>0</v>
      </c>
      <c r="BH544" s="233">
        <f>IF(N544="sníž. přenesená",J544,0)</f>
        <v>0</v>
      </c>
      <c r="BI544" s="233">
        <f>IF(N544="nulová",J544,0)</f>
        <v>0</v>
      </c>
      <c r="BJ544" s="18" t="s">
        <v>83</v>
      </c>
      <c r="BK544" s="233">
        <f>ROUND(I544*H544,2)</f>
        <v>0</v>
      </c>
      <c r="BL544" s="18" t="s">
        <v>276</v>
      </c>
      <c r="BM544" s="232" t="s">
        <v>1478</v>
      </c>
    </row>
    <row r="545" s="12" customFormat="1" ht="22.8" customHeight="1">
      <c r="A545" s="12"/>
      <c r="B545" s="204"/>
      <c r="C545" s="205"/>
      <c r="D545" s="206" t="s">
        <v>74</v>
      </c>
      <c r="E545" s="218" t="s">
        <v>1479</v>
      </c>
      <c r="F545" s="218" t="s">
        <v>1480</v>
      </c>
      <c r="G545" s="205"/>
      <c r="H545" s="205"/>
      <c r="I545" s="208"/>
      <c r="J545" s="219">
        <f>BK545</f>
        <v>0</v>
      </c>
      <c r="K545" s="205"/>
      <c r="L545" s="210"/>
      <c r="M545" s="211"/>
      <c r="N545" s="212"/>
      <c r="O545" s="212"/>
      <c r="P545" s="213">
        <f>SUM(P546:P557)</f>
        <v>0</v>
      </c>
      <c r="Q545" s="212"/>
      <c r="R545" s="213">
        <f>SUM(R546:R557)</f>
        <v>0.00141707008</v>
      </c>
      <c r="S545" s="212"/>
      <c r="T545" s="214">
        <f>SUM(T546:T557)</f>
        <v>0.00086000000000000009</v>
      </c>
      <c r="U545" s="12"/>
      <c r="V545" s="12"/>
      <c r="W545" s="12"/>
      <c r="X545" s="12"/>
      <c r="Y545" s="12"/>
      <c r="Z545" s="12"/>
      <c r="AA545" s="12"/>
      <c r="AB545" s="12"/>
      <c r="AC545" s="12"/>
      <c r="AD545" s="12"/>
      <c r="AE545" s="12"/>
      <c r="AR545" s="215" t="s">
        <v>85</v>
      </c>
      <c r="AT545" s="216" t="s">
        <v>74</v>
      </c>
      <c r="AU545" s="216" t="s">
        <v>83</v>
      </c>
      <c r="AY545" s="215" t="s">
        <v>143</v>
      </c>
      <c r="BK545" s="217">
        <f>SUM(BK546:BK557)</f>
        <v>0</v>
      </c>
    </row>
    <row r="546" s="2" customFormat="1" ht="16.5" customHeight="1">
      <c r="A546" s="39"/>
      <c r="B546" s="40"/>
      <c r="C546" s="220" t="s">
        <v>789</v>
      </c>
      <c r="D546" s="220" t="s">
        <v>146</v>
      </c>
      <c r="E546" s="221" t="s">
        <v>1481</v>
      </c>
      <c r="F546" s="222" t="s">
        <v>1482</v>
      </c>
      <c r="G546" s="223" t="s">
        <v>223</v>
      </c>
      <c r="H546" s="224">
        <v>0.5</v>
      </c>
      <c r="I546" s="225"/>
      <c r="J546" s="226">
        <f>ROUND(I546*H546,2)</f>
        <v>0</v>
      </c>
      <c r="K546" s="227"/>
      <c r="L546" s="45"/>
      <c r="M546" s="228" t="s">
        <v>1</v>
      </c>
      <c r="N546" s="229" t="s">
        <v>40</v>
      </c>
      <c r="O546" s="92"/>
      <c r="P546" s="230">
        <f>O546*H546</f>
        <v>0</v>
      </c>
      <c r="Q546" s="230">
        <v>0</v>
      </c>
      <c r="R546" s="230">
        <f>Q546*H546</f>
        <v>0</v>
      </c>
      <c r="S546" s="230">
        <v>0.00027999999999999998</v>
      </c>
      <c r="T546" s="231">
        <f>S546*H546</f>
        <v>0.00013999999999999999</v>
      </c>
      <c r="U546" s="39"/>
      <c r="V546" s="39"/>
      <c r="W546" s="39"/>
      <c r="X546" s="39"/>
      <c r="Y546" s="39"/>
      <c r="Z546" s="39"/>
      <c r="AA546" s="39"/>
      <c r="AB546" s="39"/>
      <c r="AC546" s="39"/>
      <c r="AD546" s="39"/>
      <c r="AE546" s="39"/>
      <c r="AR546" s="232" t="s">
        <v>276</v>
      </c>
      <c r="AT546" s="232" t="s">
        <v>146</v>
      </c>
      <c r="AU546" s="232" t="s">
        <v>85</v>
      </c>
      <c r="AY546" s="18" t="s">
        <v>143</v>
      </c>
      <c r="BE546" s="233">
        <f>IF(N546="základní",J546,0)</f>
        <v>0</v>
      </c>
      <c r="BF546" s="233">
        <f>IF(N546="snížená",J546,0)</f>
        <v>0</v>
      </c>
      <c r="BG546" s="233">
        <f>IF(N546="zákl. přenesená",J546,0)</f>
        <v>0</v>
      </c>
      <c r="BH546" s="233">
        <f>IF(N546="sníž. přenesená",J546,0)</f>
        <v>0</v>
      </c>
      <c r="BI546" s="233">
        <f>IF(N546="nulová",J546,0)</f>
        <v>0</v>
      </c>
      <c r="BJ546" s="18" t="s">
        <v>83</v>
      </c>
      <c r="BK546" s="233">
        <f>ROUND(I546*H546,2)</f>
        <v>0</v>
      </c>
      <c r="BL546" s="18" t="s">
        <v>276</v>
      </c>
      <c r="BM546" s="232" t="s">
        <v>1483</v>
      </c>
    </row>
    <row r="547" s="2" customFormat="1" ht="21.75" customHeight="1">
      <c r="A547" s="39"/>
      <c r="B547" s="40"/>
      <c r="C547" s="220" t="s">
        <v>793</v>
      </c>
      <c r="D547" s="220" t="s">
        <v>146</v>
      </c>
      <c r="E547" s="221" t="s">
        <v>1484</v>
      </c>
      <c r="F547" s="222" t="s">
        <v>1485</v>
      </c>
      <c r="G547" s="223" t="s">
        <v>363</v>
      </c>
      <c r="H547" s="224">
        <v>2</v>
      </c>
      <c r="I547" s="225"/>
      <c r="J547" s="226">
        <f>ROUND(I547*H547,2)</f>
        <v>0</v>
      </c>
      <c r="K547" s="227"/>
      <c r="L547" s="45"/>
      <c r="M547" s="228" t="s">
        <v>1</v>
      </c>
      <c r="N547" s="229" t="s">
        <v>40</v>
      </c>
      <c r="O547" s="92"/>
      <c r="P547" s="230">
        <f>O547*H547</f>
        <v>0</v>
      </c>
      <c r="Q547" s="230">
        <v>0</v>
      </c>
      <c r="R547" s="230">
        <f>Q547*H547</f>
        <v>0</v>
      </c>
      <c r="S547" s="230">
        <v>0</v>
      </c>
      <c r="T547" s="231">
        <f>S547*H547</f>
        <v>0</v>
      </c>
      <c r="U547" s="39"/>
      <c r="V547" s="39"/>
      <c r="W547" s="39"/>
      <c r="X547" s="39"/>
      <c r="Y547" s="39"/>
      <c r="Z547" s="39"/>
      <c r="AA547" s="39"/>
      <c r="AB547" s="39"/>
      <c r="AC547" s="39"/>
      <c r="AD547" s="39"/>
      <c r="AE547" s="39"/>
      <c r="AR547" s="232" t="s">
        <v>276</v>
      </c>
      <c r="AT547" s="232" t="s">
        <v>146</v>
      </c>
      <c r="AU547" s="232" t="s">
        <v>85</v>
      </c>
      <c r="AY547" s="18" t="s">
        <v>143</v>
      </c>
      <c r="BE547" s="233">
        <f>IF(N547="základní",J547,0)</f>
        <v>0</v>
      </c>
      <c r="BF547" s="233">
        <f>IF(N547="snížená",J547,0)</f>
        <v>0</v>
      </c>
      <c r="BG547" s="233">
        <f>IF(N547="zákl. přenesená",J547,0)</f>
        <v>0</v>
      </c>
      <c r="BH547" s="233">
        <f>IF(N547="sníž. přenesená",J547,0)</f>
        <v>0</v>
      </c>
      <c r="BI547" s="233">
        <f>IF(N547="nulová",J547,0)</f>
        <v>0</v>
      </c>
      <c r="BJ547" s="18" t="s">
        <v>83</v>
      </c>
      <c r="BK547" s="233">
        <f>ROUND(I547*H547,2)</f>
        <v>0</v>
      </c>
      <c r="BL547" s="18" t="s">
        <v>276</v>
      </c>
      <c r="BM547" s="232" t="s">
        <v>1486</v>
      </c>
    </row>
    <row r="548" s="2" customFormat="1" ht="24.15" customHeight="1">
      <c r="A548" s="39"/>
      <c r="B548" s="40"/>
      <c r="C548" s="220" t="s">
        <v>797</v>
      </c>
      <c r="D548" s="220" t="s">
        <v>146</v>
      </c>
      <c r="E548" s="221" t="s">
        <v>1487</v>
      </c>
      <c r="F548" s="222" t="s">
        <v>1488</v>
      </c>
      <c r="G548" s="223" t="s">
        <v>363</v>
      </c>
      <c r="H548" s="224">
        <v>2</v>
      </c>
      <c r="I548" s="225"/>
      <c r="J548" s="226">
        <f>ROUND(I548*H548,2)</f>
        <v>0</v>
      </c>
      <c r="K548" s="227"/>
      <c r="L548" s="45"/>
      <c r="M548" s="228" t="s">
        <v>1</v>
      </c>
      <c r="N548" s="229" t="s">
        <v>40</v>
      </c>
      <c r="O548" s="92"/>
      <c r="P548" s="230">
        <f>O548*H548</f>
        <v>0</v>
      </c>
      <c r="Q548" s="230">
        <v>2.4000000000000001E-05</v>
      </c>
      <c r="R548" s="230">
        <f>Q548*H548</f>
        <v>4.8000000000000001E-05</v>
      </c>
      <c r="S548" s="230">
        <v>0.00036000000000000002</v>
      </c>
      <c r="T548" s="231">
        <f>S548*H548</f>
        <v>0.00072000000000000005</v>
      </c>
      <c r="U548" s="39"/>
      <c r="V548" s="39"/>
      <c r="W548" s="39"/>
      <c r="X548" s="39"/>
      <c r="Y548" s="39"/>
      <c r="Z548" s="39"/>
      <c r="AA548" s="39"/>
      <c r="AB548" s="39"/>
      <c r="AC548" s="39"/>
      <c r="AD548" s="39"/>
      <c r="AE548" s="39"/>
      <c r="AR548" s="232" t="s">
        <v>276</v>
      </c>
      <c r="AT548" s="232" t="s">
        <v>146</v>
      </c>
      <c r="AU548" s="232" t="s">
        <v>85</v>
      </c>
      <c r="AY548" s="18" t="s">
        <v>143</v>
      </c>
      <c r="BE548" s="233">
        <f>IF(N548="základní",J548,0)</f>
        <v>0</v>
      </c>
      <c r="BF548" s="233">
        <f>IF(N548="snížená",J548,0)</f>
        <v>0</v>
      </c>
      <c r="BG548" s="233">
        <f>IF(N548="zákl. přenesená",J548,0)</f>
        <v>0</v>
      </c>
      <c r="BH548" s="233">
        <f>IF(N548="sníž. přenesená",J548,0)</f>
        <v>0</v>
      </c>
      <c r="BI548" s="233">
        <f>IF(N548="nulová",J548,0)</f>
        <v>0</v>
      </c>
      <c r="BJ548" s="18" t="s">
        <v>83</v>
      </c>
      <c r="BK548" s="233">
        <f>ROUND(I548*H548,2)</f>
        <v>0</v>
      </c>
      <c r="BL548" s="18" t="s">
        <v>276</v>
      </c>
      <c r="BM548" s="232" t="s">
        <v>1489</v>
      </c>
    </row>
    <row r="549" s="2" customFormat="1" ht="16.5" customHeight="1">
      <c r="A549" s="39"/>
      <c r="B549" s="40"/>
      <c r="C549" s="278" t="s">
        <v>802</v>
      </c>
      <c r="D549" s="278" t="s">
        <v>197</v>
      </c>
      <c r="E549" s="279" t="s">
        <v>1490</v>
      </c>
      <c r="F549" s="280" t="s">
        <v>1491</v>
      </c>
      <c r="G549" s="281" t="s">
        <v>363</v>
      </c>
      <c r="H549" s="282">
        <v>1</v>
      </c>
      <c r="I549" s="283"/>
      <c r="J549" s="284">
        <f>ROUND(I549*H549,2)</f>
        <v>0</v>
      </c>
      <c r="K549" s="285"/>
      <c r="L549" s="286"/>
      <c r="M549" s="287" t="s">
        <v>1</v>
      </c>
      <c r="N549" s="288" t="s">
        <v>40</v>
      </c>
      <c r="O549" s="92"/>
      <c r="P549" s="230">
        <f>O549*H549</f>
        <v>0</v>
      </c>
      <c r="Q549" s="230">
        <v>1.0000000000000001E-05</v>
      </c>
      <c r="R549" s="230">
        <f>Q549*H549</f>
        <v>1.0000000000000001E-05</v>
      </c>
      <c r="S549" s="230">
        <v>0</v>
      </c>
      <c r="T549" s="231">
        <f>S549*H549</f>
        <v>0</v>
      </c>
      <c r="U549" s="39"/>
      <c r="V549" s="39"/>
      <c r="W549" s="39"/>
      <c r="X549" s="39"/>
      <c r="Y549" s="39"/>
      <c r="Z549" s="39"/>
      <c r="AA549" s="39"/>
      <c r="AB549" s="39"/>
      <c r="AC549" s="39"/>
      <c r="AD549" s="39"/>
      <c r="AE549" s="39"/>
      <c r="AR549" s="232" t="s">
        <v>373</v>
      </c>
      <c r="AT549" s="232" t="s">
        <v>197</v>
      </c>
      <c r="AU549" s="232" t="s">
        <v>85</v>
      </c>
      <c r="AY549" s="18" t="s">
        <v>143</v>
      </c>
      <c r="BE549" s="233">
        <f>IF(N549="základní",J549,0)</f>
        <v>0</v>
      </c>
      <c r="BF549" s="233">
        <f>IF(N549="snížená",J549,0)</f>
        <v>0</v>
      </c>
      <c r="BG549" s="233">
        <f>IF(N549="zákl. přenesená",J549,0)</f>
        <v>0</v>
      </c>
      <c r="BH549" s="233">
        <f>IF(N549="sníž. přenesená",J549,0)</f>
        <v>0</v>
      </c>
      <c r="BI549" s="233">
        <f>IF(N549="nulová",J549,0)</f>
        <v>0</v>
      </c>
      <c r="BJ549" s="18" t="s">
        <v>83</v>
      </c>
      <c r="BK549" s="233">
        <f>ROUND(I549*H549,2)</f>
        <v>0</v>
      </c>
      <c r="BL549" s="18" t="s">
        <v>276</v>
      </c>
      <c r="BM549" s="232" t="s">
        <v>1492</v>
      </c>
    </row>
    <row r="550" s="2" customFormat="1" ht="16.5" customHeight="1">
      <c r="A550" s="39"/>
      <c r="B550" s="40"/>
      <c r="C550" s="278" t="s">
        <v>806</v>
      </c>
      <c r="D550" s="278" t="s">
        <v>197</v>
      </c>
      <c r="E550" s="279" t="s">
        <v>1493</v>
      </c>
      <c r="F550" s="280" t="s">
        <v>1494</v>
      </c>
      <c r="G550" s="281" t="s">
        <v>363</v>
      </c>
      <c r="H550" s="282">
        <v>1</v>
      </c>
      <c r="I550" s="283"/>
      <c r="J550" s="284">
        <f>ROUND(I550*H550,2)</f>
        <v>0</v>
      </c>
      <c r="K550" s="285"/>
      <c r="L550" s="286"/>
      <c r="M550" s="287" t="s">
        <v>1</v>
      </c>
      <c r="N550" s="288" t="s">
        <v>40</v>
      </c>
      <c r="O550" s="92"/>
      <c r="P550" s="230">
        <f>O550*H550</f>
        <v>0</v>
      </c>
      <c r="Q550" s="230">
        <v>3.0000000000000001E-05</v>
      </c>
      <c r="R550" s="230">
        <f>Q550*H550</f>
        <v>3.0000000000000001E-05</v>
      </c>
      <c r="S550" s="230">
        <v>0</v>
      </c>
      <c r="T550" s="231">
        <f>S550*H550</f>
        <v>0</v>
      </c>
      <c r="U550" s="39"/>
      <c r="V550" s="39"/>
      <c r="W550" s="39"/>
      <c r="X550" s="39"/>
      <c r="Y550" s="39"/>
      <c r="Z550" s="39"/>
      <c r="AA550" s="39"/>
      <c r="AB550" s="39"/>
      <c r="AC550" s="39"/>
      <c r="AD550" s="39"/>
      <c r="AE550" s="39"/>
      <c r="AR550" s="232" t="s">
        <v>373</v>
      </c>
      <c r="AT550" s="232" t="s">
        <v>197</v>
      </c>
      <c r="AU550" s="232" t="s">
        <v>85</v>
      </c>
      <c r="AY550" s="18" t="s">
        <v>143</v>
      </c>
      <c r="BE550" s="233">
        <f>IF(N550="základní",J550,0)</f>
        <v>0</v>
      </c>
      <c r="BF550" s="233">
        <f>IF(N550="snížená",J550,0)</f>
        <v>0</v>
      </c>
      <c r="BG550" s="233">
        <f>IF(N550="zákl. přenesená",J550,0)</f>
        <v>0</v>
      </c>
      <c r="BH550" s="233">
        <f>IF(N550="sníž. přenesená",J550,0)</f>
        <v>0</v>
      </c>
      <c r="BI550" s="233">
        <f>IF(N550="nulová",J550,0)</f>
        <v>0</v>
      </c>
      <c r="BJ550" s="18" t="s">
        <v>83</v>
      </c>
      <c r="BK550" s="233">
        <f>ROUND(I550*H550,2)</f>
        <v>0</v>
      </c>
      <c r="BL550" s="18" t="s">
        <v>276</v>
      </c>
      <c r="BM550" s="232" t="s">
        <v>1495</v>
      </c>
    </row>
    <row r="551" s="2" customFormat="1" ht="24.15" customHeight="1">
      <c r="A551" s="39"/>
      <c r="B551" s="40"/>
      <c r="C551" s="220" t="s">
        <v>810</v>
      </c>
      <c r="D551" s="220" t="s">
        <v>146</v>
      </c>
      <c r="E551" s="221" t="s">
        <v>1496</v>
      </c>
      <c r="F551" s="222" t="s">
        <v>1497</v>
      </c>
      <c r="G551" s="223" t="s">
        <v>223</v>
      </c>
      <c r="H551" s="224">
        <v>1.6639999999999999</v>
      </c>
      <c r="I551" s="225"/>
      <c r="J551" s="226">
        <f>ROUND(I551*H551,2)</f>
        <v>0</v>
      </c>
      <c r="K551" s="227"/>
      <c r="L551" s="45"/>
      <c r="M551" s="228" t="s">
        <v>1</v>
      </c>
      <c r="N551" s="229" t="s">
        <v>40</v>
      </c>
      <c r="O551" s="92"/>
      <c r="P551" s="230">
        <f>O551*H551</f>
        <v>0</v>
      </c>
      <c r="Q551" s="230">
        <v>0.00075230000000000002</v>
      </c>
      <c r="R551" s="230">
        <f>Q551*H551</f>
        <v>0.0012518271999999999</v>
      </c>
      <c r="S551" s="230">
        <v>0</v>
      </c>
      <c r="T551" s="231">
        <f>S551*H551</f>
        <v>0</v>
      </c>
      <c r="U551" s="39"/>
      <c r="V551" s="39"/>
      <c r="W551" s="39"/>
      <c r="X551" s="39"/>
      <c r="Y551" s="39"/>
      <c r="Z551" s="39"/>
      <c r="AA551" s="39"/>
      <c r="AB551" s="39"/>
      <c r="AC551" s="39"/>
      <c r="AD551" s="39"/>
      <c r="AE551" s="39"/>
      <c r="AR551" s="232" t="s">
        <v>276</v>
      </c>
      <c r="AT551" s="232" t="s">
        <v>146</v>
      </c>
      <c r="AU551" s="232" t="s">
        <v>85</v>
      </c>
      <c r="AY551" s="18" t="s">
        <v>143</v>
      </c>
      <c r="BE551" s="233">
        <f>IF(N551="základní",J551,0)</f>
        <v>0</v>
      </c>
      <c r="BF551" s="233">
        <f>IF(N551="snížená",J551,0)</f>
        <v>0</v>
      </c>
      <c r="BG551" s="233">
        <f>IF(N551="zákl. přenesená",J551,0)</f>
        <v>0</v>
      </c>
      <c r="BH551" s="233">
        <f>IF(N551="sníž. přenesená",J551,0)</f>
        <v>0</v>
      </c>
      <c r="BI551" s="233">
        <f>IF(N551="nulová",J551,0)</f>
        <v>0</v>
      </c>
      <c r="BJ551" s="18" t="s">
        <v>83</v>
      </c>
      <c r="BK551" s="233">
        <f>ROUND(I551*H551,2)</f>
        <v>0</v>
      </c>
      <c r="BL551" s="18" t="s">
        <v>276</v>
      </c>
      <c r="BM551" s="232" t="s">
        <v>1498</v>
      </c>
    </row>
    <row r="552" s="14" customFormat="1">
      <c r="A552" s="14"/>
      <c r="B552" s="245"/>
      <c r="C552" s="246"/>
      <c r="D552" s="236" t="s">
        <v>152</v>
      </c>
      <c r="E552" s="247" t="s">
        <v>1</v>
      </c>
      <c r="F552" s="248" t="s">
        <v>1499</v>
      </c>
      <c r="G552" s="246"/>
      <c r="H552" s="249">
        <v>1.6639999999999999</v>
      </c>
      <c r="I552" s="250"/>
      <c r="J552" s="246"/>
      <c r="K552" s="246"/>
      <c r="L552" s="251"/>
      <c r="M552" s="252"/>
      <c r="N552" s="253"/>
      <c r="O552" s="253"/>
      <c r="P552" s="253"/>
      <c r="Q552" s="253"/>
      <c r="R552" s="253"/>
      <c r="S552" s="253"/>
      <c r="T552" s="254"/>
      <c r="U552" s="14"/>
      <c r="V552" s="14"/>
      <c r="W552" s="14"/>
      <c r="X552" s="14"/>
      <c r="Y552" s="14"/>
      <c r="Z552" s="14"/>
      <c r="AA552" s="14"/>
      <c r="AB552" s="14"/>
      <c r="AC552" s="14"/>
      <c r="AD552" s="14"/>
      <c r="AE552" s="14"/>
      <c r="AT552" s="255" t="s">
        <v>152</v>
      </c>
      <c r="AU552" s="255" t="s">
        <v>85</v>
      </c>
      <c r="AV552" s="14" t="s">
        <v>85</v>
      </c>
      <c r="AW552" s="14" t="s">
        <v>32</v>
      </c>
      <c r="AX552" s="14" t="s">
        <v>83</v>
      </c>
      <c r="AY552" s="255" t="s">
        <v>143</v>
      </c>
    </row>
    <row r="553" s="2" customFormat="1" ht="37.8" customHeight="1">
      <c r="A553" s="39"/>
      <c r="B553" s="40"/>
      <c r="C553" s="220" t="s">
        <v>814</v>
      </c>
      <c r="D553" s="220" t="s">
        <v>146</v>
      </c>
      <c r="E553" s="221" t="s">
        <v>1500</v>
      </c>
      <c r="F553" s="222" t="s">
        <v>1501</v>
      </c>
      <c r="G553" s="223" t="s">
        <v>223</v>
      </c>
      <c r="H553" s="224">
        <v>1.6639999999999999</v>
      </c>
      <c r="I553" s="225"/>
      <c r="J553" s="226">
        <f>ROUND(I553*H553,2)</f>
        <v>0</v>
      </c>
      <c r="K553" s="227"/>
      <c r="L553" s="45"/>
      <c r="M553" s="228" t="s">
        <v>1</v>
      </c>
      <c r="N553" s="229" t="s">
        <v>40</v>
      </c>
      <c r="O553" s="92"/>
      <c r="P553" s="230">
        <f>O553*H553</f>
        <v>0</v>
      </c>
      <c r="Q553" s="230">
        <v>3.642E-05</v>
      </c>
      <c r="R553" s="230">
        <f>Q553*H553</f>
        <v>6.0602880000000001E-05</v>
      </c>
      <c r="S553" s="230">
        <v>0</v>
      </c>
      <c r="T553" s="231">
        <f>S553*H553</f>
        <v>0</v>
      </c>
      <c r="U553" s="39"/>
      <c r="V553" s="39"/>
      <c r="W553" s="39"/>
      <c r="X553" s="39"/>
      <c r="Y553" s="39"/>
      <c r="Z553" s="39"/>
      <c r="AA553" s="39"/>
      <c r="AB553" s="39"/>
      <c r="AC553" s="39"/>
      <c r="AD553" s="39"/>
      <c r="AE553" s="39"/>
      <c r="AR553" s="232" t="s">
        <v>276</v>
      </c>
      <c r="AT553" s="232" t="s">
        <v>146</v>
      </c>
      <c r="AU553" s="232" t="s">
        <v>85</v>
      </c>
      <c r="AY553" s="18" t="s">
        <v>143</v>
      </c>
      <c r="BE553" s="233">
        <f>IF(N553="základní",J553,0)</f>
        <v>0</v>
      </c>
      <c r="BF553" s="233">
        <f>IF(N553="snížená",J553,0)</f>
        <v>0</v>
      </c>
      <c r="BG553" s="233">
        <f>IF(N553="zákl. přenesená",J553,0)</f>
        <v>0</v>
      </c>
      <c r="BH553" s="233">
        <f>IF(N553="sníž. přenesená",J553,0)</f>
        <v>0</v>
      </c>
      <c r="BI553" s="233">
        <f>IF(N553="nulová",J553,0)</f>
        <v>0</v>
      </c>
      <c r="BJ553" s="18" t="s">
        <v>83</v>
      </c>
      <c r="BK553" s="233">
        <f>ROUND(I553*H553,2)</f>
        <v>0</v>
      </c>
      <c r="BL553" s="18" t="s">
        <v>276</v>
      </c>
      <c r="BM553" s="232" t="s">
        <v>1502</v>
      </c>
    </row>
    <row r="554" s="2" customFormat="1" ht="24.15" customHeight="1">
      <c r="A554" s="39"/>
      <c r="B554" s="40"/>
      <c r="C554" s="220" t="s">
        <v>819</v>
      </c>
      <c r="D554" s="220" t="s">
        <v>146</v>
      </c>
      <c r="E554" s="221" t="s">
        <v>1503</v>
      </c>
      <c r="F554" s="222" t="s">
        <v>1504</v>
      </c>
      <c r="G554" s="223" t="s">
        <v>363</v>
      </c>
      <c r="H554" s="224">
        <v>2</v>
      </c>
      <c r="I554" s="225"/>
      <c r="J554" s="226">
        <f>ROUND(I554*H554,2)</f>
        <v>0</v>
      </c>
      <c r="K554" s="227"/>
      <c r="L554" s="45"/>
      <c r="M554" s="228" t="s">
        <v>1</v>
      </c>
      <c r="N554" s="229" t="s">
        <v>40</v>
      </c>
      <c r="O554" s="92"/>
      <c r="P554" s="230">
        <f>O554*H554</f>
        <v>0</v>
      </c>
      <c r="Q554" s="230">
        <v>0</v>
      </c>
      <c r="R554" s="230">
        <f>Q554*H554</f>
        <v>0</v>
      </c>
      <c r="S554" s="230">
        <v>0</v>
      </c>
      <c r="T554" s="231">
        <f>S554*H554</f>
        <v>0</v>
      </c>
      <c r="U554" s="39"/>
      <c r="V554" s="39"/>
      <c r="W554" s="39"/>
      <c r="X554" s="39"/>
      <c r="Y554" s="39"/>
      <c r="Z554" s="39"/>
      <c r="AA554" s="39"/>
      <c r="AB554" s="39"/>
      <c r="AC554" s="39"/>
      <c r="AD554" s="39"/>
      <c r="AE554" s="39"/>
      <c r="AR554" s="232" t="s">
        <v>276</v>
      </c>
      <c r="AT554" s="232" t="s">
        <v>146</v>
      </c>
      <c r="AU554" s="232" t="s">
        <v>85</v>
      </c>
      <c r="AY554" s="18" t="s">
        <v>143</v>
      </c>
      <c r="BE554" s="233">
        <f>IF(N554="základní",J554,0)</f>
        <v>0</v>
      </c>
      <c r="BF554" s="233">
        <f>IF(N554="snížená",J554,0)</f>
        <v>0</v>
      </c>
      <c r="BG554" s="233">
        <f>IF(N554="zákl. přenesená",J554,0)</f>
        <v>0</v>
      </c>
      <c r="BH554" s="233">
        <f>IF(N554="sníž. přenesená",J554,0)</f>
        <v>0</v>
      </c>
      <c r="BI554" s="233">
        <f>IF(N554="nulová",J554,0)</f>
        <v>0</v>
      </c>
      <c r="BJ554" s="18" t="s">
        <v>83</v>
      </c>
      <c r="BK554" s="233">
        <f>ROUND(I554*H554,2)</f>
        <v>0</v>
      </c>
      <c r="BL554" s="18" t="s">
        <v>276</v>
      </c>
      <c r="BM554" s="232" t="s">
        <v>1505</v>
      </c>
    </row>
    <row r="555" s="2" customFormat="1" ht="21.75" customHeight="1">
      <c r="A555" s="39"/>
      <c r="B555" s="40"/>
      <c r="C555" s="220" t="s">
        <v>823</v>
      </c>
      <c r="D555" s="220" t="s">
        <v>146</v>
      </c>
      <c r="E555" s="221" t="s">
        <v>1506</v>
      </c>
      <c r="F555" s="222" t="s">
        <v>1507</v>
      </c>
      <c r="G555" s="223" t="s">
        <v>223</v>
      </c>
      <c r="H555" s="224">
        <v>1.6639999999999999</v>
      </c>
      <c r="I555" s="225"/>
      <c r="J555" s="226">
        <f>ROUND(I555*H555,2)</f>
        <v>0</v>
      </c>
      <c r="K555" s="227"/>
      <c r="L555" s="45"/>
      <c r="M555" s="228" t="s">
        <v>1</v>
      </c>
      <c r="N555" s="229" t="s">
        <v>40</v>
      </c>
      <c r="O555" s="92"/>
      <c r="P555" s="230">
        <f>O555*H555</f>
        <v>0</v>
      </c>
      <c r="Q555" s="230">
        <v>1.0000000000000001E-05</v>
      </c>
      <c r="R555" s="230">
        <f>Q555*H555</f>
        <v>1.664E-05</v>
      </c>
      <c r="S555" s="230">
        <v>0</v>
      </c>
      <c r="T555" s="231">
        <f>S555*H555</f>
        <v>0</v>
      </c>
      <c r="U555" s="39"/>
      <c r="V555" s="39"/>
      <c r="W555" s="39"/>
      <c r="X555" s="39"/>
      <c r="Y555" s="39"/>
      <c r="Z555" s="39"/>
      <c r="AA555" s="39"/>
      <c r="AB555" s="39"/>
      <c r="AC555" s="39"/>
      <c r="AD555" s="39"/>
      <c r="AE555" s="39"/>
      <c r="AR555" s="232" t="s">
        <v>276</v>
      </c>
      <c r="AT555" s="232" t="s">
        <v>146</v>
      </c>
      <c r="AU555" s="232" t="s">
        <v>85</v>
      </c>
      <c r="AY555" s="18" t="s">
        <v>143</v>
      </c>
      <c r="BE555" s="233">
        <f>IF(N555="základní",J555,0)</f>
        <v>0</v>
      </c>
      <c r="BF555" s="233">
        <f>IF(N555="snížená",J555,0)</f>
        <v>0</v>
      </c>
      <c r="BG555" s="233">
        <f>IF(N555="zákl. přenesená",J555,0)</f>
        <v>0</v>
      </c>
      <c r="BH555" s="233">
        <f>IF(N555="sníž. přenesená",J555,0)</f>
        <v>0</v>
      </c>
      <c r="BI555" s="233">
        <f>IF(N555="nulová",J555,0)</f>
        <v>0</v>
      </c>
      <c r="BJ555" s="18" t="s">
        <v>83</v>
      </c>
      <c r="BK555" s="233">
        <f>ROUND(I555*H555,2)</f>
        <v>0</v>
      </c>
      <c r="BL555" s="18" t="s">
        <v>276</v>
      </c>
      <c r="BM555" s="232" t="s">
        <v>1508</v>
      </c>
    </row>
    <row r="556" s="2" customFormat="1" ht="24.15" customHeight="1">
      <c r="A556" s="39"/>
      <c r="B556" s="40"/>
      <c r="C556" s="220" t="s">
        <v>827</v>
      </c>
      <c r="D556" s="220" t="s">
        <v>146</v>
      </c>
      <c r="E556" s="221" t="s">
        <v>1509</v>
      </c>
      <c r="F556" s="222" t="s">
        <v>1510</v>
      </c>
      <c r="G556" s="223" t="s">
        <v>474</v>
      </c>
      <c r="H556" s="224">
        <v>0.001</v>
      </c>
      <c r="I556" s="225"/>
      <c r="J556" s="226">
        <f>ROUND(I556*H556,2)</f>
        <v>0</v>
      </c>
      <c r="K556" s="227"/>
      <c r="L556" s="45"/>
      <c r="M556" s="228" t="s">
        <v>1</v>
      </c>
      <c r="N556" s="229" t="s">
        <v>40</v>
      </c>
      <c r="O556" s="92"/>
      <c r="P556" s="230">
        <f>O556*H556</f>
        <v>0</v>
      </c>
      <c r="Q556" s="230">
        <v>0</v>
      </c>
      <c r="R556" s="230">
        <f>Q556*H556</f>
        <v>0</v>
      </c>
      <c r="S556" s="230">
        <v>0</v>
      </c>
      <c r="T556" s="231">
        <f>S556*H556</f>
        <v>0</v>
      </c>
      <c r="U556" s="39"/>
      <c r="V556" s="39"/>
      <c r="W556" s="39"/>
      <c r="X556" s="39"/>
      <c r="Y556" s="39"/>
      <c r="Z556" s="39"/>
      <c r="AA556" s="39"/>
      <c r="AB556" s="39"/>
      <c r="AC556" s="39"/>
      <c r="AD556" s="39"/>
      <c r="AE556" s="39"/>
      <c r="AR556" s="232" t="s">
        <v>276</v>
      </c>
      <c r="AT556" s="232" t="s">
        <v>146</v>
      </c>
      <c r="AU556" s="232" t="s">
        <v>85</v>
      </c>
      <c r="AY556" s="18" t="s">
        <v>143</v>
      </c>
      <c r="BE556" s="233">
        <f>IF(N556="základní",J556,0)</f>
        <v>0</v>
      </c>
      <c r="BF556" s="233">
        <f>IF(N556="snížená",J556,0)</f>
        <v>0</v>
      </c>
      <c r="BG556" s="233">
        <f>IF(N556="zákl. přenesená",J556,0)</f>
        <v>0</v>
      </c>
      <c r="BH556" s="233">
        <f>IF(N556="sníž. přenesená",J556,0)</f>
        <v>0</v>
      </c>
      <c r="BI556" s="233">
        <f>IF(N556="nulová",J556,0)</f>
        <v>0</v>
      </c>
      <c r="BJ556" s="18" t="s">
        <v>83</v>
      </c>
      <c r="BK556" s="233">
        <f>ROUND(I556*H556,2)</f>
        <v>0</v>
      </c>
      <c r="BL556" s="18" t="s">
        <v>276</v>
      </c>
      <c r="BM556" s="232" t="s">
        <v>1511</v>
      </c>
    </row>
    <row r="557" s="2" customFormat="1" ht="24.15" customHeight="1">
      <c r="A557" s="39"/>
      <c r="B557" s="40"/>
      <c r="C557" s="220" t="s">
        <v>831</v>
      </c>
      <c r="D557" s="220" t="s">
        <v>146</v>
      </c>
      <c r="E557" s="221" t="s">
        <v>1512</v>
      </c>
      <c r="F557" s="222" t="s">
        <v>1513</v>
      </c>
      <c r="G557" s="223" t="s">
        <v>474</v>
      </c>
      <c r="H557" s="224">
        <v>0.001</v>
      </c>
      <c r="I557" s="225"/>
      <c r="J557" s="226">
        <f>ROUND(I557*H557,2)</f>
        <v>0</v>
      </c>
      <c r="K557" s="227"/>
      <c r="L557" s="45"/>
      <c r="M557" s="228" t="s">
        <v>1</v>
      </c>
      <c r="N557" s="229" t="s">
        <v>40</v>
      </c>
      <c r="O557" s="92"/>
      <c r="P557" s="230">
        <f>O557*H557</f>
        <v>0</v>
      </c>
      <c r="Q557" s="230">
        <v>0</v>
      </c>
      <c r="R557" s="230">
        <f>Q557*H557</f>
        <v>0</v>
      </c>
      <c r="S557" s="230">
        <v>0</v>
      </c>
      <c r="T557" s="231">
        <f>S557*H557</f>
        <v>0</v>
      </c>
      <c r="U557" s="39"/>
      <c r="V557" s="39"/>
      <c r="W557" s="39"/>
      <c r="X557" s="39"/>
      <c r="Y557" s="39"/>
      <c r="Z557" s="39"/>
      <c r="AA557" s="39"/>
      <c r="AB557" s="39"/>
      <c r="AC557" s="39"/>
      <c r="AD557" s="39"/>
      <c r="AE557" s="39"/>
      <c r="AR557" s="232" t="s">
        <v>276</v>
      </c>
      <c r="AT557" s="232" t="s">
        <v>146</v>
      </c>
      <c r="AU557" s="232" t="s">
        <v>85</v>
      </c>
      <c r="AY557" s="18" t="s">
        <v>143</v>
      </c>
      <c r="BE557" s="233">
        <f>IF(N557="základní",J557,0)</f>
        <v>0</v>
      </c>
      <c r="BF557" s="233">
        <f>IF(N557="snížená",J557,0)</f>
        <v>0</v>
      </c>
      <c r="BG557" s="233">
        <f>IF(N557="zákl. přenesená",J557,0)</f>
        <v>0</v>
      </c>
      <c r="BH557" s="233">
        <f>IF(N557="sníž. přenesená",J557,0)</f>
        <v>0</v>
      </c>
      <c r="BI557" s="233">
        <f>IF(N557="nulová",J557,0)</f>
        <v>0</v>
      </c>
      <c r="BJ557" s="18" t="s">
        <v>83</v>
      </c>
      <c r="BK557" s="233">
        <f>ROUND(I557*H557,2)</f>
        <v>0</v>
      </c>
      <c r="BL557" s="18" t="s">
        <v>276</v>
      </c>
      <c r="BM557" s="232" t="s">
        <v>1514</v>
      </c>
    </row>
    <row r="558" s="12" customFormat="1" ht="22.8" customHeight="1">
      <c r="A558" s="12"/>
      <c r="B558" s="204"/>
      <c r="C558" s="205"/>
      <c r="D558" s="206" t="s">
        <v>74</v>
      </c>
      <c r="E558" s="218" t="s">
        <v>1515</v>
      </c>
      <c r="F558" s="218" t="s">
        <v>1516</v>
      </c>
      <c r="G558" s="205"/>
      <c r="H558" s="205"/>
      <c r="I558" s="208"/>
      <c r="J558" s="219">
        <f>BK558</f>
        <v>0</v>
      </c>
      <c r="K558" s="205"/>
      <c r="L558" s="210"/>
      <c r="M558" s="211"/>
      <c r="N558" s="212"/>
      <c r="O558" s="212"/>
      <c r="P558" s="213">
        <f>SUM(P559:P560)</f>
        <v>0</v>
      </c>
      <c r="Q558" s="212"/>
      <c r="R558" s="213">
        <f>SUM(R559:R560)</f>
        <v>0</v>
      </c>
      <c r="S558" s="212"/>
      <c r="T558" s="214">
        <f>SUM(T559:T560)</f>
        <v>0</v>
      </c>
      <c r="U558" s="12"/>
      <c r="V558" s="12"/>
      <c r="W558" s="12"/>
      <c r="X558" s="12"/>
      <c r="Y558" s="12"/>
      <c r="Z558" s="12"/>
      <c r="AA558" s="12"/>
      <c r="AB558" s="12"/>
      <c r="AC558" s="12"/>
      <c r="AD558" s="12"/>
      <c r="AE558" s="12"/>
      <c r="AR558" s="215" t="s">
        <v>85</v>
      </c>
      <c r="AT558" s="216" t="s">
        <v>74</v>
      </c>
      <c r="AU558" s="216" t="s">
        <v>83</v>
      </c>
      <c r="AY558" s="215" t="s">
        <v>143</v>
      </c>
      <c r="BK558" s="217">
        <f>SUM(BK559:BK560)</f>
        <v>0</v>
      </c>
    </row>
    <row r="559" s="2" customFormat="1" ht="24.15" customHeight="1">
      <c r="A559" s="39"/>
      <c r="B559" s="40"/>
      <c r="C559" s="220" t="s">
        <v>835</v>
      </c>
      <c r="D559" s="220" t="s">
        <v>146</v>
      </c>
      <c r="E559" s="221" t="s">
        <v>1517</v>
      </c>
      <c r="F559" s="222" t="s">
        <v>1518</v>
      </c>
      <c r="G559" s="223" t="s">
        <v>1519</v>
      </c>
      <c r="H559" s="224">
        <v>40</v>
      </c>
      <c r="I559" s="225"/>
      <c r="J559" s="226">
        <f>ROUND(I559*H559,2)</f>
        <v>0</v>
      </c>
      <c r="K559" s="227"/>
      <c r="L559" s="45"/>
      <c r="M559" s="228" t="s">
        <v>1</v>
      </c>
      <c r="N559" s="229" t="s">
        <v>40</v>
      </c>
      <c r="O559" s="92"/>
      <c r="P559" s="230">
        <f>O559*H559</f>
        <v>0</v>
      </c>
      <c r="Q559" s="230">
        <v>0</v>
      </c>
      <c r="R559" s="230">
        <f>Q559*H559</f>
        <v>0</v>
      </c>
      <c r="S559" s="230">
        <v>0</v>
      </c>
      <c r="T559" s="231">
        <f>S559*H559</f>
        <v>0</v>
      </c>
      <c r="U559" s="39"/>
      <c r="V559" s="39"/>
      <c r="W559" s="39"/>
      <c r="X559" s="39"/>
      <c r="Y559" s="39"/>
      <c r="Z559" s="39"/>
      <c r="AA559" s="39"/>
      <c r="AB559" s="39"/>
      <c r="AC559" s="39"/>
      <c r="AD559" s="39"/>
      <c r="AE559" s="39"/>
      <c r="AR559" s="232" t="s">
        <v>276</v>
      </c>
      <c r="AT559" s="232" t="s">
        <v>146</v>
      </c>
      <c r="AU559" s="232" t="s">
        <v>85</v>
      </c>
      <c r="AY559" s="18" t="s">
        <v>143</v>
      </c>
      <c r="BE559" s="233">
        <f>IF(N559="základní",J559,0)</f>
        <v>0</v>
      </c>
      <c r="BF559" s="233">
        <f>IF(N559="snížená",J559,0)</f>
        <v>0</v>
      </c>
      <c r="BG559" s="233">
        <f>IF(N559="zákl. přenesená",J559,0)</f>
        <v>0</v>
      </c>
      <c r="BH559" s="233">
        <f>IF(N559="sníž. přenesená",J559,0)</f>
        <v>0</v>
      </c>
      <c r="BI559" s="233">
        <f>IF(N559="nulová",J559,0)</f>
        <v>0</v>
      </c>
      <c r="BJ559" s="18" t="s">
        <v>83</v>
      </c>
      <c r="BK559" s="233">
        <f>ROUND(I559*H559,2)</f>
        <v>0</v>
      </c>
      <c r="BL559" s="18" t="s">
        <v>276</v>
      </c>
      <c r="BM559" s="232" t="s">
        <v>1520</v>
      </c>
    </row>
    <row r="560" s="2" customFormat="1" ht="24.15" customHeight="1">
      <c r="A560" s="39"/>
      <c r="B560" s="40"/>
      <c r="C560" s="220" t="s">
        <v>842</v>
      </c>
      <c r="D560" s="220" t="s">
        <v>146</v>
      </c>
      <c r="E560" s="221" t="s">
        <v>1521</v>
      </c>
      <c r="F560" s="222" t="s">
        <v>1522</v>
      </c>
      <c r="G560" s="223" t="s">
        <v>838</v>
      </c>
      <c r="H560" s="293"/>
      <c r="I560" s="225"/>
      <c r="J560" s="226">
        <f>ROUND(I560*H560,2)</f>
        <v>0</v>
      </c>
      <c r="K560" s="227"/>
      <c r="L560" s="45"/>
      <c r="M560" s="228" t="s">
        <v>1</v>
      </c>
      <c r="N560" s="229" t="s">
        <v>40</v>
      </c>
      <c r="O560" s="92"/>
      <c r="P560" s="230">
        <f>O560*H560</f>
        <v>0</v>
      </c>
      <c r="Q560" s="230">
        <v>0</v>
      </c>
      <c r="R560" s="230">
        <f>Q560*H560</f>
        <v>0</v>
      </c>
      <c r="S560" s="230">
        <v>0</v>
      </c>
      <c r="T560" s="231">
        <f>S560*H560</f>
        <v>0</v>
      </c>
      <c r="U560" s="39"/>
      <c r="V560" s="39"/>
      <c r="W560" s="39"/>
      <c r="X560" s="39"/>
      <c r="Y560" s="39"/>
      <c r="Z560" s="39"/>
      <c r="AA560" s="39"/>
      <c r="AB560" s="39"/>
      <c r="AC560" s="39"/>
      <c r="AD560" s="39"/>
      <c r="AE560" s="39"/>
      <c r="AR560" s="232" t="s">
        <v>276</v>
      </c>
      <c r="AT560" s="232" t="s">
        <v>146</v>
      </c>
      <c r="AU560" s="232" t="s">
        <v>85</v>
      </c>
      <c r="AY560" s="18" t="s">
        <v>143</v>
      </c>
      <c r="BE560" s="233">
        <f>IF(N560="základní",J560,0)</f>
        <v>0</v>
      </c>
      <c r="BF560" s="233">
        <f>IF(N560="snížená",J560,0)</f>
        <v>0</v>
      </c>
      <c r="BG560" s="233">
        <f>IF(N560="zákl. přenesená",J560,0)</f>
        <v>0</v>
      </c>
      <c r="BH560" s="233">
        <f>IF(N560="sníž. přenesená",J560,0)</f>
        <v>0</v>
      </c>
      <c r="BI560" s="233">
        <f>IF(N560="nulová",J560,0)</f>
        <v>0</v>
      </c>
      <c r="BJ560" s="18" t="s">
        <v>83</v>
      </c>
      <c r="BK560" s="233">
        <f>ROUND(I560*H560,2)</f>
        <v>0</v>
      </c>
      <c r="BL560" s="18" t="s">
        <v>276</v>
      </c>
      <c r="BM560" s="232" t="s">
        <v>1523</v>
      </c>
    </row>
    <row r="561" s="12" customFormat="1" ht="22.8" customHeight="1">
      <c r="A561" s="12"/>
      <c r="B561" s="204"/>
      <c r="C561" s="205"/>
      <c r="D561" s="206" t="s">
        <v>74</v>
      </c>
      <c r="E561" s="218" t="s">
        <v>1524</v>
      </c>
      <c r="F561" s="218" t="s">
        <v>1525</v>
      </c>
      <c r="G561" s="205"/>
      <c r="H561" s="205"/>
      <c r="I561" s="208"/>
      <c r="J561" s="219">
        <f>BK561</f>
        <v>0</v>
      </c>
      <c r="K561" s="205"/>
      <c r="L561" s="210"/>
      <c r="M561" s="211"/>
      <c r="N561" s="212"/>
      <c r="O561" s="212"/>
      <c r="P561" s="213">
        <f>SUM(P562:P580)</f>
        <v>0</v>
      </c>
      <c r="Q561" s="212"/>
      <c r="R561" s="213">
        <f>SUM(R562:R580)</f>
        <v>0.027781299999999998</v>
      </c>
      <c r="S561" s="212"/>
      <c r="T561" s="214">
        <f>SUM(T562:T580)</f>
        <v>0.042009999999999999</v>
      </c>
      <c r="U561" s="12"/>
      <c r="V561" s="12"/>
      <c r="W561" s="12"/>
      <c r="X561" s="12"/>
      <c r="Y561" s="12"/>
      <c r="Z561" s="12"/>
      <c r="AA561" s="12"/>
      <c r="AB561" s="12"/>
      <c r="AC561" s="12"/>
      <c r="AD561" s="12"/>
      <c r="AE561" s="12"/>
      <c r="AR561" s="215" t="s">
        <v>85</v>
      </c>
      <c r="AT561" s="216" t="s">
        <v>74</v>
      </c>
      <c r="AU561" s="216" t="s">
        <v>83</v>
      </c>
      <c r="AY561" s="215" t="s">
        <v>143</v>
      </c>
      <c r="BK561" s="217">
        <f>SUM(BK562:BK580)</f>
        <v>0</v>
      </c>
    </row>
    <row r="562" s="2" customFormat="1" ht="16.5" customHeight="1">
      <c r="A562" s="39"/>
      <c r="B562" s="40"/>
      <c r="C562" s="220" t="s">
        <v>847</v>
      </c>
      <c r="D562" s="220" t="s">
        <v>146</v>
      </c>
      <c r="E562" s="221" t="s">
        <v>1526</v>
      </c>
      <c r="F562" s="222" t="s">
        <v>1527</v>
      </c>
      <c r="G562" s="223" t="s">
        <v>1528</v>
      </c>
      <c r="H562" s="224">
        <v>1</v>
      </c>
      <c r="I562" s="225"/>
      <c r="J562" s="226">
        <f>ROUND(I562*H562,2)</f>
        <v>0</v>
      </c>
      <c r="K562" s="227"/>
      <c r="L562" s="45"/>
      <c r="M562" s="228" t="s">
        <v>1</v>
      </c>
      <c r="N562" s="229" t="s">
        <v>40</v>
      </c>
      <c r="O562" s="92"/>
      <c r="P562" s="230">
        <f>O562*H562</f>
        <v>0</v>
      </c>
      <c r="Q562" s="230">
        <v>0</v>
      </c>
      <c r="R562" s="230">
        <f>Q562*H562</f>
        <v>0</v>
      </c>
      <c r="S562" s="230">
        <v>0.034200000000000001</v>
      </c>
      <c r="T562" s="231">
        <f>S562*H562</f>
        <v>0.034200000000000001</v>
      </c>
      <c r="U562" s="39"/>
      <c r="V562" s="39"/>
      <c r="W562" s="39"/>
      <c r="X562" s="39"/>
      <c r="Y562" s="39"/>
      <c r="Z562" s="39"/>
      <c r="AA562" s="39"/>
      <c r="AB562" s="39"/>
      <c r="AC562" s="39"/>
      <c r="AD562" s="39"/>
      <c r="AE562" s="39"/>
      <c r="AR562" s="232" t="s">
        <v>276</v>
      </c>
      <c r="AT562" s="232" t="s">
        <v>146</v>
      </c>
      <c r="AU562" s="232" t="s">
        <v>85</v>
      </c>
      <c r="AY562" s="18" t="s">
        <v>143</v>
      </c>
      <c r="BE562" s="233">
        <f>IF(N562="základní",J562,0)</f>
        <v>0</v>
      </c>
      <c r="BF562" s="233">
        <f>IF(N562="snížená",J562,0)</f>
        <v>0</v>
      </c>
      <c r="BG562" s="233">
        <f>IF(N562="zákl. přenesená",J562,0)</f>
        <v>0</v>
      </c>
      <c r="BH562" s="233">
        <f>IF(N562="sníž. přenesená",J562,0)</f>
        <v>0</v>
      </c>
      <c r="BI562" s="233">
        <f>IF(N562="nulová",J562,0)</f>
        <v>0</v>
      </c>
      <c r="BJ562" s="18" t="s">
        <v>83</v>
      </c>
      <c r="BK562" s="233">
        <f>ROUND(I562*H562,2)</f>
        <v>0</v>
      </c>
      <c r="BL562" s="18" t="s">
        <v>276</v>
      </c>
      <c r="BM562" s="232" t="s">
        <v>1529</v>
      </c>
    </row>
    <row r="563" s="2" customFormat="1" ht="16.5" customHeight="1">
      <c r="A563" s="39"/>
      <c r="B563" s="40"/>
      <c r="C563" s="220" t="s">
        <v>851</v>
      </c>
      <c r="D563" s="220" t="s">
        <v>146</v>
      </c>
      <c r="E563" s="221" t="s">
        <v>1530</v>
      </c>
      <c r="F563" s="222" t="s">
        <v>1531</v>
      </c>
      <c r="G563" s="223" t="s">
        <v>1528</v>
      </c>
      <c r="H563" s="224">
        <v>1</v>
      </c>
      <c r="I563" s="225"/>
      <c r="J563" s="226">
        <f>ROUND(I563*H563,2)</f>
        <v>0</v>
      </c>
      <c r="K563" s="227"/>
      <c r="L563" s="45"/>
      <c r="M563" s="228" t="s">
        <v>1</v>
      </c>
      <c r="N563" s="229" t="s">
        <v>40</v>
      </c>
      <c r="O563" s="92"/>
      <c r="P563" s="230">
        <f>O563*H563</f>
        <v>0</v>
      </c>
      <c r="Q563" s="230">
        <v>0</v>
      </c>
      <c r="R563" s="230">
        <f>Q563*H563</f>
        <v>0</v>
      </c>
      <c r="S563" s="230">
        <v>0</v>
      </c>
      <c r="T563" s="231">
        <f>S563*H563</f>
        <v>0</v>
      </c>
      <c r="U563" s="39"/>
      <c r="V563" s="39"/>
      <c r="W563" s="39"/>
      <c r="X563" s="39"/>
      <c r="Y563" s="39"/>
      <c r="Z563" s="39"/>
      <c r="AA563" s="39"/>
      <c r="AB563" s="39"/>
      <c r="AC563" s="39"/>
      <c r="AD563" s="39"/>
      <c r="AE563" s="39"/>
      <c r="AR563" s="232" t="s">
        <v>276</v>
      </c>
      <c r="AT563" s="232" t="s">
        <v>146</v>
      </c>
      <c r="AU563" s="232" t="s">
        <v>85</v>
      </c>
      <c r="AY563" s="18" t="s">
        <v>143</v>
      </c>
      <c r="BE563" s="233">
        <f>IF(N563="základní",J563,0)</f>
        <v>0</v>
      </c>
      <c r="BF563" s="233">
        <f>IF(N563="snížená",J563,0)</f>
        <v>0</v>
      </c>
      <c r="BG563" s="233">
        <f>IF(N563="zákl. přenesená",J563,0)</f>
        <v>0</v>
      </c>
      <c r="BH563" s="233">
        <f>IF(N563="sníž. přenesená",J563,0)</f>
        <v>0</v>
      </c>
      <c r="BI563" s="233">
        <f>IF(N563="nulová",J563,0)</f>
        <v>0</v>
      </c>
      <c r="BJ563" s="18" t="s">
        <v>83</v>
      </c>
      <c r="BK563" s="233">
        <f>ROUND(I563*H563,2)</f>
        <v>0</v>
      </c>
      <c r="BL563" s="18" t="s">
        <v>276</v>
      </c>
      <c r="BM563" s="232" t="s">
        <v>1532</v>
      </c>
    </row>
    <row r="564" s="2" customFormat="1" ht="24.15" customHeight="1">
      <c r="A564" s="39"/>
      <c r="B564" s="40"/>
      <c r="C564" s="220" t="s">
        <v>855</v>
      </c>
      <c r="D564" s="220" t="s">
        <v>146</v>
      </c>
      <c r="E564" s="221" t="s">
        <v>1533</v>
      </c>
      <c r="F564" s="222" t="s">
        <v>1534</v>
      </c>
      <c r="G564" s="223" t="s">
        <v>1528</v>
      </c>
      <c r="H564" s="224">
        <v>1</v>
      </c>
      <c r="I564" s="225"/>
      <c r="J564" s="226">
        <f>ROUND(I564*H564,2)</f>
        <v>0</v>
      </c>
      <c r="K564" s="227"/>
      <c r="L564" s="45"/>
      <c r="M564" s="228" t="s">
        <v>1</v>
      </c>
      <c r="N564" s="229" t="s">
        <v>40</v>
      </c>
      <c r="O564" s="92"/>
      <c r="P564" s="230">
        <f>O564*H564</f>
        <v>0</v>
      </c>
      <c r="Q564" s="230">
        <v>0.017470090000000001</v>
      </c>
      <c r="R564" s="230">
        <f>Q564*H564</f>
        <v>0.017470090000000001</v>
      </c>
      <c r="S564" s="230">
        <v>0</v>
      </c>
      <c r="T564" s="231">
        <f>S564*H564</f>
        <v>0</v>
      </c>
      <c r="U564" s="39"/>
      <c r="V564" s="39"/>
      <c r="W564" s="39"/>
      <c r="X564" s="39"/>
      <c r="Y564" s="39"/>
      <c r="Z564" s="39"/>
      <c r="AA564" s="39"/>
      <c r="AB564" s="39"/>
      <c r="AC564" s="39"/>
      <c r="AD564" s="39"/>
      <c r="AE564" s="39"/>
      <c r="AR564" s="232" t="s">
        <v>276</v>
      </c>
      <c r="AT564" s="232" t="s">
        <v>146</v>
      </c>
      <c r="AU564" s="232" t="s">
        <v>85</v>
      </c>
      <c r="AY564" s="18" t="s">
        <v>143</v>
      </c>
      <c r="BE564" s="233">
        <f>IF(N564="základní",J564,0)</f>
        <v>0</v>
      </c>
      <c r="BF564" s="233">
        <f>IF(N564="snížená",J564,0)</f>
        <v>0</v>
      </c>
      <c r="BG564" s="233">
        <f>IF(N564="zákl. přenesená",J564,0)</f>
        <v>0</v>
      </c>
      <c r="BH564" s="233">
        <f>IF(N564="sníž. přenesená",J564,0)</f>
        <v>0</v>
      </c>
      <c r="BI564" s="233">
        <f>IF(N564="nulová",J564,0)</f>
        <v>0</v>
      </c>
      <c r="BJ564" s="18" t="s">
        <v>83</v>
      </c>
      <c r="BK564" s="233">
        <f>ROUND(I564*H564,2)</f>
        <v>0</v>
      </c>
      <c r="BL564" s="18" t="s">
        <v>276</v>
      </c>
      <c r="BM564" s="232" t="s">
        <v>1535</v>
      </c>
    </row>
    <row r="565" s="2" customFormat="1" ht="24.15" customHeight="1">
      <c r="A565" s="39"/>
      <c r="B565" s="40"/>
      <c r="C565" s="220" t="s">
        <v>859</v>
      </c>
      <c r="D565" s="220" t="s">
        <v>146</v>
      </c>
      <c r="E565" s="221" t="s">
        <v>1536</v>
      </c>
      <c r="F565" s="222" t="s">
        <v>1537</v>
      </c>
      <c r="G565" s="223" t="s">
        <v>1528</v>
      </c>
      <c r="H565" s="224">
        <v>1</v>
      </c>
      <c r="I565" s="225"/>
      <c r="J565" s="226">
        <f>ROUND(I565*H565,2)</f>
        <v>0</v>
      </c>
      <c r="K565" s="227"/>
      <c r="L565" s="45"/>
      <c r="M565" s="228" t="s">
        <v>1</v>
      </c>
      <c r="N565" s="229" t="s">
        <v>40</v>
      </c>
      <c r="O565" s="92"/>
      <c r="P565" s="230">
        <f>O565*H565</f>
        <v>0</v>
      </c>
      <c r="Q565" s="230">
        <v>0</v>
      </c>
      <c r="R565" s="230">
        <f>Q565*H565</f>
        <v>0</v>
      </c>
      <c r="S565" s="230">
        <v>0</v>
      </c>
      <c r="T565" s="231">
        <f>S565*H565</f>
        <v>0</v>
      </c>
      <c r="U565" s="39"/>
      <c r="V565" s="39"/>
      <c r="W565" s="39"/>
      <c r="X565" s="39"/>
      <c r="Y565" s="39"/>
      <c r="Z565" s="39"/>
      <c r="AA565" s="39"/>
      <c r="AB565" s="39"/>
      <c r="AC565" s="39"/>
      <c r="AD565" s="39"/>
      <c r="AE565" s="39"/>
      <c r="AR565" s="232" t="s">
        <v>276</v>
      </c>
      <c r="AT565" s="232" t="s">
        <v>146</v>
      </c>
      <c r="AU565" s="232" t="s">
        <v>85</v>
      </c>
      <c r="AY565" s="18" t="s">
        <v>143</v>
      </c>
      <c r="BE565" s="233">
        <f>IF(N565="základní",J565,0)</f>
        <v>0</v>
      </c>
      <c r="BF565" s="233">
        <f>IF(N565="snížená",J565,0)</f>
        <v>0</v>
      </c>
      <c r="BG565" s="233">
        <f>IF(N565="zákl. přenesená",J565,0)</f>
        <v>0</v>
      </c>
      <c r="BH565" s="233">
        <f>IF(N565="sníž. přenesená",J565,0)</f>
        <v>0</v>
      </c>
      <c r="BI565" s="233">
        <f>IF(N565="nulová",J565,0)</f>
        <v>0</v>
      </c>
      <c r="BJ565" s="18" t="s">
        <v>83</v>
      </c>
      <c r="BK565" s="233">
        <f>ROUND(I565*H565,2)</f>
        <v>0</v>
      </c>
      <c r="BL565" s="18" t="s">
        <v>276</v>
      </c>
      <c r="BM565" s="232" t="s">
        <v>1538</v>
      </c>
    </row>
    <row r="566" s="2" customFormat="1" ht="16.5" customHeight="1">
      <c r="A566" s="39"/>
      <c r="B566" s="40"/>
      <c r="C566" s="220" t="s">
        <v>864</v>
      </c>
      <c r="D566" s="220" t="s">
        <v>146</v>
      </c>
      <c r="E566" s="221" t="s">
        <v>1539</v>
      </c>
      <c r="F566" s="222" t="s">
        <v>1540</v>
      </c>
      <c r="G566" s="223" t="s">
        <v>363</v>
      </c>
      <c r="H566" s="224">
        <v>1</v>
      </c>
      <c r="I566" s="225"/>
      <c r="J566" s="226">
        <f>ROUND(I566*H566,2)</f>
        <v>0</v>
      </c>
      <c r="K566" s="227"/>
      <c r="L566" s="45"/>
      <c r="M566" s="228" t="s">
        <v>1</v>
      </c>
      <c r="N566" s="229" t="s">
        <v>40</v>
      </c>
      <c r="O566" s="92"/>
      <c r="P566" s="230">
        <f>O566*H566</f>
        <v>0</v>
      </c>
      <c r="Q566" s="230">
        <v>0.00068931319999999995</v>
      </c>
      <c r="R566" s="230">
        <f>Q566*H566</f>
        <v>0.00068931319999999995</v>
      </c>
      <c r="S566" s="230">
        <v>0</v>
      </c>
      <c r="T566" s="231">
        <f>S566*H566</f>
        <v>0</v>
      </c>
      <c r="U566" s="39"/>
      <c r="V566" s="39"/>
      <c r="W566" s="39"/>
      <c r="X566" s="39"/>
      <c r="Y566" s="39"/>
      <c r="Z566" s="39"/>
      <c r="AA566" s="39"/>
      <c r="AB566" s="39"/>
      <c r="AC566" s="39"/>
      <c r="AD566" s="39"/>
      <c r="AE566" s="39"/>
      <c r="AR566" s="232" t="s">
        <v>276</v>
      </c>
      <c r="AT566" s="232" t="s">
        <v>146</v>
      </c>
      <c r="AU566" s="232" t="s">
        <v>85</v>
      </c>
      <c r="AY566" s="18" t="s">
        <v>143</v>
      </c>
      <c r="BE566" s="233">
        <f>IF(N566="základní",J566,0)</f>
        <v>0</v>
      </c>
      <c r="BF566" s="233">
        <f>IF(N566="snížená",J566,0)</f>
        <v>0</v>
      </c>
      <c r="BG566" s="233">
        <f>IF(N566="zákl. přenesená",J566,0)</f>
        <v>0</v>
      </c>
      <c r="BH566" s="233">
        <f>IF(N566="sníž. přenesená",J566,0)</f>
        <v>0</v>
      </c>
      <c r="BI566" s="233">
        <f>IF(N566="nulová",J566,0)</f>
        <v>0</v>
      </c>
      <c r="BJ566" s="18" t="s">
        <v>83</v>
      </c>
      <c r="BK566" s="233">
        <f>ROUND(I566*H566,2)</f>
        <v>0</v>
      </c>
      <c r="BL566" s="18" t="s">
        <v>276</v>
      </c>
      <c r="BM566" s="232" t="s">
        <v>1541</v>
      </c>
    </row>
    <row r="567" s="2" customFormat="1" ht="24.15" customHeight="1">
      <c r="A567" s="39"/>
      <c r="B567" s="40"/>
      <c r="C567" s="220" t="s">
        <v>869</v>
      </c>
      <c r="D567" s="220" t="s">
        <v>146</v>
      </c>
      <c r="E567" s="221" t="s">
        <v>1542</v>
      </c>
      <c r="F567" s="222" t="s">
        <v>1543</v>
      </c>
      <c r="G567" s="223" t="s">
        <v>1528</v>
      </c>
      <c r="H567" s="224">
        <v>2</v>
      </c>
      <c r="I567" s="225"/>
      <c r="J567" s="226">
        <f>ROUND(I567*H567,2)</f>
        <v>0</v>
      </c>
      <c r="K567" s="227"/>
      <c r="L567" s="45"/>
      <c r="M567" s="228" t="s">
        <v>1</v>
      </c>
      <c r="N567" s="229" t="s">
        <v>40</v>
      </c>
      <c r="O567" s="92"/>
      <c r="P567" s="230">
        <f>O567*H567</f>
        <v>0</v>
      </c>
      <c r="Q567" s="230">
        <v>0</v>
      </c>
      <c r="R567" s="230">
        <f>Q567*H567</f>
        <v>0</v>
      </c>
      <c r="S567" s="230">
        <v>0</v>
      </c>
      <c r="T567" s="231">
        <f>S567*H567</f>
        <v>0</v>
      </c>
      <c r="U567" s="39"/>
      <c r="V567" s="39"/>
      <c r="W567" s="39"/>
      <c r="X567" s="39"/>
      <c r="Y567" s="39"/>
      <c r="Z567" s="39"/>
      <c r="AA567" s="39"/>
      <c r="AB567" s="39"/>
      <c r="AC567" s="39"/>
      <c r="AD567" s="39"/>
      <c r="AE567" s="39"/>
      <c r="AR567" s="232" t="s">
        <v>276</v>
      </c>
      <c r="AT567" s="232" t="s">
        <v>146</v>
      </c>
      <c r="AU567" s="232" t="s">
        <v>85</v>
      </c>
      <c r="AY567" s="18" t="s">
        <v>143</v>
      </c>
      <c r="BE567" s="233">
        <f>IF(N567="základní",J567,0)</f>
        <v>0</v>
      </c>
      <c r="BF567" s="233">
        <f>IF(N567="snížená",J567,0)</f>
        <v>0</v>
      </c>
      <c r="BG567" s="233">
        <f>IF(N567="zákl. přenesená",J567,0)</f>
        <v>0</v>
      </c>
      <c r="BH567" s="233">
        <f>IF(N567="sníž. přenesená",J567,0)</f>
        <v>0</v>
      </c>
      <c r="BI567" s="233">
        <f>IF(N567="nulová",J567,0)</f>
        <v>0</v>
      </c>
      <c r="BJ567" s="18" t="s">
        <v>83</v>
      </c>
      <c r="BK567" s="233">
        <f>ROUND(I567*H567,2)</f>
        <v>0</v>
      </c>
      <c r="BL567" s="18" t="s">
        <v>276</v>
      </c>
      <c r="BM567" s="232" t="s">
        <v>1544</v>
      </c>
    </row>
    <row r="568" s="2" customFormat="1" ht="21.75" customHeight="1">
      <c r="A568" s="39"/>
      <c r="B568" s="40"/>
      <c r="C568" s="220" t="s">
        <v>873</v>
      </c>
      <c r="D568" s="220" t="s">
        <v>146</v>
      </c>
      <c r="E568" s="221" t="s">
        <v>1545</v>
      </c>
      <c r="F568" s="222" t="s">
        <v>1546</v>
      </c>
      <c r="G568" s="223" t="s">
        <v>1528</v>
      </c>
      <c r="H568" s="224">
        <v>2</v>
      </c>
      <c r="I568" s="225"/>
      <c r="J568" s="226">
        <f>ROUND(I568*H568,2)</f>
        <v>0</v>
      </c>
      <c r="K568" s="227"/>
      <c r="L568" s="45"/>
      <c r="M568" s="228" t="s">
        <v>1</v>
      </c>
      <c r="N568" s="229" t="s">
        <v>40</v>
      </c>
      <c r="O568" s="92"/>
      <c r="P568" s="230">
        <f>O568*H568</f>
        <v>0</v>
      </c>
      <c r="Q568" s="230">
        <v>0.0022298434000000002</v>
      </c>
      <c r="R568" s="230">
        <f>Q568*H568</f>
        <v>0.0044596868000000003</v>
      </c>
      <c r="S568" s="230">
        <v>0</v>
      </c>
      <c r="T568" s="231">
        <f>S568*H568</f>
        <v>0</v>
      </c>
      <c r="U568" s="39"/>
      <c r="V568" s="39"/>
      <c r="W568" s="39"/>
      <c r="X568" s="39"/>
      <c r="Y568" s="39"/>
      <c r="Z568" s="39"/>
      <c r="AA568" s="39"/>
      <c r="AB568" s="39"/>
      <c r="AC568" s="39"/>
      <c r="AD568" s="39"/>
      <c r="AE568" s="39"/>
      <c r="AR568" s="232" t="s">
        <v>276</v>
      </c>
      <c r="AT568" s="232" t="s">
        <v>146</v>
      </c>
      <c r="AU568" s="232" t="s">
        <v>85</v>
      </c>
      <c r="AY568" s="18" t="s">
        <v>143</v>
      </c>
      <c r="BE568" s="233">
        <f>IF(N568="základní",J568,0)</f>
        <v>0</v>
      </c>
      <c r="BF568" s="233">
        <f>IF(N568="snížená",J568,0)</f>
        <v>0</v>
      </c>
      <c r="BG568" s="233">
        <f>IF(N568="zákl. přenesená",J568,0)</f>
        <v>0</v>
      </c>
      <c r="BH568" s="233">
        <f>IF(N568="sníž. přenesená",J568,0)</f>
        <v>0</v>
      </c>
      <c r="BI568" s="233">
        <f>IF(N568="nulová",J568,0)</f>
        <v>0</v>
      </c>
      <c r="BJ568" s="18" t="s">
        <v>83</v>
      </c>
      <c r="BK568" s="233">
        <f>ROUND(I568*H568,2)</f>
        <v>0</v>
      </c>
      <c r="BL568" s="18" t="s">
        <v>276</v>
      </c>
      <c r="BM568" s="232" t="s">
        <v>1547</v>
      </c>
    </row>
    <row r="569" s="2" customFormat="1" ht="24.15" customHeight="1">
      <c r="A569" s="39"/>
      <c r="B569" s="40"/>
      <c r="C569" s="220" t="s">
        <v>877</v>
      </c>
      <c r="D569" s="220" t="s">
        <v>146</v>
      </c>
      <c r="E569" s="221" t="s">
        <v>1548</v>
      </c>
      <c r="F569" s="222" t="s">
        <v>1549</v>
      </c>
      <c r="G569" s="223" t="s">
        <v>1528</v>
      </c>
      <c r="H569" s="224">
        <v>1</v>
      </c>
      <c r="I569" s="225"/>
      <c r="J569" s="226">
        <f>ROUND(I569*H569,2)</f>
        <v>0</v>
      </c>
      <c r="K569" s="227"/>
      <c r="L569" s="45"/>
      <c r="M569" s="228" t="s">
        <v>1</v>
      </c>
      <c r="N569" s="229" t="s">
        <v>40</v>
      </c>
      <c r="O569" s="92"/>
      <c r="P569" s="230">
        <f>O569*H569</f>
        <v>0</v>
      </c>
      <c r="Q569" s="230">
        <v>0</v>
      </c>
      <c r="R569" s="230">
        <f>Q569*H569</f>
        <v>0</v>
      </c>
      <c r="S569" s="230">
        <v>0</v>
      </c>
      <c r="T569" s="231">
        <f>S569*H569</f>
        <v>0</v>
      </c>
      <c r="U569" s="39"/>
      <c r="V569" s="39"/>
      <c r="W569" s="39"/>
      <c r="X569" s="39"/>
      <c r="Y569" s="39"/>
      <c r="Z569" s="39"/>
      <c r="AA569" s="39"/>
      <c r="AB569" s="39"/>
      <c r="AC569" s="39"/>
      <c r="AD569" s="39"/>
      <c r="AE569" s="39"/>
      <c r="AR569" s="232" t="s">
        <v>276</v>
      </c>
      <c r="AT569" s="232" t="s">
        <v>146</v>
      </c>
      <c r="AU569" s="232" t="s">
        <v>85</v>
      </c>
      <c r="AY569" s="18" t="s">
        <v>143</v>
      </c>
      <c r="BE569" s="233">
        <f>IF(N569="základní",J569,0)</f>
        <v>0</v>
      </c>
      <c r="BF569" s="233">
        <f>IF(N569="snížená",J569,0)</f>
        <v>0</v>
      </c>
      <c r="BG569" s="233">
        <f>IF(N569="zákl. přenesená",J569,0)</f>
        <v>0</v>
      </c>
      <c r="BH569" s="233">
        <f>IF(N569="sníž. přenesená",J569,0)</f>
        <v>0</v>
      </c>
      <c r="BI569" s="233">
        <f>IF(N569="nulová",J569,0)</f>
        <v>0</v>
      </c>
      <c r="BJ569" s="18" t="s">
        <v>83</v>
      </c>
      <c r="BK569" s="233">
        <f>ROUND(I569*H569,2)</f>
        <v>0</v>
      </c>
      <c r="BL569" s="18" t="s">
        <v>276</v>
      </c>
      <c r="BM569" s="232" t="s">
        <v>1550</v>
      </c>
    </row>
    <row r="570" s="2" customFormat="1" ht="16.5" customHeight="1">
      <c r="A570" s="39"/>
      <c r="B570" s="40"/>
      <c r="C570" s="220" t="s">
        <v>881</v>
      </c>
      <c r="D570" s="220" t="s">
        <v>146</v>
      </c>
      <c r="E570" s="221" t="s">
        <v>1551</v>
      </c>
      <c r="F570" s="222" t="s">
        <v>1552</v>
      </c>
      <c r="G570" s="223" t="s">
        <v>1528</v>
      </c>
      <c r="H570" s="224">
        <v>1</v>
      </c>
      <c r="I570" s="225"/>
      <c r="J570" s="226">
        <f>ROUND(I570*H570,2)</f>
        <v>0</v>
      </c>
      <c r="K570" s="227"/>
      <c r="L570" s="45"/>
      <c r="M570" s="228" t="s">
        <v>1</v>
      </c>
      <c r="N570" s="229" t="s">
        <v>40</v>
      </c>
      <c r="O570" s="92"/>
      <c r="P570" s="230">
        <f>O570*H570</f>
        <v>0</v>
      </c>
      <c r="Q570" s="230">
        <v>0.00056002999999999999</v>
      </c>
      <c r="R570" s="230">
        <f>Q570*H570</f>
        <v>0.00056002999999999999</v>
      </c>
      <c r="S570" s="230">
        <v>0</v>
      </c>
      <c r="T570" s="231">
        <f>S570*H570</f>
        <v>0</v>
      </c>
      <c r="U570" s="39"/>
      <c r="V570" s="39"/>
      <c r="W570" s="39"/>
      <c r="X570" s="39"/>
      <c r="Y570" s="39"/>
      <c r="Z570" s="39"/>
      <c r="AA570" s="39"/>
      <c r="AB570" s="39"/>
      <c r="AC570" s="39"/>
      <c r="AD570" s="39"/>
      <c r="AE570" s="39"/>
      <c r="AR570" s="232" t="s">
        <v>276</v>
      </c>
      <c r="AT570" s="232" t="s">
        <v>146</v>
      </c>
      <c r="AU570" s="232" t="s">
        <v>85</v>
      </c>
      <c r="AY570" s="18" t="s">
        <v>143</v>
      </c>
      <c r="BE570" s="233">
        <f>IF(N570="základní",J570,0)</f>
        <v>0</v>
      </c>
      <c r="BF570" s="233">
        <f>IF(N570="snížená",J570,0)</f>
        <v>0</v>
      </c>
      <c r="BG570" s="233">
        <f>IF(N570="zákl. přenesená",J570,0)</f>
        <v>0</v>
      </c>
      <c r="BH570" s="233">
        <f>IF(N570="sníž. přenesená",J570,0)</f>
        <v>0</v>
      </c>
      <c r="BI570" s="233">
        <f>IF(N570="nulová",J570,0)</f>
        <v>0</v>
      </c>
      <c r="BJ570" s="18" t="s">
        <v>83</v>
      </c>
      <c r="BK570" s="233">
        <f>ROUND(I570*H570,2)</f>
        <v>0</v>
      </c>
      <c r="BL570" s="18" t="s">
        <v>276</v>
      </c>
      <c r="BM570" s="232" t="s">
        <v>1553</v>
      </c>
    </row>
    <row r="571" s="2" customFormat="1" ht="16.5" customHeight="1">
      <c r="A571" s="39"/>
      <c r="B571" s="40"/>
      <c r="C571" s="220" t="s">
        <v>885</v>
      </c>
      <c r="D571" s="220" t="s">
        <v>146</v>
      </c>
      <c r="E571" s="221" t="s">
        <v>1554</v>
      </c>
      <c r="F571" s="222" t="s">
        <v>1555</v>
      </c>
      <c r="G571" s="223" t="s">
        <v>363</v>
      </c>
      <c r="H571" s="224">
        <v>9</v>
      </c>
      <c r="I571" s="225"/>
      <c r="J571" s="226">
        <f>ROUND(I571*H571,2)</f>
        <v>0</v>
      </c>
      <c r="K571" s="227"/>
      <c r="L571" s="45"/>
      <c r="M571" s="228" t="s">
        <v>1</v>
      </c>
      <c r="N571" s="229" t="s">
        <v>40</v>
      </c>
      <c r="O571" s="92"/>
      <c r="P571" s="230">
        <f>O571*H571</f>
        <v>0</v>
      </c>
      <c r="Q571" s="230">
        <v>0</v>
      </c>
      <c r="R571" s="230">
        <f>Q571*H571</f>
        <v>0</v>
      </c>
      <c r="S571" s="230">
        <v>0.00048999999999999998</v>
      </c>
      <c r="T571" s="231">
        <f>S571*H571</f>
        <v>0.0044099999999999999</v>
      </c>
      <c r="U571" s="39"/>
      <c r="V571" s="39"/>
      <c r="W571" s="39"/>
      <c r="X571" s="39"/>
      <c r="Y571" s="39"/>
      <c r="Z571" s="39"/>
      <c r="AA571" s="39"/>
      <c r="AB571" s="39"/>
      <c r="AC571" s="39"/>
      <c r="AD571" s="39"/>
      <c r="AE571" s="39"/>
      <c r="AR571" s="232" t="s">
        <v>276</v>
      </c>
      <c r="AT571" s="232" t="s">
        <v>146</v>
      </c>
      <c r="AU571" s="232" t="s">
        <v>85</v>
      </c>
      <c r="AY571" s="18" t="s">
        <v>143</v>
      </c>
      <c r="BE571" s="233">
        <f>IF(N571="základní",J571,0)</f>
        <v>0</v>
      </c>
      <c r="BF571" s="233">
        <f>IF(N571="snížená",J571,0)</f>
        <v>0</v>
      </c>
      <c r="BG571" s="233">
        <f>IF(N571="zákl. přenesená",J571,0)</f>
        <v>0</v>
      </c>
      <c r="BH571" s="233">
        <f>IF(N571="sníž. přenesená",J571,0)</f>
        <v>0</v>
      </c>
      <c r="BI571" s="233">
        <f>IF(N571="nulová",J571,0)</f>
        <v>0</v>
      </c>
      <c r="BJ571" s="18" t="s">
        <v>83</v>
      </c>
      <c r="BK571" s="233">
        <f>ROUND(I571*H571,2)</f>
        <v>0</v>
      </c>
      <c r="BL571" s="18" t="s">
        <v>276</v>
      </c>
      <c r="BM571" s="232" t="s">
        <v>1556</v>
      </c>
    </row>
    <row r="572" s="2" customFormat="1" ht="24.15" customHeight="1">
      <c r="A572" s="39"/>
      <c r="B572" s="40"/>
      <c r="C572" s="220" t="s">
        <v>889</v>
      </c>
      <c r="D572" s="220" t="s">
        <v>146</v>
      </c>
      <c r="E572" s="221" t="s">
        <v>1557</v>
      </c>
      <c r="F572" s="222" t="s">
        <v>1558</v>
      </c>
      <c r="G572" s="223" t="s">
        <v>363</v>
      </c>
      <c r="H572" s="224">
        <v>1</v>
      </c>
      <c r="I572" s="225"/>
      <c r="J572" s="226">
        <f>ROUND(I572*H572,2)</f>
        <v>0</v>
      </c>
      <c r="K572" s="227"/>
      <c r="L572" s="45"/>
      <c r="M572" s="228" t="s">
        <v>1</v>
      </c>
      <c r="N572" s="229" t="s">
        <v>40</v>
      </c>
      <c r="O572" s="92"/>
      <c r="P572" s="230">
        <f>O572*H572</f>
        <v>0</v>
      </c>
      <c r="Q572" s="230">
        <v>0.0014191399999999999</v>
      </c>
      <c r="R572" s="230">
        <f>Q572*H572</f>
        <v>0.0014191399999999999</v>
      </c>
      <c r="S572" s="230">
        <v>0</v>
      </c>
      <c r="T572" s="231">
        <f>S572*H572</f>
        <v>0</v>
      </c>
      <c r="U572" s="39"/>
      <c r="V572" s="39"/>
      <c r="W572" s="39"/>
      <c r="X572" s="39"/>
      <c r="Y572" s="39"/>
      <c r="Z572" s="39"/>
      <c r="AA572" s="39"/>
      <c r="AB572" s="39"/>
      <c r="AC572" s="39"/>
      <c r="AD572" s="39"/>
      <c r="AE572" s="39"/>
      <c r="AR572" s="232" t="s">
        <v>276</v>
      </c>
      <c r="AT572" s="232" t="s">
        <v>146</v>
      </c>
      <c r="AU572" s="232" t="s">
        <v>85</v>
      </c>
      <c r="AY572" s="18" t="s">
        <v>143</v>
      </c>
      <c r="BE572" s="233">
        <f>IF(N572="základní",J572,0)</f>
        <v>0</v>
      </c>
      <c r="BF572" s="233">
        <f>IF(N572="snížená",J572,0)</f>
        <v>0</v>
      </c>
      <c r="BG572" s="233">
        <f>IF(N572="zákl. přenesená",J572,0)</f>
        <v>0</v>
      </c>
      <c r="BH572" s="233">
        <f>IF(N572="sníž. přenesená",J572,0)</f>
        <v>0</v>
      </c>
      <c r="BI572" s="233">
        <f>IF(N572="nulová",J572,0)</f>
        <v>0</v>
      </c>
      <c r="BJ572" s="18" t="s">
        <v>83</v>
      </c>
      <c r="BK572" s="233">
        <f>ROUND(I572*H572,2)</f>
        <v>0</v>
      </c>
      <c r="BL572" s="18" t="s">
        <v>276</v>
      </c>
      <c r="BM572" s="232" t="s">
        <v>1559</v>
      </c>
    </row>
    <row r="573" s="2" customFormat="1" ht="24.15" customHeight="1">
      <c r="A573" s="39"/>
      <c r="B573" s="40"/>
      <c r="C573" s="220" t="s">
        <v>893</v>
      </c>
      <c r="D573" s="220" t="s">
        <v>146</v>
      </c>
      <c r="E573" s="221" t="s">
        <v>1560</v>
      </c>
      <c r="F573" s="222" t="s">
        <v>1561</v>
      </c>
      <c r="G573" s="223" t="s">
        <v>1528</v>
      </c>
      <c r="H573" s="224">
        <v>9</v>
      </c>
      <c r="I573" s="225"/>
      <c r="J573" s="226">
        <f>ROUND(I573*H573,2)</f>
        <v>0</v>
      </c>
      <c r="K573" s="227"/>
      <c r="L573" s="45"/>
      <c r="M573" s="228" t="s">
        <v>1</v>
      </c>
      <c r="N573" s="229" t="s">
        <v>40</v>
      </c>
      <c r="O573" s="92"/>
      <c r="P573" s="230">
        <f>O573*H573</f>
        <v>0</v>
      </c>
      <c r="Q573" s="230">
        <v>0.00023913999999999999</v>
      </c>
      <c r="R573" s="230">
        <f>Q573*H573</f>
        <v>0.00215226</v>
      </c>
      <c r="S573" s="230">
        <v>0</v>
      </c>
      <c r="T573" s="231">
        <f>S573*H573</f>
        <v>0</v>
      </c>
      <c r="U573" s="39"/>
      <c r="V573" s="39"/>
      <c r="W573" s="39"/>
      <c r="X573" s="39"/>
      <c r="Y573" s="39"/>
      <c r="Z573" s="39"/>
      <c r="AA573" s="39"/>
      <c r="AB573" s="39"/>
      <c r="AC573" s="39"/>
      <c r="AD573" s="39"/>
      <c r="AE573" s="39"/>
      <c r="AR573" s="232" t="s">
        <v>276</v>
      </c>
      <c r="AT573" s="232" t="s">
        <v>146</v>
      </c>
      <c r="AU573" s="232" t="s">
        <v>85</v>
      </c>
      <c r="AY573" s="18" t="s">
        <v>143</v>
      </c>
      <c r="BE573" s="233">
        <f>IF(N573="základní",J573,0)</f>
        <v>0</v>
      </c>
      <c r="BF573" s="233">
        <f>IF(N573="snížená",J573,0)</f>
        <v>0</v>
      </c>
      <c r="BG573" s="233">
        <f>IF(N573="zákl. přenesená",J573,0)</f>
        <v>0</v>
      </c>
      <c r="BH573" s="233">
        <f>IF(N573="sníž. přenesená",J573,0)</f>
        <v>0</v>
      </c>
      <c r="BI573" s="233">
        <f>IF(N573="nulová",J573,0)</f>
        <v>0</v>
      </c>
      <c r="BJ573" s="18" t="s">
        <v>83</v>
      </c>
      <c r="BK573" s="233">
        <f>ROUND(I573*H573,2)</f>
        <v>0</v>
      </c>
      <c r="BL573" s="18" t="s">
        <v>276</v>
      </c>
      <c r="BM573" s="232" t="s">
        <v>1562</v>
      </c>
    </row>
    <row r="574" s="2" customFormat="1" ht="24.15" customHeight="1">
      <c r="A574" s="39"/>
      <c r="B574" s="40"/>
      <c r="C574" s="220" t="s">
        <v>897</v>
      </c>
      <c r="D574" s="220" t="s">
        <v>146</v>
      </c>
      <c r="E574" s="221" t="s">
        <v>1563</v>
      </c>
      <c r="F574" s="222" t="s">
        <v>1564</v>
      </c>
      <c r="G574" s="223" t="s">
        <v>1528</v>
      </c>
      <c r="H574" s="224">
        <v>3</v>
      </c>
      <c r="I574" s="225"/>
      <c r="J574" s="226">
        <f>ROUND(I574*H574,2)</f>
        <v>0</v>
      </c>
      <c r="K574" s="227"/>
      <c r="L574" s="45"/>
      <c r="M574" s="228" t="s">
        <v>1</v>
      </c>
      <c r="N574" s="229" t="s">
        <v>40</v>
      </c>
      <c r="O574" s="92"/>
      <c r="P574" s="230">
        <f>O574*H574</f>
        <v>0</v>
      </c>
      <c r="Q574" s="230">
        <v>0</v>
      </c>
      <c r="R574" s="230">
        <f>Q574*H574</f>
        <v>0</v>
      </c>
      <c r="S574" s="230">
        <v>0</v>
      </c>
      <c r="T574" s="231">
        <f>S574*H574</f>
        <v>0</v>
      </c>
      <c r="U574" s="39"/>
      <c r="V574" s="39"/>
      <c r="W574" s="39"/>
      <c r="X574" s="39"/>
      <c r="Y574" s="39"/>
      <c r="Z574" s="39"/>
      <c r="AA574" s="39"/>
      <c r="AB574" s="39"/>
      <c r="AC574" s="39"/>
      <c r="AD574" s="39"/>
      <c r="AE574" s="39"/>
      <c r="AR574" s="232" t="s">
        <v>276</v>
      </c>
      <c r="AT574" s="232" t="s">
        <v>146</v>
      </c>
      <c r="AU574" s="232" t="s">
        <v>85</v>
      </c>
      <c r="AY574" s="18" t="s">
        <v>143</v>
      </c>
      <c r="BE574" s="233">
        <f>IF(N574="základní",J574,0)</f>
        <v>0</v>
      </c>
      <c r="BF574" s="233">
        <f>IF(N574="snížená",J574,0)</f>
        <v>0</v>
      </c>
      <c r="BG574" s="233">
        <f>IF(N574="zákl. přenesená",J574,0)</f>
        <v>0</v>
      </c>
      <c r="BH574" s="233">
        <f>IF(N574="sníž. přenesená",J574,0)</f>
        <v>0</v>
      </c>
      <c r="BI574" s="233">
        <f>IF(N574="nulová",J574,0)</f>
        <v>0</v>
      </c>
      <c r="BJ574" s="18" t="s">
        <v>83</v>
      </c>
      <c r="BK574" s="233">
        <f>ROUND(I574*H574,2)</f>
        <v>0</v>
      </c>
      <c r="BL574" s="18" t="s">
        <v>276</v>
      </c>
      <c r="BM574" s="232" t="s">
        <v>1565</v>
      </c>
    </row>
    <row r="575" s="2" customFormat="1" ht="16.5" customHeight="1">
      <c r="A575" s="39"/>
      <c r="B575" s="40"/>
      <c r="C575" s="220" t="s">
        <v>901</v>
      </c>
      <c r="D575" s="220" t="s">
        <v>146</v>
      </c>
      <c r="E575" s="221" t="s">
        <v>1566</v>
      </c>
      <c r="F575" s="222" t="s">
        <v>1567</v>
      </c>
      <c r="G575" s="223" t="s">
        <v>363</v>
      </c>
      <c r="H575" s="224">
        <v>1</v>
      </c>
      <c r="I575" s="225"/>
      <c r="J575" s="226">
        <f>ROUND(I575*H575,2)</f>
        <v>0</v>
      </c>
      <c r="K575" s="227"/>
      <c r="L575" s="45"/>
      <c r="M575" s="228" t="s">
        <v>1</v>
      </c>
      <c r="N575" s="229" t="s">
        <v>40</v>
      </c>
      <c r="O575" s="92"/>
      <c r="P575" s="230">
        <f>O575*H575</f>
        <v>0</v>
      </c>
      <c r="Q575" s="230">
        <v>0</v>
      </c>
      <c r="R575" s="230">
        <f>Q575*H575</f>
        <v>0</v>
      </c>
      <c r="S575" s="230">
        <v>0</v>
      </c>
      <c r="T575" s="231">
        <f>S575*H575</f>
        <v>0</v>
      </c>
      <c r="U575" s="39"/>
      <c r="V575" s="39"/>
      <c r="W575" s="39"/>
      <c r="X575" s="39"/>
      <c r="Y575" s="39"/>
      <c r="Z575" s="39"/>
      <c r="AA575" s="39"/>
      <c r="AB575" s="39"/>
      <c r="AC575" s="39"/>
      <c r="AD575" s="39"/>
      <c r="AE575" s="39"/>
      <c r="AR575" s="232" t="s">
        <v>276</v>
      </c>
      <c r="AT575" s="232" t="s">
        <v>146</v>
      </c>
      <c r="AU575" s="232" t="s">
        <v>85</v>
      </c>
      <c r="AY575" s="18" t="s">
        <v>143</v>
      </c>
      <c r="BE575" s="233">
        <f>IF(N575="základní",J575,0)</f>
        <v>0</v>
      </c>
      <c r="BF575" s="233">
        <f>IF(N575="snížená",J575,0)</f>
        <v>0</v>
      </c>
      <c r="BG575" s="233">
        <f>IF(N575="zákl. přenesená",J575,0)</f>
        <v>0</v>
      </c>
      <c r="BH575" s="233">
        <f>IF(N575="sníž. přenesená",J575,0)</f>
        <v>0</v>
      </c>
      <c r="BI575" s="233">
        <f>IF(N575="nulová",J575,0)</f>
        <v>0</v>
      </c>
      <c r="BJ575" s="18" t="s">
        <v>83</v>
      </c>
      <c r="BK575" s="233">
        <f>ROUND(I575*H575,2)</f>
        <v>0</v>
      </c>
      <c r="BL575" s="18" t="s">
        <v>276</v>
      </c>
      <c r="BM575" s="232" t="s">
        <v>1568</v>
      </c>
    </row>
    <row r="576" s="2" customFormat="1" ht="24.15" customHeight="1">
      <c r="A576" s="39"/>
      <c r="B576" s="40"/>
      <c r="C576" s="220" t="s">
        <v>905</v>
      </c>
      <c r="D576" s="220" t="s">
        <v>146</v>
      </c>
      <c r="E576" s="221" t="s">
        <v>1569</v>
      </c>
      <c r="F576" s="222" t="s">
        <v>1570</v>
      </c>
      <c r="G576" s="223" t="s">
        <v>363</v>
      </c>
      <c r="H576" s="224">
        <v>2</v>
      </c>
      <c r="I576" s="225"/>
      <c r="J576" s="226">
        <f>ROUND(I576*H576,2)</f>
        <v>0</v>
      </c>
      <c r="K576" s="227"/>
      <c r="L576" s="45"/>
      <c r="M576" s="228" t="s">
        <v>1</v>
      </c>
      <c r="N576" s="229" t="s">
        <v>40</v>
      </c>
      <c r="O576" s="92"/>
      <c r="P576" s="230">
        <f>O576*H576</f>
        <v>0</v>
      </c>
      <c r="Q576" s="230">
        <v>3.9140000000000001E-05</v>
      </c>
      <c r="R576" s="230">
        <f>Q576*H576</f>
        <v>7.8280000000000003E-05</v>
      </c>
      <c r="S576" s="230">
        <v>0</v>
      </c>
      <c r="T576" s="231">
        <f>S576*H576</f>
        <v>0</v>
      </c>
      <c r="U576" s="39"/>
      <c r="V576" s="39"/>
      <c r="W576" s="39"/>
      <c r="X576" s="39"/>
      <c r="Y576" s="39"/>
      <c r="Z576" s="39"/>
      <c r="AA576" s="39"/>
      <c r="AB576" s="39"/>
      <c r="AC576" s="39"/>
      <c r="AD576" s="39"/>
      <c r="AE576" s="39"/>
      <c r="AR576" s="232" t="s">
        <v>276</v>
      </c>
      <c r="AT576" s="232" t="s">
        <v>146</v>
      </c>
      <c r="AU576" s="232" t="s">
        <v>85</v>
      </c>
      <c r="AY576" s="18" t="s">
        <v>143</v>
      </c>
      <c r="BE576" s="233">
        <f>IF(N576="základní",J576,0)</f>
        <v>0</v>
      </c>
      <c r="BF576" s="233">
        <f>IF(N576="snížená",J576,0)</f>
        <v>0</v>
      </c>
      <c r="BG576" s="233">
        <f>IF(N576="zákl. přenesená",J576,0)</f>
        <v>0</v>
      </c>
      <c r="BH576" s="233">
        <f>IF(N576="sníž. přenesená",J576,0)</f>
        <v>0</v>
      </c>
      <c r="BI576" s="233">
        <f>IF(N576="nulová",J576,0)</f>
        <v>0</v>
      </c>
      <c r="BJ576" s="18" t="s">
        <v>83</v>
      </c>
      <c r="BK576" s="233">
        <f>ROUND(I576*H576,2)</f>
        <v>0</v>
      </c>
      <c r="BL576" s="18" t="s">
        <v>276</v>
      </c>
      <c r="BM576" s="232" t="s">
        <v>1571</v>
      </c>
    </row>
    <row r="577" s="2" customFormat="1" ht="16.5" customHeight="1">
      <c r="A577" s="39"/>
      <c r="B577" s="40"/>
      <c r="C577" s="220" t="s">
        <v>909</v>
      </c>
      <c r="D577" s="220" t="s">
        <v>146</v>
      </c>
      <c r="E577" s="221" t="s">
        <v>1572</v>
      </c>
      <c r="F577" s="222" t="s">
        <v>1573</v>
      </c>
      <c r="G577" s="223" t="s">
        <v>363</v>
      </c>
      <c r="H577" s="224">
        <v>4</v>
      </c>
      <c r="I577" s="225"/>
      <c r="J577" s="226">
        <f>ROUND(I577*H577,2)</f>
        <v>0</v>
      </c>
      <c r="K577" s="227"/>
      <c r="L577" s="45"/>
      <c r="M577" s="228" t="s">
        <v>1</v>
      </c>
      <c r="N577" s="229" t="s">
        <v>40</v>
      </c>
      <c r="O577" s="92"/>
      <c r="P577" s="230">
        <f>O577*H577</f>
        <v>0</v>
      </c>
      <c r="Q577" s="230">
        <v>0</v>
      </c>
      <c r="R577" s="230">
        <f>Q577*H577</f>
        <v>0</v>
      </c>
      <c r="S577" s="230">
        <v>0.00084999999999999995</v>
      </c>
      <c r="T577" s="231">
        <f>S577*H577</f>
        <v>0.0033999999999999998</v>
      </c>
      <c r="U577" s="39"/>
      <c r="V577" s="39"/>
      <c r="W577" s="39"/>
      <c r="X577" s="39"/>
      <c r="Y577" s="39"/>
      <c r="Z577" s="39"/>
      <c r="AA577" s="39"/>
      <c r="AB577" s="39"/>
      <c r="AC577" s="39"/>
      <c r="AD577" s="39"/>
      <c r="AE577" s="39"/>
      <c r="AR577" s="232" t="s">
        <v>276</v>
      </c>
      <c r="AT577" s="232" t="s">
        <v>146</v>
      </c>
      <c r="AU577" s="232" t="s">
        <v>85</v>
      </c>
      <c r="AY577" s="18" t="s">
        <v>143</v>
      </c>
      <c r="BE577" s="233">
        <f>IF(N577="základní",J577,0)</f>
        <v>0</v>
      </c>
      <c r="BF577" s="233">
        <f>IF(N577="snížená",J577,0)</f>
        <v>0</v>
      </c>
      <c r="BG577" s="233">
        <f>IF(N577="zákl. přenesená",J577,0)</f>
        <v>0</v>
      </c>
      <c r="BH577" s="233">
        <f>IF(N577="sníž. přenesená",J577,0)</f>
        <v>0</v>
      </c>
      <c r="BI577" s="233">
        <f>IF(N577="nulová",J577,0)</f>
        <v>0</v>
      </c>
      <c r="BJ577" s="18" t="s">
        <v>83</v>
      </c>
      <c r="BK577" s="233">
        <f>ROUND(I577*H577,2)</f>
        <v>0</v>
      </c>
      <c r="BL577" s="18" t="s">
        <v>276</v>
      </c>
      <c r="BM577" s="232" t="s">
        <v>1574</v>
      </c>
    </row>
    <row r="578" s="2" customFormat="1" ht="16.5" customHeight="1">
      <c r="A578" s="39"/>
      <c r="B578" s="40"/>
      <c r="C578" s="220" t="s">
        <v>913</v>
      </c>
      <c r="D578" s="220" t="s">
        <v>146</v>
      </c>
      <c r="E578" s="221" t="s">
        <v>1575</v>
      </c>
      <c r="F578" s="222" t="s">
        <v>1576</v>
      </c>
      <c r="G578" s="223" t="s">
        <v>363</v>
      </c>
      <c r="H578" s="224">
        <v>3</v>
      </c>
      <c r="I578" s="225"/>
      <c r="J578" s="226">
        <f>ROUND(I578*H578,2)</f>
        <v>0</v>
      </c>
      <c r="K578" s="227"/>
      <c r="L578" s="45"/>
      <c r="M578" s="228" t="s">
        <v>1</v>
      </c>
      <c r="N578" s="229" t="s">
        <v>40</v>
      </c>
      <c r="O578" s="92"/>
      <c r="P578" s="230">
        <f>O578*H578</f>
        <v>0</v>
      </c>
      <c r="Q578" s="230">
        <v>0.00022499999999999999</v>
      </c>
      <c r="R578" s="230">
        <f>Q578*H578</f>
        <v>0.00067500000000000004</v>
      </c>
      <c r="S578" s="230">
        <v>0</v>
      </c>
      <c r="T578" s="231">
        <f>S578*H578</f>
        <v>0</v>
      </c>
      <c r="U578" s="39"/>
      <c r="V578" s="39"/>
      <c r="W578" s="39"/>
      <c r="X578" s="39"/>
      <c r="Y578" s="39"/>
      <c r="Z578" s="39"/>
      <c r="AA578" s="39"/>
      <c r="AB578" s="39"/>
      <c r="AC578" s="39"/>
      <c r="AD578" s="39"/>
      <c r="AE578" s="39"/>
      <c r="AR578" s="232" t="s">
        <v>276</v>
      </c>
      <c r="AT578" s="232" t="s">
        <v>146</v>
      </c>
      <c r="AU578" s="232" t="s">
        <v>85</v>
      </c>
      <c r="AY578" s="18" t="s">
        <v>143</v>
      </c>
      <c r="BE578" s="233">
        <f>IF(N578="základní",J578,0)</f>
        <v>0</v>
      </c>
      <c r="BF578" s="233">
        <f>IF(N578="snížená",J578,0)</f>
        <v>0</v>
      </c>
      <c r="BG578" s="233">
        <f>IF(N578="zákl. přenesená",J578,0)</f>
        <v>0</v>
      </c>
      <c r="BH578" s="233">
        <f>IF(N578="sníž. přenesená",J578,0)</f>
        <v>0</v>
      </c>
      <c r="BI578" s="233">
        <f>IF(N578="nulová",J578,0)</f>
        <v>0</v>
      </c>
      <c r="BJ578" s="18" t="s">
        <v>83</v>
      </c>
      <c r="BK578" s="233">
        <f>ROUND(I578*H578,2)</f>
        <v>0</v>
      </c>
      <c r="BL578" s="18" t="s">
        <v>276</v>
      </c>
      <c r="BM578" s="232" t="s">
        <v>1577</v>
      </c>
    </row>
    <row r="579" s="2" customFormat="1" ht="16.5" customHeight="1">
      <c r="A579" s="39"/>
      <c r="B579" s="40"/>
      <c r="C579" s="220" t="s">
        <v>918</v>
      </c>
      <c r="D579" s="220" t="s">
        <v>146</v>
      </c>
      <c r="E579" s="221" t="s">
        <v>1578</v>
      </c>
      <c r="F579" s="222" t="s">
        <v>1579</v>
      </c>
      <c r="G579" s="223" t="s">
        <v>363</v>
      </c>
      <c r="H579" s="224">
        <v>1</v>
      </c>
      <c r="I579" s="225"/>
      <c r="J579" s="226">
        <f>ROUND(I579*H579,2)</f>
        <v>0</v>
      </c>
      <c r="K579" s="227"/>
      <c r="L579" s="45"/>
      <c r="M579" s="228" t="s">
        <v>1</v>
      </c>
      <c r="N579" s="229" t="s">
        <v>40</v>
      </c>
      <c r="O579" s="92"/>
      <c r="P579" s="230">
        <f>O579*H579</f>
        <v>0</v>
      </c>
      <c r="Q579" s="230">
        <v>0.00027750000000000002</v>
      </c>
      <c r="R579" s="230">
        <f>Q579*H579</f>
        <v>0.00027750000000000002</v>
      </c>
      <c r="S579" s="230">
        <v>0</v>
      </c>
      <c r="T579" s="231">
        <f>S579*H579</f>
        <v>0</v>
      </c>
      <c r="U579" s="39"/>
      <c r="V579" s="39"/>
      <c r="W579" s="39"/>
      <c r="X579" s="39"/>
      <c r="Y579" s="39"/>
      <c r="Z579" s="39"/>
      <c r="AA579" s="39"/>
      <c r="AB579" s="39"/>
      <c r="AC579" s="39"/>
      <c r="AD579" s="39"/>
      <c r="AE579" s="39"/>
      <c r="AR579" s="232" t="s">
        <v>276</v>
      </c>
      <c r="AT579" s="232" t="s">
        <v>146</v>
      </c>
      <c r="AU579" s="232" t="s">
        <v>85</v>
      </c>
      <c r="AY579" s="18" t="s">
        <v>143</v>
      </c>
      <c r="BE579" s="233">
        <f>IF(N579="základní",J579,0)</f>
        <v>0</v>
      </c>
      <c r="BF579" s="233">
        <f>IF(N579="snížená",J579,0)</f>
        <v>0</v>
      </c>
      <c r="BG579" s="233">
        <f>IF(N579="zákl. přenesená",J579,0)</f>
        <v>0</v>
      </c>
      <c r="BH579" s="233">
        <f>IF(N579="sníž. přenesená",J579,0)</f>
        <v>0</v>
      </c>
      <c r="BI579" s="233">
        <f>IF(N579="nulová",J579,0)</f>
        <v>0</v>
      </c>
      <c r="BJ579" s="18" t="s">
        <v>83</v>
      </c>
      <c r="BK579" s="233">
        <f>ROUND(I579*H579,2)</f>
        <v>0</v>
      </c>
      <c r="BL579" s="18" t="s">
        <v>276</v>
      </c>
      <c r="BM579" s="232" t="s">
        <v>1580</v>
      </c>
    </row>
    <row r="580" s="2" customFormat="1" ht="24.15" customHeight="1">
      <c r="A580" s="39"/>
      <c r="B580" s="40"/>
      <c r="C580" s="220" t="s">
        <v>923</v>
      </c>
      <c r="D580" s="220" t="s">
        <v>146</v>
      </c>
      <c r="E580" s="221" t="s">
        <v>1581</v>
      </c>
      <c r="F580" s="222" t="s">
        <v>1582</v>
      </c>
      <c r="G580" s="223" t="s">
        <v>838</v>
      </c>
      <c r="H580" s="293"/>
      <c r="I580" s="225"/>
      <c r="J580" s="226">
        <f>ROUND(I580*H580,2)</f>
        <v>0</v>
      </c>
      <c r="K580" s="227"/>
      <c r="L580" s="45"/>
      <c r="M580" s="228" t="s">
        <v>1</v>
      </c>
      <c r="N580" s="229" t="s">
        <v>40</v>
      </c>
      <c r="O580" s="92"/>
      <c r="P580" s="230">
        <f>O580*H580</f>
        <v>0</v>
      </c>
      <c r="Q580" s="230">
        <v>0</v>
      </c>
      <c r="R580" s="230">
        <f>Q580*H580</f>
        <v>0</v>
      </c>
      <c r="S580" s="230">
        <v>0</v>
      </c>
      <c r="T580" s="231">
        <f>S580*H580</f>
        <v>0</v>
      </c>
      <c r="U580" s="39"/>
      <c r="V580" s="39"/>
      <c r="W580" s="39"/>
      <c r="X580" s="39"/>
      <c r="Y580" s="39"/>
      <c r="Z580" s="39"/>
      <c r="AA580" s="39"/>
      <c r="AB580" s="39"/>
      <c r="AC580" s="39"/>
      <c r="AD580" s="39"/>
      <c r="AE580" s="39"/>
      <c r="AR580" s="232" t="s">
        <v>276</v>
      </c>
      <c r="AT580" s="232" t="s">
        <v>146</v>
      </c>
      <c r="AU580" s="232" t="s">
        <v>85</v>
      </c>
      <c r="AY580" s="18" t="s">
        <v>143</v>
      </c>
      <c r="BE580" s="233">
        <f>IF(N580="základní",J580,0)</f>
        <v>0</v>
      </c>
      <c r="BF580" s="233">
        <f>IF(N580="snížená",J580,0)</f>
        <v>0</v>
      </c>
      <c r="BG580" s="233">
        <f>IF(N580="zákl. přenesená",J580,0)</f>
        <v>0</v>
      </c>
      <c r="BH580" s="233">
        <f>IF(N580="sníž. přenesená",J580,0)</f>
        <v>0</v>
      </c>
      <c r="BI580" s="233">
        <f>IF(N580="nulová",J580,0)</f>
        <v>0</v>
      </c>
      <c r="BJ580" s="18" t="s">
        <v>83</v>
      </c>
      <c r="BK580" s="233">
        <f>ROUND(I580*H580,2)</f>
        <v>0</v>
      </c>
      <c r="BL580" s="18" t="s">
        <v>276</v>
      </c>
      <c r="BM580" s="232" t="s">
        <v>1583</v>
      </c>
    </row>
    <row r="581" s="12" customFormat="1" ht="22.8" customHeight="1">
      <c r="A581" s="12"/>
      <c r="B581" s="204"/>
      <c r="C581" s="205"/>
      <c r="D581" s="206" t="s">
        <v>74</v>
      </c>
      <c r="E581" s="218" t="s">
        <v>1584</v>
      </c>
      <c r="F581" s="218" t="s">
        <v>1585</v>
      </c>
      <c r="G581" s="205"/>
      <c r="H581" s="205"/>
      <c r="I581" s="208"/>
      <c r="J581" s="219">
        <f>BK581</f>
        <v>0</v>
      </c>
      <c r="K581" s="205"/>
      <c r="L581" s="210"/>
      <c r="M581" s="211"/>
      <c r="N581" s="212"/>
      <c r="O581" s="212"/>
      <c r="P581" s="213">
        <f>SUM(P582:P583)</f>
        <v>0</v>
      </c>
      <c r="Q581" s="212"/>
      <c r="R581" s="213">
        <f>SUM(R582:R583)</f>
        <v>0.0091999999999999998</v>
      </c>
      <c r="S581" s="212"/>
      <c r="T581" s="214">
        <f>SUM(T582:T583)</f>
        <v>0</v>
      </c>
      <c r="U581" s="12"/>
      <c r="V581" s="12"/>
      <c r="W581" s="12"/>
      <c r="X581" s="12"/>
      <c r="Y581" s="12"/>
      <c r="Z581" s="12"/>
      <c r="AA581" s="12"/>
      <c r="AB581" s="12"/>
      <c r="AC581" s="12"/>
      <c r="AD581" s="12"/>
      <c r="AE581" s="12"/>
      <c r="AR581" s="215" t="s">
        <v>85</v>
      </c>
      <c r="AT581" s="216" t="s">
        <v>74</v>
      </c>
      <c r="AU581" s="216" t="s">
        <v>83</v>
      </c>
      <c r="AY581" s="215" t="s">
        <v>143</v>
      </c>
      <c r="BK581" s="217">
        <f>SUM(BK582:BK583)</f>
        <v>0</v>
      </c>
    </row>
    <row r="582" s="2" customFormat="1" ht="33" customHeight="1">
      <c r="A582" s="39"/>
      <c r="B582" s="40"/>
      <c r="C582" s="220" t="s">
        <v>929</v>
      </c>
      <c r="D582" s="220" t="s">
        <v>146</v>
      </c>
      <c r="E582" s="221" t="s">
        <v>1586</v>
      </c>
      <c r="F582" s="222" t="s">
        <v>1587</v>
      </c>
      <c r="G582" s="223" t="s">
        <v>1528</v>
      </c>
      <c r="H582" s="224">
        <v>1</v>
      </c>
      <c r="I582" s="225"/>
      <c r="J582" s="226">
        <f>ROUND(I582*H582,2)</f>
        <v>0</v>
      </c>
      <c r="K582" s="227"/>
      <c r="L582" s="45"/>
      <c r="M582" s="228" t="s">
        <v>1</v>
      </c>
      <c r="N582" s="229" t="s">
        <v>40</v>
      </c>
      <c r="O582" s="92"/>
      <c r="P582" s="230">
        <f>O582*H582</f>
        <v>0</v>
      </c>
      <c r="Q582" s="230">
        <v>0.0091999999999999998</v>
      </c>
      <c r="R582" s="230">
        <f>Q582*H582</f>
        <v>0.0091999999999999998</v>
      </c>
      <c r="S582" s="230">
        <v>0</v>
      </c>
      <c r="T582" s="231">
        <f>S582*H582</f>
        <v>0</v>
      </c>
      <c r="U582" s="39"/>
      <c r="V582" s="39"/>
      <c r="W582" s="39"/>
      <c r="X582" s="39"/>
      <c r="Y582" s="39"/>
      <c r="Z582" s="39"/>
      <c r="AA582" s="39"/>
      <c r="AB582" s="39"/>
      <c r="AC582" s="39"/>
      <c r="AD582" s="39"/>
      <c r="AE582" s="39"/>
      <c r="AR582" s="232" t="s">
        <v>276</v>
      </c>
      <c r="AT582" s="232" t="s">
        <v>146</v>
      </c>
      <c r="AU582" s="232" t="s">
        <v>85</v>
      </c>
      <c r="AY582" s="18" t="s">
        <v>143</v>
      </c>
      <c r="BE582" s="233">
        <f>IF(N582="základní",J582,0)</f>
        <v>0</v>
      </c>
      <c r="BF582" s="233">
        <f>IF(N582="snížená",J582,0)</f>
        <v>0</v>
      </c>
      <c r="BG582" s="233">
        <f>IF(N582="zákl. přenesená",J582,0)</f>
        <v>0</v>
      </c>
      <c r="BH582" s="233">
        <f>IF(N582="sníž. přenesená",J582,0)</f>
        <v>0</v>
      </c>
      <c r="BI582" s="233">
        <f>IF(N582="nulová",J582,0)</f>
        <v>0</v>
      </c>
      <c r="BJ582" s="18" t="s">
        <v>83</v>
      </c>
      <c r="BK582" s="233">
        <f>ROUND(I582*H582,2)</f>
        <v>0</v>
      </c>
      <c r="BL582" s="18" t="s">
        <v>276</v>
      </c>
      <c r="BM582" s="232" t="s">
        <v>1588</v>
      </c>
    </row>
    <row r="583" s="2" customFormat="1" ht="24.15" customHeight="1">
      <c r="A583" s="39"/>
      <c r="B583" s="40"/>
      <c r="C583" s="220" t="s">
        <v>933</v>
      </c>
      <c r="D583" s="220" t="s">
        <v>146</v>
      </c>
      <c r="E583" s="221" t="s">
        <v>1589</v>
      </c>
      <c r="F583" s="222" t="s">
        <v>1590</v>
      </c>
      <c r="G583" s="223" t="s">
        <v>474</v>
      </c>
      <c r="H583" s="224">
        <v>0.0089999999999999993</v>
      </c>
      <c r="I583" s="225"/>
      <c r="J583" s="226">
        <f>ROUND(I583*H583,2)</f>
        <v>0</v>
      </c>
      <c r="K583" s="227"/>
      <c r="L583" s="45"/>
      <c r="M583" s="228" t="s">
        <v>1</v>
      </c>
      <c r="N583" s="229" t="s">
        <v>40</v>
      </c>
      <c r="O583" s="92"/>
      <c r="P583" s="230">
        <f>O583*H583</f>
        <v>0</v>
      </c>
      <c r="Q583" s="230">
        <v>0</v>
      </c>
      <c r="R583" s="230">
        <f>Q583*H583</f>
        <v>0</v>
      </c>
      <c r="S583" s="230">
        <v>0</v>
      </c>
      <c r="T583" s="231">
        <f>S583*H583</f>
        <v>0</v>
      </c>
      <c r="U583" s="39"/>
      <c r="V583" s="39"/>
      <c r="W583" s="39"/>
      <c r="X583" s="39"/>
      <c r="Y583" s="39"/>
      <c r="Z583" s="39"/>
      <c r="AA583" s="39"/>
      <c r="AB583" s="39"/>
      <c r="AC583" s="39"/>
      <c r="AD583" s="39"/>
      <c r="AE583" s="39"/>
      <c r="AR583" s="232" t="s">
        <v>276</v>
      </c>
      <c r="AT583" s="232" t="s">
        <v>146</v>
      </c>
      <c r="AU583" s="232" t="s">
        <v>85</v>
      </c>
      <c r="AY583" s="18" t="s">
        <v>143</v>
      </c>
      <c r="BE583" s="233">
        <f>IF(N583="základní",J583,0)</f>
        <v>0</v>
      </c>
      <c r="BF583" s="233">
        <f>IF(N583="snížená",J583,0)</f>
        <v>0</v>
      </c>
      <c r="BG583" s="233">
        <f>IF(N583="zákl. přenesená",J583,0)</f>
        <v>0</v>
      </c>
      <c r="BH583" s="233">
        <f>IF(N583="sníž. přenesená",J583,0)</f>
        <v>0</v>
      </c>
      <c r="BI583" s="233">
        <f>IF(N583="nulová",J583,0)</f>
        <v>0</v>
      </c>
      <c r="BJ583" s="18" t="s">
        <v>83</v>
      </c>
      <c r="BK583" s="233">
        <f>ROUND(I583*H583,2)</f>
        <v>0</v>
      </c>
      <c r="BL583" s="18" t="s">
        <v>276</v>
      </c>
      <c r="BM583" s="232" t="s">
        <v>1591</v>
      </c>
    </row>
    <row r="584" s="12" customFormat="1" ht="22.8" customHeight="1">
      <c r="A584" s="12"/>
      <c r="B584" s="204"/>
      <c r="C584" s="205"/>
      <c r="D584" s="206" t="s">
        <v>74</v>
      </c>
      <c r="E584" s="218" t="s">
        <v>1592</v>
      </c>
      <c r="F584" s="218" t="s">
        <v>1593</v>
      </c>
      <c r="G584" s="205"/>
      <c r="H584" s="205"/>
      <c r="I584" s="208"/>
      <c r="J584" s="219">
        <f>BK584</f>
        <v>0</v>
      </c>
      <c r="K584" s="205"/>
      <c r="L584" s="210"/>
      <c r="M584" s="211"/>
      <c r="N584" s="212"/>
      <c r="O584" s="212"/>
      <c r="P584" s="213">
        <f>SUM(P585:P602)</f>
        <v>0</v>
      </c>
      <c r="Q584" s="212"/>
      <c r="R584" s="213">
        <f>SUM(R585:R602)</f>
        <v>0.027870000000000002</v>
      </c>
      <c r="S584" s="212"/>
      <c r="T584" s="214">
        <f>SUM(T585:T602)</f>
        <v>0</v>
      </c>
      <c r="U584" s="12"/>
      <c r="V584" s="12"/>
      <c r="W584" s="12"/>
      <c r="X584" s="12"/>
      <c r="Y584" s="12"/>
      <c r="Z584" s="12"/>
      <c r="AA584" s="12"/>
      <c r="AB584" s="12"/>
      <c r="AC584" s="12"/>
      <c r="AD584" s="12"/>
      <c r="AE584" s="12"/>
      <c r="AR584" s="215" t="s">
        <v>85</v>
      </c>
      <c r="AT584" s="216" t="s">
        <v>74</v>
      </c>
      <c r="AU584" s="216" t="s">
        <v>83</v>
      </c>
      <c r="AY584" s="215" t="s">
        <v>143</v>
      </c>
      <c r="BK584" s="217">
        <f>SUM(BK585:BK602)</f>
        <v>0</v>
      </c>
    </row>
    <row r="585" s="2" customFormat="1" ht="24.15" customHeight="1">
      <c r="A585" s="39"/>
      <c r="B585" s="40"/>
      <c r="C585" s="220" t="s">
        <v>937</v>
      </c>
      <c r="D585" s="220" t="s">
        <v>146</v>
      </c>
      <c r="E585" s="221" t="s">
        <v>1594</v>
      </c>
      <c r="F585" s="222" t="s">
        <v>1595</v>
      </c>
      <c r="G585" s="223" t="s">
        <v>223</v>
      </c>
      <c r="H585" s="224">
        <v>250</v>
      </c>
      <c r="I585" s="225"/>
      <c r="J585" s="226">
        <f>ROUND(I585*H585,2)</f>
        <v>0</v>
      </c>
      <c r="K585" s="227"/>
      <c r="L585" s="45"/>
      <c r="M585" s="228" t="s">
        <v>1</v>
      </c>
      <c r="N585" s="229" t="s">
        <v>40</v>
      </c>
      <c r="O585" s="92"/>
      <c r="P585" s="230">
        <f>O585*H585</f>
        <v>0</v>
      </c>
      <c r="Q585" s="230">
        <v>0</v>
      </c>
      <c r="R585" s="230">
        <f>Q585*H585</f>
        <v>0</v>
      </c>
      <c r="S585" s="230">
        <v>0</v>
      </c>
      <c r="T585" s="231">
        <f>S585*H585</f>
        <v>0</v>
      </c>
      <c r="U585" s="39"/>
      <c r="V585" s="39"/>
      <c r="W585" s="39"/>
      <c r="X585" s="39"/>
      <c r="Y585" s="39"/>
      <c r="Z585" s="39"/>
      <c r="AA585" s="39"/>
      <c r="AB585" s="39"/>
      <c r="AC585" s="39"/>
      <c r="AD585" s="39"/>
      <c r="AE585" s="39"/>
      <c r="AR585" s="232" t="s">
        <v>276</v>
      </c>
      <c r="AT585" s="232" t="s">
        <v>146</v>
      </c>
      <c r="AU585" s="232" t="s">
        <v>85</v>
      </c>
      <c r="AY585" s="18" t="s">
        <v>143</v>
      </c>
      <c r="BE585" s="233">
        <f>IF(N585="základní",J585,0)</f>
        <v>0</v>
      </c>
      <c r="BF585" s="233">
        <f>IF(N585="snížená",J585,0)</f>
        <v>0</v>
      </c>
      <c r="BG585" s="233">
        <f>IF(N585="zákl. přenesená",J585,0)</f>
        <v>0</v>
      </c>
      <c r="BH585" s="233">
        <f>IF(N585="sníž. přenesená",J585,0)</f>
        <v>0</v>
      </c>
      <c r="BI585" s="233">
        <f>IF(N585="nulová",J585,0)</f>
        <v>0</v>
      </c>
      <c r="BJ585" s="18" t="s">
        <v>83</v>
      </c>
      <c r="BK585" s="233">
        <f>ROUND(I585*H585,2)</f>
        <v>0</v>
      </c>
      <c r="BL585" s="18" t="s">
        <v>276</v>
      </c>
      <c r="BM585" s="232" t="s">
        <v>1596</v>
      </c>
    </row>
    <row r="586" s="2" customFormat="1" ht="24.15" customHeight="1">
      <c r="A586" s="39"/>
      <c r="B586" s="40"/>
      <c r="C586" s="278" t="s">
        <v>941</v>
      </c>
      <c r="D586" s="278" t="s">
        <v>197</v>
      </c>
      <c r="E586" s="279" t="s">
        <v>1597</v>
      </c>
      <c r="F586" s="280" t="s">
        <v>1598</v>
      </c>
      <c r="G586" s="281" t="s">
        <v>223</v>
      </c>
      <c r="H586" s="282">
        <v>300</v>
      </c>
      <c r="I586" s="283"/>
      <c r="J586" s="284">
        <f>ROUND(I586*H586,2)</f>
        <v>0</v>
      </c>
      <c r="K586" s="285"/>
      <c r="L586" s="286"/>
      <c r="M586" s="287" t="s">
        <v>1</v>
      </c>
      <c r="N586" s="288" t="s">
        <v>40</v>
      </c>
      <c r="O586" s="92"/>
      <c r="P586" s="230">
        <f>O586*H586</f>
        <v>0</v>
      </c>
      <c r="Q586" s="230">
        <v>4.0000000000000003E-05</v>
      </c>
      <c r="R586" s="230">
        <f>Q586*H586</f>
        <v>0.012</v>
      </c>
      <c r="S586" s="230">
        <v>0</v>
      </c>
      <c r="T586" s="231">
        <f>S586*H586</f>
        <v>0</v>
      </c>
      <c r="U586" s="39"/>
      <c r="V586" s="39"/>
      <c r="W586" s="39"/>
      <c r="X586" s="39"/>
      <c r="Y586" s="39"/>
      <c r="Z586" s="39"/>
      <c r="AA586" s="39"/>
      <c r="AB586" s="39"/>
      <c r="AC586" s="39"/>
      <c r="AD586" s="39"/>
      <c r="AE586" s="39"/>
      <c r="AR586" s="232" t="s">
        <v>373</v>
      </c>
      <c r="AT586" s="232" t="s">
        <v>197</v>
      </c>
      <c r="AU586" s="232" t="s">
        <v>85</v>
      </c>
      <c r="AY586" s="18" t="s">
        <v>143</v>
      </c>
      <c r="BE586" s="233">
        <f>IF(N586="základní",J586,0)</f>
        <v>0</v>
      </c>
      <c r="BF586" s="233">
        <f>IF(N586="snížená",J586,0)</f>
        <v>0</v>
      </c>
      <c r="BG586" s="233">
        <f>IF(N586="zákl. přenesená",J586,0)</f>
        <v>0</v>
      </c>
      <c r="BH586" s="233">
        <f>IF(N586="sníž. přenesená",J586,0)</f>
        <v>0</v>
      </c>
      <c r="BI586" s="233">
        <f>IF(N586="nulová",J586,0)</f>
        <v>0</v>
      </c>
      <c r="BJ586" s="18" t="s">
        <v>83</v>
      </c>
      <c r="BK586" s="233">
        <f>ROUND(I586*H586,2)</f>
        <v>0</v>
      </c>
      <c r="BL586" s="18" t="s">
        <v>276</v>
      </c>
      <c r="BM586" s="232" t="s">
        <v>1599</v>
      </c>
    </row>
    <row r="587" s="14" customFormat="1">
      <c r="A587" s="14"/>
      <c r="B587" s="245"/>
      <c r="C587" s="246"/>
      <c r="D587" s="236" t="s">
        <v>152</v>
      </c>
      <c r="E587" s="246"/>
      <c r="F587" s="248" t="s">
        <v>1600</v>
      </c>
      <c r="G587" s="246"/>
      <c r="H587" s="249">
        <v>300</v>
      </c>
      <c r="I587" s="250"/>
      <c r="J587" s="246"/>
      <c r="K587" s="246"/>
      <c r="L587" s="251"/>
      <c r="M587" s="252"/>
      <c r="N587" s="253"/>
      <c r="O587" s="253"/>
      <c r="P587" s="253"/>
      <c r="Q587" s="253"/>
      <c r="R587" s="253"/>
      <c r="S587" s="253"/>
      <c r="T587" s="254"/>
      <c r="U587" s="14"/>
      <c r="V587" s="14"/>
      <c r="W587" s="14"/>
      <c r="X587" s="14"/>
      <c r="Y587" s="14"/>
      <c r="Z587" s="14"/>
      <c r="AA587" s="14"/>
      <c r="AB587" s="14"/>
      <c r="AC587" s="14"/>
      <c r="AD587" s="14"/>
      <c r="AE587" s="14"/>
      <c r="AT587" s="255" t="s">
        <v>152</v>
      </c>
      <c r="AU587" s="255" t="s">
        <v>85</v>
      </c>
      <c r="AV587" s="14" t="s">
        <v>85</v>
      </c>
      <c r="AW587" s="14" t="s">
        <v>4</v>
      </c>
      <c r="AX587" s="14" t="s">
        <v>83</v>
      </c>
      <c r="AY587" s="255" t="s">
        <v>143</v>
      </c>
    </row>
    <row r="588" s="2" customFormat="1" ht="24.15" customHeight="1">
      <c r="A588" s="39"/>
      <c r="B588" s="40"/>
      <c r="C588" s="220" t="s">
        <v>945</v>
      </c>
      <c r="D588" s="220" t="s">
        <v>146</v>
      </c>
      <c r="E588" s="221" t="s">
        <v>1601</v>
      </c>
      <c r="F588" s="222" t="s">
        <v>1602</v>
      </c>
      <c r="G588" s="223" t="s">
        <v>363</v>
      </c>
      <c r="H588" s="224">
        <v>12</v>
      </c>
      <c r="I588" s="225"/>
      <c r="J588" s="226">
        <f>ROUND(I588*H588,2)</f>
        <v>0</v>
      </c>
      <c r="K588" s="227"/>
      <c r="L588" s="45"/>
      <c r="M588" s="228" t="s">
        <v>1</v>
      </c>
      <c r="N588" s="229" t="s">
        <v>40</v>
      </c>
      <c r="O588" s="92"/>
      <c r="P588" s="230">
        <f>O588*H588</f>
        <v>0</v>
      </c>
      <c r="Q588" s="230">
        <v>0</v>
      </c>
      <c r="R588" s="230">
        <f>Q588*H588</f>
        <v>0</v>
      </c>
      <c r="S588" s="230">
        <v>0</v>
      </c>
      <c r="T588" s="231">
        <f>S588*H588</f>
        <v>0</v>
      </c>
      <c r="U588" s="39"/>
      <c r="V588" s="39"/>
      <c r="W588" s="39"/>
      <c r="X588" s="39"/>
      <c r="Y588" s="39"/>
      <c r="Z588" s="39"/>
      <c r="AA588" s="39"/>
      <c r="AB588" s="39"/>
      <c r="AC588" s="39"/>
      <c r="AD588" s="39"/>
      <c r="AE588" s="39"/>
      <c r="AR588" s="232" t="s">
        <v>276</v>
      </c>
      <c r="AT588" s="232" t="s">
        <v>146</v>
      </c>
      <c r="AU588" s="232" t="s">
        <v>85</v>
      </c>
      <c r="AY588" s="18" t="s">
        <v>143</v>
      </c>
      <c r="BE588" s="233">
        <f>IF(N588="základní",J588,0)</f>
        <v>0</v>
      </c>
      <c r="BF588" s="233">
        <f>IF(N588="snížená",J588,0)</f>
        <v>0</v>
      </c>
      <c r="BG588" s="233">
        <f>IF(N588="zákl. přenesená",J588,0)</f>
        <v>0</v>
      </c>
      <c r="BH588" s="233">
        <f>IF(N588="sníž. přenesená",J588,0)</f>
        <v>0</v>
      </c>
      <c r="BI588" s="233">
        <f>IF(N588="nulová",J588,0)</f>
        <v>0</v>
      </c>
      <c r="BJ588" s="18" t="s">
        <v>83</v>
      </c>
      <c r="BK588" s="233">
        <f>ROUND(I588*H588,2)</f>
        <v>0</v>
      </c>
      <c r="BL588" s="18" t="s">
        <v>276</v>
      </c>
      <c r="BM588" s="232" t="s">
        <v>1603</v>
      </c>
    </row>
    <row r="589" s="14" customFormat="1">
      <c r="A589" s="14"/>
      <c r="B589" s="245"/>
      <c r="C589" s="246"/>
      <c r="D589" s="236" t="s">
        <v>152</v>
      </c>
      <c r="E589" s="247" t="s">
        <v>1</v>
      </c>
      <c r="F589" s="248" t="s">
        <v>1604</v>
      </c>
      <c r="G589" s="246"/>
      <c r="H589" s="249">
        <v>12</v>
      </c>
      <c r="I589" s="250"/>
      <c r="J589" s="246"/>
      <c r="K589" s="246"/>
      <c r="L589" s="251"/>
      <c r="M589" s="252"/>
      <c r="N589" s="253"/>
      <c r="O589" s="253"/>
      <c r="P589" s="253"/>
      <c r="Q589" s="253"/>
      <c r="R589" s="253"/>
      <c r="S589" s="253"/>
      <c r="T589" s="254"/>
      <c r="U589" s="14"/>
      <c r="V589" s="14"/>
      <c r="W589" s="14"/>
      <c r="X589" s="14"/>
      <c r="Y589" s="14"/>
      <c r="Z589" s="14"/>
      <c r="AA589" s="14"/>
      <c r="AB589" s="14"/>
      <c r="AC589" s="14"/>
      <c r="AD589" s="14"/>
      <c r="AE589" s="14"/>
      <c r="AT589" s="255" t="s">
        <v>152</v>
      </c>
      <c r="AU589" s="255" t="s">
        <v>85</v>
      </c>
      <c r="AV589" s="14" t="s">
        <v>85</v>
      </c>
      <c r="AW589" s="14" t="s">
        <v>32</v>
      </c>
      <c r="AX589" s="14" t="s">
        <v>83</v>
      </c>
      <c r="AY589" s="255" t="s">
        <v>143</v>
      </c>
    </row>
    <row r="590" s="2" customFormat="1" ht="24.15" customHeight="1">
      <c r="A590" s="39"/>
      <c r="B590" s="40"/>
      <c r="C590" s="278" t="s">
        <v>949</v>
      </c>
      <c r="D590" s="278" t="s">
        <v>197</v>
      </c>
      <c r="E590" s="279" t="s">
        <v>1605</v>
      </c>
      <c r="F590" s="280" t="s">
        <v>1606</v>
      </c>
      <c r="G590" s="281" t="s">
        <v>363</v>
      </c>
      <c r="H590" s="282">
        <v>12</v>
      </c>
      <c r="I590" s="283"/>
      <c r="J590" s="284">
        <f>ROUND(I590*H590,2)</f>
        <v>0</v>
      </c>
      <c r="K590" s="285"/>
      <c r="L590" s="286"/>
      <c r="M590" s="287" t="s">
        <v>1</v>
      </c>
      <c r="N590" s="288" t="s">
        <v>40</v>
      </c>
      <c r="O590" s="92"/>
      <c r="P590" s="230">
        <f>O590*H590</f>
        <v>0</v>
      </c>
      <c r="Q590" s="230">
        <v>5.0000000000000002E-05</v>
      </c>
      <c r="R590" s="230">
        <f>Q590*H590</f>
        <v>0.00060000000000000006</v>
      </c>
      <c r="S590" s="230">
        <v>0</v>
      </c>
      <c r="T590" s="231">
        <f>S590*H590</f>
        <v>0</v>
      </c>
      <c r="U590" s="39"/>
      <c r="V590" s="39"/>
      <c r="W590" s="39"/>
      <c r="X590" s="39"/>
      <c r="Y590" s="39"/>
      <c r="Z590" s="39"/>
      <c r="AA590" s="39"/>
      <c r="AB590" s="39"/>
      <c r="AC590" s="39"/>
      <c r="AD590" s="39"/>
      <c r="AE590" s="39"/>
      <c r="AR590" s="232" t="s">
        <v>373</v>
      </c>
      <c r="AT590" s="232" t="s">
        <v>197</v>
      </c>
      <c r="AU590" s="232" t="s">
        <v>85</v>
      </c>
      <c r="AY590" s="18" t="s">
        <v>143</v>
      </c>
      <c r="BE590" s="233">
        <f>IF(N590="základní",J590,0)</f>
        <v>0</v>
      </c>
      <c r="BF590" s="233">
        <f>IF(N590="snížená",J590,0)</f>
        <v>0</v>
      </c>
      <c r="BG590" s="233">
        <f>IF(N590="zákl. přenesená",J590,0)</f>
        <v>0</v>
      </c>
      <c r="BH590" s="233">
        <f>IF(N590="sníž. přenesená",J590,0)</f>
        <v>0</v>
      </c>
      <c r="BI590" s="233">
        <f>IF(N590="nulová",J590,0)</f>
        <v>0</v>
      </c>
      <c r="BJ590" s="18" t="s">
        <v>83</v>
      </c>
      <c r="BK590" s="233">
        <f>ROUND(I590*H590,2)</f>
        <v>0</v>
      </c>
      <c r="BL590" s="18" t="s">
        <v>276</v>
      </c>
      <c r="BM590" s="232" t="s">
        <v>1607</v>
      </c>
    </row>
    <row r="591" s="2" customFormat="1" ht="16.5" customHeight="1">
      <c r="A591" s="39"/>
      <c r="B591" s="40"/>
      <c r="C591" s="220" t="s">
        <v>953</v>
      </c>
      <c r="D591" s="220" t="s">
        <v>146</v>
      </c>
      <c r="E591" s="221" t="s">
        <v>1608</v>
      </c>
      <c r="F591" s="222" t="s">
        <v>1609</v>
      </c>
      <c r="G591" s="223" t="s">
        <v>363</v>
      </c>
      <c r="H591" s="224">
        <v>1</v>
      </c>
      <c r="I591" s="225"/>
      <c r="J591" s="226">
        <f>ROUND(I591*H591,2)</f>
        <v>0</v>
      </c>
      <c r="K591" s="227"/>
      <c r="L591" s="45"/>
      <c r="M591" s="228" t="s">
        <v>1</v>
      </c>
      <c r="N591" s="229" t="s">
        <v>40</v>
      </c>
      <c r="O591" s="92"/>
      <c r="P591" s="230">
        <f>O591*H591</f>
        <v>0</v>
      </c>
      <c r="Q591" s="230">
        <v>0</v>
      </c>
      <c r="R591" s="230">
        <f>Q591*H591</f>
        <v>0</v>
      </c>
      <c r="S591" s="230">
        <v>0</v>
      </c>
      <c r="T591" s="231">
        <f>S591*H591</f>
        <v>0</v>
      </c>
      <c r="U591" s="39"/>
      <c r="V591" s="39"/>
      <c r="W591" s="39"/>
      <c r="X591" s="39"/>
      <c r="Y591" s="39"/>
      <c r="Z591" s="39"/>
      <c r="AA591" s="39"/>
      <c r="AB591" s="39"/>
      <c r="AC591" s="39"/>
      <c r="AD591" s="39"/>
      <c r="AE591" s="39"/>
      <c r="AR591" s="232" t="s">
        <v>276</v>
      </c>
      <c r="AT591" s="232" t="s">
        <v>146</v>
      </c>
      <c r="AU591" s="232" t="s">
        <v>85</v>
      </c>
      <c r="AY591" s="18" t="s">
        <v>143</v>
      </c>
      <c r="BE591" s="233">
        <f>IF(N591="základní",J591,0)</f>
        <v>0</v>
      </c>
      <c r="BF591" s="233">
        <f>IF(N591="snížená",J591,0)</f>
        <v>0</v>
      </c>
      <c r="BG591" s="233">
        <f>IF(N591="zákl. přenesená",J591,0)</f>
        <v>0</v>
      </c>
      <c r="BH591" s="233">
        <f>IF(N591="sníž. přenesená",J591,0)</f>
        <v>0</v>
      </c>
      <c r="BI591" s="233">
        <f>IF(N591="nulová",J591,0)</f>
        <v>0</v>
      </c>
      <c r="BJ591" s="18" t="s">
        <v>83</v>
      </c>
      <c r="BK591" s="233">
        <f>ROUND(I591*H591,2)</f>
        <v>0</v>
      </c>
      <c r="BL591" s="18" t="s">
        <v>276</v>
      </c>
      <c r="BM591" s="232" t="s">
        <v>1610</v>
      </c>
    </row>
    <row r="592" s="2" customFormat="1" ht="24.15" customHeight="1">
      <c r="A592" s="39"/>
      <c r="B592" s="40"/>
      <c r="C592" s="278" t="s">
        <v>959</v>
      </c>
      <c r="D592" s="278" t="s">
        <v>197</v>
      </c>
      <c r="E592" s="279" t="s">
        <v>1611</v>
      </c>
      <c r="F592" s="280" t="s">
        <v>1612</v>
      </c>
      <c r="G592" s="281" t="s">
        <v>363</v>
      </c>
      <c r="H592" s="282">
        <v>1</v>
      </c>
      <c r="I592" s="283"/>
      <c r="J592" s="284">
        <f>ROUND(I592*H592,2)</f>
        <v>0</v>
      </c>
      <c r="K592" s="285"/>
      <c r="L592" s="286"/>
      <c r="M592" s="287" t="s">
        <v>1</v>
      </c>
      <c r="N592" s="288" t="s">
        <v>40</v>
      </c>
      <c r="O592" s="92"/>
      <c r="P592" s="230">
        <f>O592*H592</f>
        <v>0</v>
      </c>
      <c r="Q592" s="230">
        <v>0.013599999999999999</v>
      </c>
      <c r="R592" s="230">
        <f>Q592*H592</f>
        <v>0.013599999999999999</v>
      </c>
      <c r="S592" s="230">
        <v>0</v>
      </c>
      <c r="T592" s="231">
        <f>S592*H592</f>
        <v>0</v>
      </c>
      <c r="U592" s="39"/>
      <c r="V592" s="39"/>
      <c r="W592" s="39"/>
      <c r="X592" s="39"/>
      <c r="Y592" s="39"/>
      <c r="Z592" s="39"/>
      <c r="AA592" s="39"/>
      <c r="AB592" s="39"/>
      <c r="AC592" s="39"/>
      <c r="AD592" s="39"/>
      <c r="AE592" s="39"/>
      <c r="AR592" s="232" t="s">
        <v>373</v>
      </c>
      <c r="AT592" s="232" t="s">
        <v>197</v>
      </c>
      <c r="AU592" s="232" t="s">
        <v>85</v>
      </c>
      <c r="AY592" s="18" t="s">
        <v>143</v>
      </c>
      <c r="BE592" s="233">
        <f>IF(N592="základní",J592,0)</f>
        <v>0</v>
      </c>
      <c r="BF592" s="233">
        <f>IF(N592="snížená",J592,0)</f>
        <v>0</v>
      </c>
      <c r="BG592" s="233">
        <f>IF(N592="zákl. přenesená",J592,0)</f>
        <v>0</v>
      </c>
      <c r="BH592" s="233">
        <f>IF(N592="sníž. přenesená",J592,0)</f>
        <v>0</v>
      </c>
      <c r="BI592" s="233">
        <f>IF(N592="nulová",J592,0)</f>
        <v>0</v>
      </c>
      <c r="BJ592" s="18" t="s">
        <v>83</v>
      </c>
      <c r="BK592" s="233">
        <f>ROUND(I592*H592,2)</f>
        <v>0</v>
      </c>
      <c r="BL592" s="18" t="s">
        <v>276</v>
      </c>
      <c r="BM592" s="232" t="s">
        <v>1613</v>
      </c>
    </row>
    <row r="593" s="2" customFormat="1" ht="16.5" customHeight="1">
      <c r="A593" s="39"/>
      <c r="B593" s="40"/>
      <c r="C593" s="220" t="s">
        <v>963</v>
      </c>
      <c r="D593" s="220" t="s">
        <v>146</v>
      </c>
      <c r="E593" s="221" t="s">
        <v>1614</v>
      </c>
      <c r="F593" s="222" t="s">
        <v>1615</v>
      </c>
      <c r="G593" s="223" t="s">
        <v>363</v>
      </c>
      <c r="H593" s="224">
        <v>1</v>
      </c>
      <c r="I593" s="225"/>
      <c r="J593" s="226">
        <f>ROUND(I593*H593,2)</f>
        <v>0</v>
      </c>
      <c r="K593" s="227"/>
      <c r="L593" s="45"/>
      <c r="M593" s="228" t="s">
        <v>1</v>
      </c>
      <c r="N593" s="229" t="s">
        <v>40</v>
      </c>
      <c r="O593" s="92"/>
      <c r="P593" s="230">
        <f>O593*H593</f>
        <v>0</v>
      </c>
      <c r="Q593" s="230">
        <v>0</v>
      </c>
      <c r="R593" s="230">
        <f>Q593*H593</f>
        <v>0</v>
      </c>
      <c r="S593" s="230">
        <v>0</v>
      </c>
      <c r="T593" s="231">
        <f>S593*H593</f>
        <v>0</v>
      </c>
      <c r="U593" s="39"/>
      <c r="V593" s="39"/>
      <c r="W593" s="39"/>
      <c r="X593" s="39"/>
      <c r="Y593" s="39"/>
      <c r="Z593" s="39"/>
      <c r="AA593" s="39"/>
      <c r="AB593" s="39"/>
      <c r="AC593" s="39"/>
      <c r="AD593" s="39"/>
      <c r="AE593" s="39"/>
      <c r="AR593" s="232" t="s">
        <v>276</v>
      </c>
      <c r="AT593" s="232" t="s">
        <v>146</v>
      </c>
      <c r="AU593" s="232" t="s">
        <v>85</v>
      </c>
      <c r="AY593" s="18" t="s">
        <v>143</v>
      </c>
      <c r="BE593" s="233">
        <f>IF(N593="základní",J593,0)</f>
        <v>0</v>
      </c>
      <c r="BF593" s="233">
        <f>IF(N593="snížená",J593,0)</f>
        <v>0</v>
      </c>
      <c r="BG593" s="233">
        <f>IF(N593="zákl. přenesená",J593,0)</f>
        <v>0</v>
      </c>
      <c r="BH593" s="233">
        <f>IF(N593="sníž. přenesená",J593,0)</f>
        <v>0</v>
      </c>
      <c r="BI593" s="233">
        <f>IF(N593="nulová",J593,0)</f>
        <v>0</v>
      </c>
      <c r="BJ593" s="18" t="s">
        <v>83</v>
      </c>
      <c r="BK593" s="233">
        <f>ROUND(I593*H593,2)</f>
        <v>0</v>
      </c>
      <c r="BL593" s="18" t="s">
        <v>276</v>
      </c>
      <c r="BM593" s="232" t="s">
        <v>1616</v>
      </c>
    </row>
    <row r="594" s="2" customFormat="1" ht="16.5" customHeight="1">
      <c r="A594" s="39"/>
      <c r="B594" s="40"/>
      <c r="C594" s="278" t="s">
        <v>967</v>
      </c>
      <c r="D594" s="278" t="s">
        <v>197</v>
      </c>
      <c r="E594" s="279" t="s">
        <v>1617</v>
      </c>
      <c r="F594" s="280" t="s">
        <v>1618</v>
      </c>
      <c r="G594" s="281" t="s">
        <v>363</v>
      </c>
      <c r="H594" s="282">
        <v>1</v>
      </c>
      <c r="I594" s="283"/>
      <c r="J594" s="284">
        <f>ROUND(I594*H594,2)</f>
        <v>0</v>
      </c>
      <c r="K594" s="285"/>
      <c r="L594" s="286"/>
      <c r="M594" s="287" t="s">
        <v>1</v>
      </c>
      <c r="N594" s="288" t="s">
        <v>40</v>
      </c>
      <c r="O594" s="92"/>
      <c r="P594" s="230">
        <f>O594*H594</f>
        <v>0</v>
      </c>
      <c r="Q594" s="230">
        <v>0.00046999999999999999</v>
      </c>
      <c r="R594" s="230">
        <f>Q594*H594</f>
        <v>0.00046999999999999999</v>
      </c>
      <c r="S594" s="230">
        <v>0</v>
      </c>
      <c r="T594" s="231">
        <f>S594*H594</f>
        <v>0</v>
      </c>
      <c r="U594" s="39"/>
      <c r="V594" s="39"/>
      <c r="W594" s="39"/>
      <c r="X594" s="39"/>
      <c r="Y594" s="39"/>
      <c r="Z594" s="39"/>
      <c r="AA594" s="39"/>
      <c r="AB594" s="39"/>
      <c r="AC594" s="39"/>
      <c r="AD594" s="39"/>
      <c r="AE594" s="39"/>
      <c r="AR594" s="232" t="s">
        <v>373</v>
      </c>
      <c r="AT594" s="232" t="s">
        <v>197</v>
      </c>
      <c r="AU594" s="232" t="s">
        <v>85</v>
      </c>
      <c r="AY594" s="18" t="s">
        <v>143</v>
      </c>
      <c r="BE594" s="233">
        <f>IF(N594="základní",J594,0)</f>
        <v>0</v>
      </c>
      <c r="BF594" s="233">
        <f>IF(N594="snížená",J594,0)</f>
        <v>0</v>
      </c>
      <c r="BG594" s="233">
        <f>IF(N594="zákl. přenesená",J594,0)</f>
        <v>0</v>
      </c>
      <c r="BH594" s="233">
        <f>IF(N594="sníž. přenesená",J594,0)</f>
        <v>0</v>
      </c>
      <c r="BI594" s="233">
        <f>IF(N594="nulová",J594,0)</f>
        <v>0</v>
      </c>
      <c r="BJ594" s="18" t="s">
        <v>83</v>
      </c>
      <c r="BK594" s="233">
        <f>ROUND(I594*H594,2)</f>
        <v>0</v>
      </c>
      <c r="BL594" s="18" t="s">
        <v>276</v>
      </c>
      <c r="BM594" s="232" t="s">
        <v>1619</v>
      </c>
    </row>
    <row r="595" s="2" customFormat="1" ht="24.15" customHeight="1">
      <c r="A595" s="39"/>
      <c r="B595" s="40"/>
      <c r="C595" s="220" t="s">
        <v>975</v>
      </c>
      <c r="D595" s="220" t="s">
        <v>146</v>
      </c>
      <c r="E595" s="221" t="s">
        <v>1620</v>
      </c>
      <c r="F595" s="222" t="s">
        <v>1621</v>
      </c>
      <c r="G595" s="223" t="s">
        <v>363</v>
      </c>
      <c r="H595" s="224">
        <v>6</v>
      </c>
      <c r="I595" s="225"/>
      <c r="J595" s="226">
        <f>ROUND(I595*H595,2)</f>
        <v>0</v>
      </c>
      <c r="K595" s="227"/>
      <c r="L595" s="45"/>
      <c r="M595" s="228" t="s">
        <v>1</v>
      </c>
      <c r="N595" s="229" t="s">
        <v>40</v>
      </c>
      <c r="O595" s="92"/>
      <c r="P595" s="230">
        <f>O595*H595</f>
        <v>0</v>
      </c>
      <c r="Q595" s="230">
        <v>0</v>
      </c>
      <c r="R595" s="230">
        <f>Q595*H595</f>
        <v>0</v>
      </c>
      <c r="S595" s="230">
        <v>0</v>
      </c>
      <c r="T595" s="231">
        <f>S595*H595</f>
        <v>0</v>
      </c>
      <c r="U595" s="39"/>
      <c r="V595" s="39"/>
      <c r="W595" s="39"/>
      <c r="X595" s="39"/>
      <c r="Y595" s="39"/>
      <c r="Z595" s="39"/>
      <c r="AA595" s="39"/>
      <c r="AB595" s="39"/>
      <c r="AC595" s="39"/>
      <c r="AD595" s="39"/>
      <c r="AE595" s="39"/>
      <c r="AR595" s="232" t="s">
        <v>276</v>
      </c>
      <c r="AT595" s="232" t="s">
        <v>146</v>
      </c>
      <c r="AU595" s="232" t="s">
        <v>85</v>
      </c>
      <c r="AY595" s="18" t="s">
        <v>143</v>
      </c>
      <c r="BE595" s="233">
        <f>IF(N595="základní",J595,0)</f>
        <v>0</v>
      </c>
      <c r="BF595" s="233">
        <f>IF(N595="snížená",J595,0)</f>
        <v>0</v>
      </c>
      <c r="BG595" s="233">
        <f>IF(N595="zákl. přenesená",J595,0)</f>
        <v>0</v>
      </c>
      <c r="BH595" s="233">
        <f>IF(N595="sníž. přenesená",J595,0)</f>
        <v>0</v>
      </c>
      <c r="BI595" s="233">
        <f>IF(N595="nulová",J595,0)</f>
        <v>0</v>
      </c>
      <c r="BJ595" s="18" t="s">
        <v>83</v>
      </c>
      <c r="BK595" s="233">
        <f>ROUND(I595*H595,2)</f>
        <v>0</v>
      </c>
      <c r="BL595" s="18" t="s">
        <v>276</v>
      </c>
      <c r="BM595" s="232" t="s">
        <v>1622</v>
      </c>
    </row>
    <row r="596" s="2" customFormat="1" ht="24.15" customHeight="1">
      <c r="A596" s="39"/>
      <c r="B596" s="40"/>
      <c r="C596" s="278" t="s">
        <v>979</v>
      </c>
      <c r="D596" s="278" t="s">
        <v>197</v>
      </c>
      <c r="E596" s="279" t="s">
        <v>1623</v>
      </c>
      <c r="F596" s="280" t="s">
        <v>1624</v>
      </c>
      <c r="G596" s="281" t="s">
        <v>363</v>
      </c>
      <c r="H596" s="282">
        <v>6</v>
      </c>
      <c r="I596" s="283"/>
      <c r="J596" s="284">
        <f>ROUND(I596*H596,2)</f>
        <v>0</v>
      </c>
      <c r="K596" s="285"/>
      <c r="L596" s="286"/>
      <c r="M596" s="287" t="s">
        <v>1</v>
      </c>
      <c r="N596" s="288" t="s">
        <v>40</v>
      </c>
      <c r="O596" s="92"/>
      <c r="P596" s="230">
        <f>O596*H596</f>
        <v>0</v>
      </c>
      <c r="Q596" s="230">
        <v>0.00010000000000000001</v>
      </c>
      <c r="R596" s="230">
        <f>Q596*H596</f>
        <v>0.00060000000000000006</v>
      </c>
      <c r="S596" s="230">
        <v>0</v>
      </c>
      <c r="T596" s="231">
        <f>S596*H596</f>
        <v>0</v>
      </c>
      <c r="U596" s="39"/>
      <c r="V596" s="39"/>
      <c r="W596" s="39"/>
      <c r="X596" s="39"/>
      <c r="Y596" s="39"/>
      <c r="Z596" s="39"/>
      <c r="AA596" s="39"/>
      <c r="AB596" s="39"/>
      <c r="AC596" s="39"/>
      <c r="AD596" s="39"/>
      <c r="AE596" s="39"/>
      <c r="AR596" s="232" t="s">
        <v>373</v>
      </c>
      <c r="AT596" s="232" t="s">
        <v>197</v>
      </c>
      <c r="AU596" s="232" t="s">
        <v>85</v>
      </c>
      <c r="AY596" s="18" t="s">
        <v>143</v>
      </c>
      <c r="BE596" s="233">
        <f>IF(N596="základní",J596,0)</f>
        <v>0</v>
      </c>
      <c r="BF596" s="233">
        <f>IF(N596="snížená",J596,0)</f>
        <v>0</v>
      </c>
      <c r="BG596" s="233">
        <f>IF(N596="zákl. přenesená",J596,0)</f>
        <v>0</v>
      </c>
      <c r="BH596" s="233">
        <f>IF(N596="sníž. přenesená",J596,0)</f>
        <v>0</v>
      </c>
      <c r="BI596" s="233">
        <f>IF(N596="nulová",J596,0)</f>
        <v>0</v>
      </c>
      <c r="BJ596" s="18" t="s">
        <v>83</v>
      </c>
      <c r="BK596" s="233">
        <f>ROUND(I596*H596,2)</f>
        <v>0</v>
      </c>
      <c r="BL596" s="18" t="s">
        <v>276</v>
      </c>
      <c r="BM596" s="232" t="s">
        <v>1625</v>
      </c>
    </row>
    <row r="597" s="2" customFormat="1" ht="21.75" customHeight="1">
      <c r="A597" s="39"/>
      <c r="B597" s="40"/>
      <c r="C597" s="278" t="s">
        <v>987</v>
      </c>
      <c r="D597" s="278" t="s">
        <v>197</v>
      </c>
      <c r="E597" s="279" t="s">
        <v>1626</v>
      </c>
      <c r="F597" s="280" t="s">
        <v>1627</v>
      </c>
      <c r="G597" s="281" t="s">
        <v>363</v>
      </c>
      <c r="H597" s="282">
        <v>6</v>
      </c>
      <c r="I597" s="283"/>
      <c r="J597" s="284">
        <f>ROUND(I597*H597,2)</f>
        <v>0</v>
      </c>
      <c r="K597" s="285"/>
      <c r="L597" s="286"/>
      <c r="M597" s="287" t="s">
        <v>1</v>
      </c>
      <c r="N597" s="288" t="s">
        <v>40</v>
      </c>
      <c r="O597" s="92"/>
      <c r="P597" s="230">
        <f>O597*H597</f>
        <v>0</v>
      </c>
      <c r="Q597" s="230">
        <v>0.00010000000000000001</v>
      </c>
      <c r="R597" s="230">
        <f>Q597*H597</f>
        <v>0.00060000000000000006</v>
      </c>
      <c r="S597" s="230">
        <v>0</v>
      </c>
      <c r="T597" s="231">
        <f>S597*H597</f>
        <v>0</v>
      </c>
      <c r="U597" s="39"/>
      <c r="V597" s="39"/>
      <c r="W597" s="39"/>
      <c r="X597" s="39"/>
      <c r="Y597" s="39"/>
      <c r="Z597" s="39"/>
      <c r="AA597" s="39"/>
      <c r="AB597" s="39"/>
      <c r="AC597" s="39"/>
      <c r="AD597" s="39"/>
      <c r="AE597" s="39"/>
      <c r="AR597" s="232" t="s">
        <v>373</v>
      </c>
      <c r="AT597" s="232" t="s">
        <v>197</v>
      </c>
      <c r="AU597" s="232" t="s">
        <v>85</v>
      </c>
      <c r="AY597" s="18" t="s">
        <v>143</v>
      </c>
      <c r="BE597" s="233">
        <f>IF(N597="základní",J597,0)</f>
        <v>0</v>
      </c>
      <c r="BF597" s="233">
        <f>IF(N597="snížená",J597,0)</f>
        <v>0</v>
      </c>
      <c r="BG597" s="233">
        <f>IF(N597="zákl. přenesená",J597,0)</f>
        <v>0</v>
      </c>
      <c r="BH597" s="233">
        <f>IF(N597="sníž. přenesená",J597,0)</f>
        <v>0</v>
      </c>
      <c r="BI597" s="233">
        <f>IF(N597="nulová",J597,0)</f>
        <v>0</v>
      </c>
      <c r="BJ597" s="18" t="s">
        <v>83</v>
      </c>
      <c r="BK597" s="233">
        <f>ROUND(I597*H597,2)</f>
        <v>0</v>
      </c>
      <c r="BL597" s="18" t="s">
        <v>276</v>
      </c>
      <c r="BM597" s="232" t="s">
        <v>1628</v>
      </c>
    </row>
    <row r="598" s="2" customFormat="1" ht="24.15" customHeight="1">
      <c r="A598" s="39"/>
      <c r="B598" s="40"/>
      <c r="C598" s="220" t="s">
        <v>991</v>
      </c>
      <c r="D598" s="220" t="s">
        <v>146</v>
      </c>
      <c r="E598" s="221" t="s">
        <v>1629</v>
      </c>
      <c r="F598" s="222" t="s">
        <v>1630</v>
      </c>
      <c r="G598" s="223" t="s">
        <v>474</v>
      </c>
      <c r="H598" s="224">
        <v>0.028000000000000001</v>
      </c>
      <c r="I598" s="225"/>
      <c r="J598" s="226">
        <f>ROUND(I598*H598,2)</f>
        <v>0</v>
      </c>
      <c r="K598" s="227"/>
      <c r="L598" s="45"/>
      <c r="M598" s="228" t="s">
        <v>1</v>
      </c>
      <c r="N598" s="229" t="s">
        <v>40</v>
      </c>
      <c r="O598" s="92"/>
      <c r="P598" s="230">
        <f>O598*H598</f>
        <v>0</v>
      </c>
      <c r="Q598" s="230">
        <v>0</v>
      </c>
      <c r="R598" s="230">
        <f>Q598*H598</f>
        <v>0</v>
      </c>
      <c r="S598" s="230">
        <v>0</v>
      </c>
      <c r="T598" s="231">
        <f>S598*H598</f>
        <v>0</v>
      </c>
      <c r="U598" s="39"/>
      <c r="V598" s="39"/>
      <c r="W598" s="39"/>
      <c r="X598" s="39"/>
      <c r="Y598" s="39"/>
      <c r="Z598" s="39"/>
      <c r="AA598" s="39"/>
      <c r="AB598" s="39"/>
      <c r="AC598" s="39"/>
      <c r="AD598" s="39"/>
      <c r="AE598" s="39"/>
      <c r="AR598" s="232" t="s">
        <v>276</v>
      </c>
      <c r="AT598" s="232" t="s">
        <v>146</v>
      </c>
      <c r="AU598" s="232" t="s">
        <v>85</v>
      </c>
      <c r="AY598" s="18" t="s">
        <v>143</v>
      </c>
      <c r="BE598" s="233">
        <f>IF(N598="základní",J598,0)</f>
        <v>0</v>
      </c>
      <c r="BF598" s="233">
        <f>IF(N598="snížená",J598,0)</f>
        <v>0</v>
      </c>
      <c r="BG598" s="233">
        <f>IF(N598="zákl. přenesená",J598,0)</f>
        <v>0</v>
      </c>
      <c r="BH598" s="233">
        <f>IF(N598="sníž. přenesená",J598,0)</f>
        <v>0</v>
      </c>
      <c r="BI598" s="233">
        <f>IF(N598="nulová",J598,0)</f>
        <v>0</v>
      </c>
      <c r="BJ598" s="18" t="s">
        <v>83</v>
      </c>
      <c r="BK598" s="233">
        <f>ROUND(I598*H598,2)</f>
        <v>0</v>
      </c>
      <c r="BL598" s="18" t="s">
        <v>276</v>
      </c>
      <c r="BM598" s="232" t="s">
        <v>1631</v>
      </c>
    </row>
    <row r="599" s="2" customFormat="1" ht="24.15" customHeight="1">
      <c r="A599" s="39"/>
      <c r="B599" s="40"/>
      <c r="C599" s="220" t="s">
        <v>997</v>
      </c>
      <c r="D599" s="220" t="s">
        <v>146</v>
      </c>
      <c r="E599" s="221" t="s">
        <v>865</v>
      </c>
      <c r="F599" s="222" t="s">
        <v>1632</v>
      </c>
      <c r="G599" s="223" t="s">
        <v>1519</v>
      </c>
      <c r="H599" s="224">
        <v>16</v>
      </c>
      <c r="I599" s="225"/>
      <c r="J599" s="226">
        <f>ROUND(I599*H599,2)</f>
        <v>0</v>
      </c>
      <c r="K599" s="227"/>
      <c r="L599" s="45"/>
      <c r="M599" s="228" t="s">
        <v>1</v>
      </c>
      <c r="N599" s="229" t="s">
        <v>40</v>
      </c>
      <c r="O599" s="92"/>
      <c r="P599" s="230">
        <f>O599*H599</f>
        <v>0</v>
      </c>
      <c r="Q599" s="230">
        <v>0</v>
      </c>
      <c r="R599" s="230">
        <f>Q599*H599</f>
        <v>0</v>
      </c>
      <c r="S599" s="230">
        <v>0</v>
      </c>
      <c r="T599" s="231">
        <f>S599*H599</f>
        <v>0</v>
      </c>
      <c r="U599" s="39"/>
      <c r="V599" s="39"/>
      <c r="W599" s="39"/>
      <c r="X599" s="39"/>
      <c r="Y599" s="39"/>
      <c r="Z599" s="39"/>
      <c r="AA599" s="39"/>
      <c r="AB599" s="39"/>
      <c r="AC599" s="39"/>
      <c r="AD599" s="39"/>
      <c r="AE599" s="39"/>
      <c r="AR599" s="232" t="s">
        <v>276</v>
      </c>
      <c r="AT599" s="232" t="s">
        <v>146</v>
      </c>
      <c r="AU599" s="232" t="s">
        <v>85</v>
      </c>
      <c r="AY599" s="18" t="s">
        <v>143</v>
      </c>
      <c r="BE599" s="233">
        <f>IF(N599="základní",J599,0)</f>
        <v>0</v>
      </c>
      <c r="BF599" s="233">
        <f>IF(N599="snížená",J599,0)</f>
        <v>0</v>
      </c>
      <c r="BG599" s="233">
        <f>IF(N599="zákl. přenesená",J599,0)</f>
        <v>0</v>
      </c>
      <c r="BH599" s="233">
        <f>IF(N599="sníž. přenesená",J599,0)</f>
        <v>0</v>
      </c>
      <c r="BI599" s="233">
        <f>IF(N599="nulová",J599,0)</f>
        <v>0</v>
      </c>
      <c r="BJ599" s="18" t="s">
        <v>83</v>
      </c>
      <c r="BK599" s="233">
        <f>ROUND(I599*H599,2)</f>
        <v>0</v>
      </c>
      <c r="BL599" s="18" t="s">
        <v>276</v>
      </c>
      <c r="BM599" s="232" t="s">
        <v>1633</v>
      </c>
    </row>
    <row r="600" s="2" customFormat="1">
      <c r="A600" s="39"/>
      <c r="B600" s="40"/>
      <c r="C600" s="41"/>
      <c r="D600" s="236" t="s">
        <v>357</v>
      </c>
      <c r="E600" s="41"/>
      <c r="F600" s="289" t="s">
        <v>1634</v>
      </c>
      <c r="G600" s="41"/>
      <c r="H600" s="41"/>
      <c r="I600" s="290"/>
      <c r="J600" s="41"/>
      <c r="K600" s="41"/>
      <c r="L600" s="45"/>
      <c r="M600" s="291"/>
      <c r="N600" s="292"/>
      <c r="O600" s="92"/>
      <c r="P600" s="92"/>
      <c r="Q600" s="92"/>
      <c r="R600" s="92"/>
      <c r="S600" s="92"/>
      <c r="T600" s="93"/>
      <c r="U600" s="39"/>
      <c r="V600" s="39"/>
      <c r="W600" s="39"/>
      <c r="X600" s="39"/>
      <c r="Y600" s="39"/>
      <c r="Z600" s="39"/>
      <c r="AA600" s="39"/>
      <c r="AB600" s="39"/>
      <c r="AC600" s="39"/>
      <c r="AD600" s="39"/>
      <c r="AE600" s="39"/>
      <c r="AT600" s="18" t="s">
        <v>357</v>
      </c>
      <c r="AU600" s="18" t="s">
        <v>85</v>
      </c>
    </row>
    <row r="601" s="2" customFormat="1" ht="24.15" customHeight="1">
      <c r="A601" s="39"/>
      <c r="B601" s="40"/>
      <c r="C601" s="220" t="s">
        <v>1001</v>
      </c>
      <c r="D601" s="220" t="s">
        <v>146</v>
      </c>
      <c r="E601" s="221" t="s">
        <v>870</v>
      </c>
      <c r="F601" s="222" t="s">
        <v>1635</v>
      </c>
      <c r="G601" s="223" t="s">
        <v>1519</v>
      </c>
      <c r="H601" s="224">
        <v>20</v>
      </c>
      <c r="I601" s="225"/>
      <c r="J601" s="226">
        <f>ROUND(I601*H601,2)</f>
        <v>0</v>
      </c>
      <c r="K601" s="227"/>
      <c r="L601" s="45"/>
      <c r="M601" s="228" t="s">
        <v>1</v>
      </c>
      <c r="N601" s="229" t="s">
        <v>40</v>
      </c>
      <c r="O601" s="92"/>
      <c r="P601" s="230">
        <f>O601*H601</f>
        <v>0</v>
      </c>
      <c r="Q601" s="230">
        <v>0</v>
      </c>
      <c r="R601" s="230">
        <f>Q601*H601</f>
        <v>0</v>
      </c>
      <c r="S601" s="230">
        <v>0</v>
      </c>
      <c r="T601" s="231">
        <f>S601*H601</f>
        <v>0</v>
      </c>
      <c r="U601" s="39"/>
      <c r="V601" s="39"/>
      <c r="W601" s="39"/>
      <c r="X601" s="39"/>
      <c r="Y601" s="39"/>
      <c r="Z601" s="39"/>
      <c r="AA601" s="39"/>
      <c r="AB601" s="39"/>
      <c r="AC601" s="39"/>
      <c r="AD601" s="39"/>
      <c r="AE601" s="39"/>
      <c r="AR601" s="232" t="s">
        <v>276</v>
      </c>
      <c r="AT601" s="232" t="s">
        <v>146</v>
      </c>
      <c r="AU601" s="232" t="s">
        <v>85</v>
      </c>
      <c r="AY601" s="18" t="s">
        <v>143</v>
      </c>
      <c r="BE601" s="233">
        <f>IF(N601="základní",J601,0)</f>
        <v>0</v>
      </c>
      <c r="BF601" s="233">
        <f>IF(N601="snížená",J601,0)</f>
        <v>0</v>
      </c>
      <c r="BG601" s="233">
        <f>IF(N601="zákl. přenesená",J601,0)</f>
        <v>0</v>
      </c>
      <c r="BH601" s="233">
        <f>IF(N601="sníž. přenesená",J601,0)</f>
        <v>0</v>
      </c>
      <c r="BI601" s="233">
        <f>IF(N601="nulová",J601,0)</f>
        <v>0</v>
      </c>
      <c r="BJ601" s="18" t="s">
        <v>83</v>
      </c>
      <c r="BK601" s="233">
        <f>ROUND(I601*H601,2)</f>
        <v>0</v>
      </c>
      <c r="BL601" s="18" t="s">
        <v>276</v>
      </c>
      <c r="BM601" s="232" t="s">
        <v>1636</v>
      </c>
    </row>
    <row r="602" s="2" customFormat="1">
      <c r="A602" s="39"/>
      <c r="B602" s="40"/>
      <c r="C602" s="41"/>
      <c r="D602" s="236" t="s">
        <v>357</v>
      </c>
      <c r="E602" s="41"/>
      <c r="F602" s="289" t="s">
        <v>1637</v>
      </c>
      <c r="G602" s="41"/>
      <c r="H602" s="41"/>
      <c r="I602" s="290"/>
      <c r="J602" s="41"/>
      <c r="K602" s="41"/>
      <c r="L602" s="45"/>
      <c r="M602" s="291"/>
      <c r="N602" s="292"/>
      <c r="O602" s="92"/>
      <c r="P602" s="92"/>
      <c r="Q602" s="92"/>
      <c r="R602" s="92"/>
      <c r="S602" s="92"/>
      <c r="T602" s="93"/>
      <c r="U602" s="39"/>
      <c r="V602" s="39"/>
      <c r="W602" s="39"/>
      <c r="X602" s="39"/>
      <c r="Y602" s="39"/>
      <c r="Z602" s="39"/>
      <c r="AA602" s="39"/>
      <c r="AB602" s="39"/>
      <c r="AC602" s="39"/>
      <c r="AD602" s="39"/>
      <c r="AE602" s="39"/>
      <c r="AT602" s="18" t="s">
        <v>357</v>
      </c>
      <c r="AU602" s="18" t="s">
        <v>85</v>
      </c>
    </row>
    <row r="603" s="12" customFormat="1" ht="22.8" customHeight="1">
      <c r="A603" s="12"/>
      <c r="B603" s="204"/>
      <c r="C603" s="205"/>
      <c r="D603" s="206" t="s">
        <v>74</v>
      </c>
      <c r="E603" s="218" t="s">
        <v>640</v>
      </c>
      <c r="F603" s="218" t="s">
        <v>641</v>
      </c>
      <c r="G603" s="205"/>
      <c r="H603" s="205"/>
      <c r="I603" s="208"/>
      <c r="J603" s="219">
        <f>BK603</f>
        <v>0</v>
      </c>
      <c r="K603" s="205"/>
      <c r="L603" s="210"/>
      <c r="M603" s="211"/>
      <c r="N603" s="212"/>
      <c r="O603" s="212"/>
      <c r="P603" s="213">
        <f>SUM(P604:P615)</f>
        <v>0</v>
      </c>
      <c r="Q603" s="212"/>
      <c r="R603" s="213">
        <f>SUM(R604:R615)</f>
        <v>0.028657920000000003</v>
      </c>
      <c r="S603" s="212"/>
      <c r="T603" s="214">
        <f>SUM(T604:T615)</f>
        <v>0</v>
      </c>
      <c r="U603" s="12"/>
      <c r="V603" s="12"/>
      <c r="W603" s="12"/>
      <c r="X603" s="12"/>
      <c r="Y603" s="12"/>
      <c r="Z603" s="12"/>
      <c r="AA603" s="12"/>
      <c r="AB603" s="12"/>
      <c r="AC603" s="12"/>
      <c r="AD603" s="12"/>
      <c r="AE603" s="12"/>
      <c r="AR603" s="215" t="s">
        <v>85</v>
      </c>
      <c r="AT603" s="216" t="s">
        <v>74</v>
      </c>
      <c r="AU603" s="216" t="s">
        <v>83</v>
      </c>
      <c r="AY603" s="215" t="s">
        <v>143</v>
      </c>
      <c r="BK603" s="217">
        <f>SUM(BK604:BK615)</f>
        <v>0</v>
      </c>
    </row>
    <row r="604" s="2" customFormat="1" ht="24.15" customHeight="1">
      <c r="A604" s="39"/>
      <c r="B604" s="40"/>
      <c r="C604" s="220" t="s">
        <v>1005</v>
      </c>
      <c r="D604" s="220" t="s">
        <v>146</v>
      </c>
      <c r="E604" s="221" t="s">
        <v>1638</v>
      </c>
      <c r="F604" s="222" t="s">
        <v>1639</v>
      </c>
      <c r="G604" s="223" t="s">
        <v>223</v>
      </c>
      <c r="H604" s="224">
        <v>21.18</v>
      </c>
      <c r="I604" s="225"/>
      <c r="J604" s="226">
        <f>ROUND(I604*H604,2)</f>
        <v>0</v>
      </c>
      <c r="K604" s="227"/>
      <c r="L604" s="45"/>
      <c r="M604" s="228" t="s">
        <v>1</v>
      </c>
      <c r="N604" s="229" t="s">
        <v>40</v>
      </c>
      <c r="O604" s="92"/>
      <c r="P604" s="230">
        <f>O604*H604</f>
        <v>0</v>
      </c>
      <c r="Q604" s="230">
        <v>0</v>
      </c>
      <c r="R604" s="230">
        <f>Q604*H604</f>
        <v>0</v>
      </c>
      <c r="S604" s="230">
        <v>0</v>
      </c>
      <c r="T604" s="231">
        <f>S604*H604</f>
        <v>0</v>
      </c>
      <c r="U604" s="39"/>
      <c r="V604" s="39"/>
      <c r="W604" s="39"/>
      <c r="X604" s="39"/>
      <c r="Y604" s="39"/>
      <c r="Z604" s="39"/>
      <c r="AA604" s="39"/>
      <c r="AB604" s="39"/>
      <c r="AC604" s="39"/>
      <c r="AD604" s="39"/>
      <c r="AE604" s="39"/>
      <c r="AR604" s="232" t="s">
        <v>276</v>
      </c>
      <c r="AT604" s="232" t="s">
        <v>146</v>
      </c>
      <c r="AU604" s="232" t="s">
        <v>85</v>
      </c>
      <c r="AY604" s="18" t="s">
        <v>143</v>
      </c>
      <c r="BE604" s="233">
        <f>IF(N604="základní",J604,0)</f>
        <v>0</v>
      </c>
      <c r="BF604" s="233">
        <f>IF(N604="snížená",J604,0)</f>
        <v>0</v>
      </c>
      <c r="BG604" s="233">
        <f>IF(N604="zákl. přenesená",J604,0)</f>
        <v>0</v>
      </c>
      <c r="BH604" s="233">
        <f>IF(N604="sníž. přenesená",J604,0)</f>
        <v>0</v>
      </c>
      <c r="BI604" s="233">
        <f>IF(N604="nulová",J604,0)</f>
        <v>0</v>
      </c>
      <c r="BJ604" s="18" t="s">
        <v>83</v>
      </c>
      <c r="BK604" s="233">
        <f>ROUND(I604*H604,2)</f>
        <v>0</v>
      </c>
      <c r="BL604" s="18" t="s">
        <v>276</v>
      </c>
      <c r="BM604" s="232" t="s">
        <v>1640</v>
      </c>
    </row>
    <row r="605" s="14" customFormat="1">
      <c r="A605" s="14"/>
      <c r="B605" s="245"/>
      <c r="C605" s="246"/>
      <c r="D605" s="236" t="s">
        <v>152</v>
      </c>
      <c r="E605" s="247" t="s">
        <v>1</v>
      </c>
      <c r="F605" s="248" t="s">
        <v>1641</v>
      </c>
      <c r="G605" s="246"/>
      <c r="H605" s="249">
        <v>2.5</v>
      </c>
      <c r="I605" s="250"/>
      <c r="J605" s="246"/>
      <c r="K605" s="246"/>
      <c r="L605" s="251"/>
      <c r="M605" s="252"/>
      <c r="N605" s="253"/>
      <c r="O605" s="253"/>
      <c r="P605" s="253"/>
      <c r="Q605" s="253"/>
      <c r="R605" s="253"/>
      <c r="S605" s="253"/>
      <c r="T605" s="254"/>
      <c r="U605" s="14"/>
      <c r="V605" s="14"/>
      <c r="W605" s="14"/>
      <c r="X605" s="14"/>
      <c r="Y605" s="14"/>
      <c r="Z605" s="14"/>
      <c r="AA605" s="14"/>
      <c r="AB605" s="14"/>
      <c r="AC605" s="14"/>
      <c r="AD605" s="14"/>
      <c r="AE605" s="14"/>
      <c r="AT605" s="255" t="s">
        <v>152</v>
      </c>
      <c r="AU605" s="255" t="s">
        <v>85</v>
      </c>
      <c r="AV605" s="14" t="s">
        <v>85</v>
      </c>
      <c r="AW605" s="14" t="s">
        <v>32</v>
      </c>
      <c r="AX605" s="14" t="s">
        <v>75</v>
      </c>
      <c r="AY605" s="255" t="s">
        <v>143</v>
      </c>
    </row>
    <row r="606" s="14" customFormat="1">
      <c r="A606" s="14"/>
      <c r="B606" s="245"/>
      <c r="C606" s="246"/>
      <c r="D606" s="236" t="s">
        <v>152</v>
      </c>
      <c r="E606" s="247" t="s">
        <v>1</v>
      </c>
      <c r="F606" s="248" t="s">
        <v>1642</v>
      </c>
      <c r="G606" s="246"/>
      <c r="H606" s="249">
        <v>8.0999999999999996</v>
      </c>
      <c r="I606" s="250"/>
      <c r="J606" s="246"/>
      <c r="K606" s="246"/>
      <c r="L606" s="251"/>
      <c r="M606" s="252"/>
      <c r="N606" s="253"/>
      <c r="O606" s="253"/>
      <c r="P606" s="253"/>
      <c r="Q606" s="253"/>
      <c r="R606" s="253"/>
      <c r="S606" s="253"/>
      <c r="T606" s="254"/>
      <c r="U606" s="14"/>
      <c r="V606" s="14"/>
      <c r="W606" s="14"/>
      <c r="X606" s="14"/>
      <c r="Y606" s="14"/>
      <c r="Z606" s="14"/>
      <c r="AA606" s="14"/>
      <c r="AB606" s="14"/>
      <c r="AC606" s="14"/>
      <c r="AD606" s="14"/>
      <c r="AE606" s="14"/>
      <c r="AT606" s="255" t="s">
        <v>152</v>
      </c>
      <c r="AU606" s="255" t="s">
        <v>85</v>
      </c>
      <c r="AV606" s="14" t="s">
        <v>85</v>
      </c>
      <c r="AW606" s="14" t="s">
        <v>32</v>
      </c>
      <c r="AX606" s="14" t="s">
        <v>75</v>
      </c>
      <c r="AY606" s="255" t="s">
        <v>143</v>
      </c>
    </row>
    <row r="607" s="14" customFormat="1">
      <c r="A607" s="14"/>
      <c r="B607" s="245"/>
      <c r="C607" s="246"/>
      <c r="D607" s="236" t="s">
        <v>152</v>
      </c>
      <c r="E607" s="247" t="s">
        <v>1</v>
      </c>
      <c r="F607" s="248" t="s">
        <v>1643</v>
      </c>
      <c r="G607" s="246"/>
      <c r="H607" s="249">
        <v>4.04</v>
      </c>
      <c r="I607" s="250"/>
      <c r="J607" s="246"/>
      <c r="K607" s="246"/>
      <c r="L607" s="251"/>
      <c r="M607" s="252"/>
      <c r="N607" s="253"/>
      <c r="O607" s="253"/>
      <c r="P607" s="253"/>
      <c r="Q607" s="253"/>
      <c r="R607" s="253"/>
      <c r="S607" s="253"/>
      <c r="T607" s="254"/>
      <c r="U607" s="14"/>
      <c r="V607" s="14"/>
      <c r="W607" s="14"/>
      <c r="X607" s="14"/>
      <c r="Y607" s="14"/>
      <c r="Z607" s="14"/>
      <c r="AA607" s="14"/>
      <c r="AB607" s="14"/>
      <c r="AC607" s="14"/>
      <c r="AD607" s="14"/>
      <c r="AE607" s="14"/>
      <c r="AT607" s="255" t="s">
        <v>152</v>
      </c>
      <c r="AU607" s="255" t="s">
        <v>85</v>
      </c>
      <c r="AV607" s="14" t="s">
        <v>85</v>
      </c>
      <c r="AW607" s="14" t="s">
        <v>32</v>
      </c>
      <c r="AX607" s="14" t="s">
        <v>75</v>
      </c>
      <c r="AY607" s="255" t="s">
        <v>143</v>
      </c>
    </row>
    <row r="608" s="14" customFormat="1">
      <c r="A608" s="14"/>
      <c r="B608" s="245"/>
      <c r="C608" s="246"/>
      <c r="D608" s="236" t="s">
        <v>152</v>
      </c>
      <c r="E608" s="247" t="s">
        <v>1</v>
      </c>
      <c r="F608" s="248" t="s">
        <v>1644</v>
      </c>
      <c r="G608" s="246"/>
      <c r="H608" s="249">
        <v>1.3999999999999999</v>
      </c>
      <c r="I608" s="250"/>
      <c r="J608" s="246"/>
      <c r="K608" s="246"/>
      <c r="L608" s="251"/>
      <c r="M608" s="252"/>
      <c r="N608" s="253"/>
      <c r="O608" s="253"/>
      <c r="P608" s="253"/>
      <c r="Q608" s="253"/>
      <c r="R608" s="253"/>
      <c r="S608" s="253"/>
      <c r="T608" s="254"/>
      <c r="U608" s="14"/>
      <c r="V608" s="14"/>
      <c r="W608" s="14"/>
      <c r="X608" s="14"/>
      <c r="Y608" s="14"/>
      <c r="Z608" s="14"/>
      <c r="AA608" s="14"/>
      <c r="AB608" s="14"/>
      <c r="AC608" s="14"/>
      <c r="AD608" s="14"/>
      <c r="AE608" s="14"/>
      <c r="AT608" s="255" t="s">
        <v>152</v>
      </c>
      <c r="AU608" s="255" t="s">
        <v>85</v>
      </c>
      <c r="AV608" s="14" t="s">
        <v>85</v>
      </c>
      <c r="AW608" s="14" t="s">
        <v>32</v>
      </c>
      <c r="AX608" s="14" t="s">
        <v>75</v>
      </c>
      <c r="AY608" s="255" t="s">
        <v>143</v>
      </c>
    </row>
    <row r="609" s="14" customFormat="1">
      <c r="A609" s="14"/>
      <c r="B609" s="245"/>
      <c r="C609" s="246"/>
      <c r="D609" s="236" t="s">
        <v>152</v>
      </c>
      <c r="E609" s="247" t="s">
        <v>1</v>
      </c>
      <c r="F609" s="248" t="s">
        <v>1645</v>
      </c>
      <c r="G609" s="246"/>
      <c r="H609" s="249">
        <v>5.1399999999999997</v>
      </c>
      <c r="I609" s="250"/>
      <c r="J609" s="246"/>
      <c r="K609" s="246"/>
      <c r="L609" s="251"/>
      <c r="M609" s="252"/>
      <c r="N609" s="253"/>
      <c r="O609" s="253"/>
      <c r="P609" s="253"/>
      <c r="Q609" s="253"/>
      <c r="R609" s="253"/>
      <c r="S609" s="253"/>
      <c r="T609" s="254"/>
      <c r="U609" s="14"/>
      <c r="V609" s="14"/>
      <c r="W609" s="14"/>
      <c r="X609" s="14"/>
      <c r="Y609" s="14"/>
      <c r="Z609" s="14"/>
      <c r="AA609" s="14"/>
      <c r="AB609" s="14"/>
      <c r="AC609" s="14"/>
      <c r="AD609" s="14"/>
      <c r="AE609" s="14"/>
      <c r="AT609" s="255" t="s">
        <v>152</v>
      </c>
      <c r="AU609" s="255" t="s">
        <v>85</v>
      </c>
      <c r="AV609" s="14" t="s">
        <v>85</v>
      </c>
      <c r="AW609" s="14" t="s">
        <v>32</v>
      </c>
      <c r="AX609" s="14" t="s">
        <v>75</v>
      </c>
      <c r="AY609" s="255" t="s">
        <v>143</v>
      </c>
    </row>
    <row r="610" s="16" customFormat="1">
      <c r="A610" s="16"/>
      <c r="B610" s="267"/>
      <c r="C610" s="268"/>
      <c r="D610" s="236" t="s">
        <v>152</v>
      </c>
      <c r="E610" s="269" t="s">
        <v>1</v>
      </c>
      <c r="F610" s="270" t="s">
        <v>174</v>
      </c>
      <c r="G610" s="268"/>
      <c r="H610" s="271">
        <v>21.18</v>
      </c>
      <c r="I610" s="272"/>
      <c r="J610" s="268"/>
      <c r="K610" s="268"/>
      <c r="L610" s="273"/>
      <c r="M610" s="274"/>
      <c r="N610" s="275"/>
      <c r="O610" s="275"/>
      <c r="P610" s="275"/>
      <c r="Q610" s="275"/>
      <c r="R610" s="275"/>
      <c r="S610" s="275"/>
      <c r="T610" s="276"/>
      <c r="U610" s="16"/>
      <c r="V610" s="16"/>
      <c r="W610" s="16"/>
      <c r="X610" s="16"/>
      <c r="Y610" s="16"/>
      <c r="Z610" s="16"/>
      <c r="AA610" s="16"/>
      <c r="AB610" s="16"/>
      <c r="AC610" s="16"/>
      <c r="AD610" s="16"/>
      <c r="AE610" s="16"/>
      <c r="AT610" s="277" t="s">
        <v>152</v>
      </c>
      <c r="AU610" s="277" t="s">
        <v>85</v>
      </c>
      <c r="AV610" s="16" t="s">
        <v>150</v>
      </c>
      <c r="AW610" s="16" t="s">
        <v>32</v>
      </c>
      <c r="AX610" s="16" t="s">
        <v>83</v>
      </c>
      <c r="AY610" s="277" t="s">
        <v>143</v>
      </c>
    </row>
    <row r="611" s="2" customFormat="1" ht="21.75" customHeight="1">
      <c r="A611" s="39"/>
      <c r="B611" s="40"/>
      <c r="C611" s="278" t="s">
        <v>1011</v>
      </c>
      <c r="D611" s="278" t="s">
        <v>197</v>
      </c>
      <c r="E611" s="279" t="s">
        <v>1646</v>
      </c>
      <c r="F611" s="280" t="s">
        <v>1647</v>
      </c>
      <c r="G611" s="281" t="s">
        <v>649</v>
      </c>
      <c r="H611" s="282">
        <v>0.050999999999999997</v>
      </c>
      <c r="I611" s="283"/>
      <c r="J611" s="284">
        <f>ROUND(I611*H611,2)</f>
        <v>0</v>
      </c>
      <c r="K611" s="285"/>
      <c r="L611" s="286"/>
      <c r="M611" s="287" t="s">
        <v>1</v>
      </c>
      <c r="N611" s="288" t="s">
        <v>40</v>
      </c>
      <c r="O611" s="92"/>
      <c r="P611" s="230">
        <f>O611*H611</f>
        <v>0</v>
      </c>
      <c r="Q611" s="230">
        <v>0.55000000000000004</v>
      </c>
      <c r="R611" s="230">
        <f>Q611*H611</f>
        <v>0.028050000000000002</v>
      </c>
      <c r="S611" s="230">
        <v>0</v>
      </c>
      <c r="T611" s="231">
        <f>S611*H611</f>
        <v>0</v>
      </c>
      <c r="U611" s="39"/>
      <c r="V611" s="39"/>
      <c r="W611" s="39"/>
      <c r="X611" s="39"/>
      <c r="Y611" s="39"/>
      <c r="Z611" s="39"/>
      <c r="AA611" s="39"/>
      <c r="AB611" s="39"/>
      <c r="AC611" s="39"/>
      <c r="AD611" s="39"/>
      <c r="AE611" s="39"/>
      <c r="AR611" s="232" t="s">
        <v>373</v>
      </c>
      <c r="AT611" s="232" t="s">
        <v>197</v>
      </c>
      <c r="AU611" s="232" t="s">
        <v>85</v>
      </c>
      <c r="AY611" s="18" t="s">
        <v>143</v>
      </c>
      <c r="BE611" s="233">
        <f>IF(N611="základní",J611,0)</f>
        <v>0</v>
      </c>
      <c r="BF611" s="233">
        <f>IF(N611="snížená",J611,0)</f>
        <v>0</v>
      </c>
      <c r="BG611" s="233">
        <f>IF(N611="zákl. přenesená",J611,0)</f>
        <v>0</v>
      </c>
      <c r="BH611" s="233">
        <f>IF(N611="sníž. přenesená",J611,0)</f>
        <v>0</v>
      </c>
      <c r="BI611" s="233">
        <f>IF(N611="nulová",J611,0)</f>
        <v>0</v>
      </c>
      <c r="BJ611" s="18" t="s">
        <v>83</v>
      </c>
      <c r="BK611" s="233">
        <f>ROUND(I611*H611,2)</f>
        <v>0</v>
      </c>
      <c r="BL611" s="18" t="s">
        <v>276</v>
      </c>
      <c r="BM611" s="232" t="s">
        <v>1648</v>
      </c>
    </row>
    <row r="612" s="14" customFormat="1">
      <c r="A612" s="14"/>
      <c r="B612" s="245"/>
      <c r="C612" s="246"/>
      <c r="D612" s="236" t="s">
        <v>152</v>
      </c>
      <c r="E612" s="247" t="s">
        <v>1</v>
      </c>
      <c r="F612" s="248" t="s">
        <v>1649</v>
      </c>
      <c r="G612" s="246"/>
      <c r="H612" s="249">
        <v>0.050999999999999997</v>
      </c>
      <c r="I612" s="250"/>
      <c r="J612" s="246"/>
      <c r="K612" s="246"/>
      <c r="L612" s="251"/>
      <c r="M612" s="252"/>
      <c r="N612" s="253"/>
      <c r="O612" s="253"/>
      <c r="P612" s="253"/>
      <c r="Q612" s="253"/>
      <c r="R612" s="253"/>
      <c r="S612" s="253"/>
      <c r="T612" s="254"/>
      <c r="U612" s="14"/>
      <c r="V612" s="14"/>
      <c r="W612" s="14"/>
      <c r="X612" s="14"/>
      <c r="Y612" s="14"/>
      <c r="Z612" s="14"/>
      <c r="AA612" s="14"/>
      <c r="AB612" s="14"/>
      <c r="AC612" s="14"/>
      <c r="AD612" s="14"/>
      <c r="AE612" s="14"/>
      <c r="AT612" s="255" t="s">
        <v>152</v>
      </c>
      <c r="AU612" s="255" t="s">
        <v>85</v>
      </c>
      <c r="AV612" s="14" t="s">
        <v>85</v>
      </c>
      <c r="AW612" s="14" t="s">
        <v>32</v>
      </c>
      <c r="AX612" s="14" t="s">
        <v>83</v>
      </c>
      <c r="AY612" s="255" t="s">
        <v>143</v>
      </c>
    </row>
    <row r="613" s="2" customFormat="1" ht="24.15" customHeight="1">
      <c r="A613" s="39"/>
      <c r="B613" s="40"/>
      <c r="C613" s="220" t="s">
        <v>1015</v>
      </c>
      <c r="D613" s="220" t="s">
        <v>146</v>
      </c>
      <c r="E613" s="221" t="s">
        <v>1650</v>
      </c>
      <c r="F613" s="222" t="s">
        <v>1651</v>
      </c>
      <c r="G613" s="223" t="s">
        <v>649</v>
      </c>
      <c r="H613" s="224">
        <v>0.050999999999999997</v>
      </c>
      <c r="I613" s="225"/>
      <c r="J613" s="226">
        <f>ROUND(I613*H613,2)</f>
        <v>0</v>
      </c>
      <c r="K613" s="227"/>
      <c r="L613" s="45"/>
      <c r="M613" s="228" t="s">
        <v>1</v>
      </c>
      <c r="N613" s="229" t="s">
        <v>40</v>
      </c>
      <c r="O613" s="92"/>
      <c r="P613" s="230">
        <f>O613*H613</f>
        <v>0</v>
      </c>
      <c r="Q613" s="230">
        <v>0.01192</v>
      </c>
      <c r="R613" s="230">
        <f>Q613*H613</f>
        <v>0.00060791999999999997</v>
      </c>
      <c r="S613" s="230">
        <v>0</v>
      </c>
      <c r="T613" s="231">
        <f>S613*H613</f>
        <v>0</v>
      </c>
      <c r="U613" s="39"/>
      <c r="V613" s="39"/>
      <c r="W613" s="39"/>
      <c r="X613" s="39"/>
      <c r="Y613" s="39"/>
      <c r="Z613" s="39"/>
      <c r="AA613" s="39"/>
      <c r="AB613" s="39"/>
      <c r="AC613" s="39"/>
      <c r="AD613" s="39"/>
      <c r="AE613" s="39"/>
      <c r="AR613" s="232" t="s">
        <v>276</v>
      </c>
      <c r="AT613" s="232" t="s">
        <v>146</v>
      </c>
      <c r="AU613" s="232" t="s">
        <v>85</v>
      </c>
      <c r="AY613" s="18" t="s">
        <v>143</v>
      </c>
      <c r="BE613" s="233">
        <f>IF(N613="základní",J613,0)</f>
        <v>0</v>
      </c>
      <c r="BF613" s="233">
        <f>IF(N613="snížená",J613,0)</f>
        <v>0</v>
      </c>
      <c r="BG613" s="233">
        <f>IF(N613="zákl. přenesená",J613,0)</f>
        <v>0</v>
      </c>
      <c r="BH613" s="233">
        <f>IF(N613="sníž. přenesená",J613,0)</f>
        <v>0</v>
      </c>
      <c r="BI613" s="233">
        <f>IF(N613="nulová",J613,0)</f>
        <v>0</v>
      </c>
      <c r="BJ613" s="18" t="s">
        <v>83</v>
      </c>
      <c r="BK613" s="233">
        <f>ROUND(I613*H613,2)</f>
        <v>0</v>
      </c>
      <c r="BL613" s="18" t="s">
        <v>276</v>
      </c>
      <c r="BM613" s="232" t="s">
        <v>1652</v>
      </c>
    </row>
    <row r="614" s="14" customFormat="1">
      <c r="A614" s="14"/>
      <c r="B614" s="245"/>
      <c r="C614" s="246"/>
      <c r="D614" s="236" t="s">
        <v>152</v>
      </c>
      <c r="E614" s="247" t="s">
        <v>1</v>
      </c>
      <c r="F614" s="248" t="s">
        <v>1649</v>
      </c>
      <c r="G614" s="246"/>
      <c r="H614" s="249">
        <v>0.050999999999999997</v>
      </c>
      <c r="I614" s="250"/>
      <c r="J614" s="246"/>
      <c r="K614" s="246"/>
      <c r="L614" s="251"/>
      <c r="M614" s="252"/>
      <c r="N614" s="253"/>
      <c r="O614" s="253"/>
      <c r="P614" s="253"/>
      <c r="Q614" s="253"/>
      <c r="R614" s="253"/>
      <c r="S614" s="253"/>
      <c r="T614" s="254"/>
      <c r="U614" s="14"/>
      <c r="V614" s="14"/>
      <c r="W614" s="14"/>
      <c r="X614" s="14"/>
      <c r="Y614" s="14"/>
      <c r="Z614" s="14"/>
      <c r="AA614" s="14"/>
      <c r="AB614" s="14"/>
      <c r="AC614" s="14"/>
      <c r="AD614" s="14"/>
      <c r="AE614" s="14"/>
      <c r="AT614" s="255" t="s">
        <v>152</v>
      </c>
      <c r="AU614" s="255" t="s">
        <v>85</v>
      </c>
      <c r="AV614" s="14" t="s">
        <v>85</v>
      </c>
      <c r="AW614" s="14" t="s">
        <v>32</v>
      </c>
      <c r="AX614" s="14" t="s">
        <v>83</v>
      </c>
      <c r="AY614" s="255" t="s">
        <v>143</v>
      </c>
    </row>
    <row r="615" s="2" customFormat="1" ht="24.15" customHeight="1">
      <c r="A615" s="39"/>
      <c r="B615" s="40"/>
      <c r="C615" s="220" t="s">
        <v>1020</v>
      </c>
      <c r="D615" s="220" t="s">
        <v>146</v>
      </c>
      <c r="E615" s="221" t="s">
        <v>1653</v>
      </c>
      <c r="F615" s="222" t="s">
        <v>1654</v>
      </c>
      <c r="G615" s="223" t="s">
        <v>838</v>
      </c>
      <c r="H615" s="293"/>
      <c r="I615" s="225"/>
      <c r="J615" s="226">
        <f>ROUND(I615*H615,2)</f>
        <v>0</v>
      </c>
      <c r="K615" s="227"/>
      <c r="L615" s="45"/>
      <c r="M615" s="228" t="s">
        <v>1</v>
      </c>
      <c r="N615" s="229" t="s">
        <v>40</v>
      </c>
      <c r="O615" s="92"/>
      <c r="P615" s="230">
        <f>O615*H615</f>
        <v>0</v>
      </c>
      <c r="Q615" s="230">
        <v>0</v>
      </c>
      <c r="R615" s="230">
        <f>Q615*H615</f>
        <v>0</v>
      </c>
      <c r="S615" s="230">
        <v>0</v>
      </c>
      <c r="T615" s="231">
        <f>S615*H615</f>
        <v>0</v>
      </c>
      <c r="U615" s="39"/>
      <c r="V615" s="39"/>
      <c r="W615" s="39"/>
      <c r="X615" s="39"/>
      <c r="Y615" s="39"/>
      <c r="Z615" s="39"/>
      <c r="AA615" s="39"/>
      <c r="AB615" s="39"/>
      <c r="AC615" s="39"/>
      <c r="AD615" s="39"/>
      <c r="AE615" s="39"/>
      <c r="AR615" s="232" t="s">
        <v>276</v>
      </c>
      <c r="AT615" s="232" t="s">
        <v>146</v>
      </c>
      <c r="AU615" s="232" t="s">
        <v>85</v>
      </c>
      <c r="AY615" s="18" t="s">
        <v>143</v>
      </c>
      <c r="BE615" s="233">
        <f>IF(N615="základní",J615,0)</f>
        <v>0</v>
      </c>
      <c r="BF615" s="233">
        <f>IF(N615="snížená",J615,0)</f>
        <v>0</v>
      </c>
      <c r="BG615" s="233">
        <f>IF(N615="zákl. přenesená",J615,0)</f>
        <v>0</v>
      </c>
      <c r="BH615" s="233">
        <f>IF(N615="sníž. přenesená",J615,0)</f>
        <v>0</v>
      </c>
      <c r="BI615" s="233">
        <f>IF(N615="nulová",J615,0)</f>
        <v>0</v>
      </c>
      <c r="BJ615" s="18" t="s">
        <v>83</v>
      </c>
      <c r="BK615" s="233">
        <f>ROUND(I615*H615,2)</f>
        <v>0</v>
      </c>
      <c r="BL615" s="18" t="s">
        <v>276</v>
      </c>
      <c r="BM615" s="232" t="s">
        <v>1655</v>
      </c>
    </row>
    <row r="616" s="12" customFormat="1" ht="22.8" customHeight="1">
      <c r="A616" s="12"/>
      <c r="B616" s="204"/>
      <c r="C616" s="205"/>
      <c r="D616" s="206" t="s">
        <v>74</v>
      </c>
      <c r="E616" s="218" t="s">
        <v>1656</v>
      </c>
      <c r="F616" s="218" t="s">
        <v>1657</v>
      </c>
      <c r="G616" s="205"/>
      <c r="H616" s="205"/>
      <c r="I616" s="208"/>
      <c r="J616" s="219">
        <f>BK616</f>
        <v>0</v>
      </c>
      <c r="K616" s="205"/>
      <c r="L616" s="210"/>
      <c r="M616" s="211"/>
      <c r="N616" s="212"/>
      <c r="O616" s="212"/>
      <c r="P616" s="213">
        <f>SUM(P617:P676)</f>
        <v>0</v>
      </c>
      <c r="Q616" s="212"/>
      <c r="R616" s="213">
        <f>SUM(R617:R676)</f>
        <v>1.3268657822244003</v>
      </c>
      <c r="S616" s="212"/>
      <c r="T616" s="214">
        <f>SUM(T617:T676)</f>
        <v>0.16177</v>
      </c>
      <c r="U616" s="12"/>
      <c r="V616" s="12"/>
      <c r="W616" s="12"/>
      <c r="X616" s="12"/>
      <c r="Y616" s="12"/>
      <c r="Z616" s="12"/>
      <c r="AA616" s="12"/>
      <c r="AB616" s="12"/>
      <c r="AC616" s="12"/>
      <c r="AD616" s="12"/>
      <c r="AE616" s="12"/>
      <c r="AR616" s="215" t="s">
        <v>85</v>
      </c>
      <c r="AT616" s="216" t="s">
        <v>74</v>
      </c>
      <c r="AU616" s="216" t="s">
        <v>83</v>
      </c>
      <c r="AY616" s="215" t="s">
        <v>143</v>
      </c>
      <c r="BK616" s="217">
        <f>SUM(BK617:BK676)</f>
        <v>0</v>
      </c>
    </row>
    <row r="617" s="2" customFormat="1" ht="16.5" customHeight="1">
      <c r="A617" s="39"/>
      <c r="B617" s="40"/>
      <c r="C617" s="220" t="s">
        <v>1024</v>
      </c>
      <c r="D617" s="220" t="s">
        <v>146</v>
      </c>
      <c r="E617" s="221" t="s">
        <v>1658</v>
      </c>
      <c r="F617" s="222" t="s">
        <v>1659</v>
      </c>
      <c r="G617" s="223" t="s">
        <v>149</v>
      </c>
      <c r="H617" s="224">
        <v>8.3719999999999999</v>
      </c>
      <c r="I617" s="225"/>
      <c r="J617" s="226">
        <f>ROUND(I617*H617,2)</f>
        <v>0</v>
      </c>
      <c r="K617" s="227"/>
      <c r="L617" s="45"/>
      <c r="M617" s="228" t="s">
        <v>1</v>
      </c>
      <c r="N617" s="229" t="s">
        <v>40</v>
      </c>
      <c r="O617" s="92"/>
      <c r="P617" s="230">
        <f>O617*H617</f>
        <v>0</v>
      </c>
      <c r="Q617" s="230">
        <v>0.00010000000000000001</v>
      </c>
      <c r="R617" s="230">
        <f>Q617*H617</f>
        <v>0.00083720000000000008</v>
      </c>
      <c r="S617" s="230">
        <v>0</v>
      </c>
      <c r="T617" s="231">
        <f>S617*H617</f>
        <v>0</v>
      </c>
      <c r="U617" s="39"/>
      <c r="V617" s="39"/>
      <c r="W617" s="39"/>
      <c r="X617" s="39"/>
      <c r="Y617" s="39"/>
      <c r="Z617" s="39"/>
      <c r="AA617" s="39"/>
      <c r="AB617" s="39"/>
      <c r="AC617" s="39"/>
      <c r="AD617" s="39"/>
      <c r="AE617" s="39"/>
      <c r="AR617" s="232" t="s">
        <v>276</v>
      </c>
      <c r="AT617" s="232" t="s">
        <v>146</v>
      </c>
      <c r="AU617" s="232" t="s">
        <v>85</v>
      </c>
      <c r="AY617" s="18" t="s">
        <v>143</v>
      </c>
      <c r="BE617" s="233">
        <f>IF(N617="základní",J617,0)</f>
        <v>0</v>
      </c>
      <c r="BF617" s="233">
        <f>IF(N617="snížená",J617,0)</f>
        <v>0</v>
      </c>
      <c r="BG617" s="233">
        <f>IF(N617="zákl. přenesená",J617,0)</f>
        <v>0</v>
      </c>
      <c r="BH617" s="233">
        <f>IF(N617="sníž. přenesená",J617,0)</f>
        <v>0</v>
      </c>
      <c r="BI617" s="233">
        <f>IF(N617="nulová",J617,0)</f>
        <v>0</v>
      </c>
      <c r="BJ617" s="18" t="s">
        <v>83</v>
      </c>
      <c r="BK617" s="233">
        <f>ROUND(I617*H617,2)</f>
        <v>0</v>
      </c>
      <c r="BL617" s="18" t="s">
        <v>276</v>
      </c>
      <c r="BM617" s="232" t="s">
        <v>1660</v>
      </c>
    </row>
    <row r="618" s="13" customFormat="1">
      <c r="A618" s="13"/>
      <c r="B618" s="234"/>
      <c r="C618" s="235"/>
      <c r="D618" s="236" t="s">
        <v>152</v>
      </c>
      <c r="E618" s="237" t="s">
        <v>1</v>
      </c>
      <c r="F618" s="238" t="s">
        <v>401</v>
      </c>
      <c r="G618" s="235"/>
      <c r="H618" s="237" t="s">
        <v>1</v>
      </c>
      <c r="I618" s="239"/>
      <c r="J618" s="235"/>
      <c r="K618" s="235"/>
      <c r="L618" s="240"/>
      <c r="M618" s="241"/>
      <c r="N618" s="242"/>
      <c r="O618" s="242"/>
      <c r="P618" s="242"/>
      <c r="Q618" s="242"/>
      <c r="R618" s="242"/>
      <c r="S618" s="242"/>
      <c r="T618" s="243"/>
      <c r="U618" s="13"/>
      <c r="V618" s="13"/>
      <c r="W618" s="13"/>
      <c r="X618" s="13"/>
      <c r="Y618" s="13"/>
      <c r="Z618" s="13"/>
      <c r="AA618" s="13"/>
      <c r="AB618" s="13"/>
      <c r="AC618" s="13"/>
      <c r="AD618" s="13"/>
      <c r="AE618" s="13"/>
      <c r="AT618" s="244" t="s">
        <v>152</v>
      </c>
      <c r="AU618" s="244" t="s">
        <v>85</v>
      </c>
      <c r="AV618" s="13" t="s">
        <v>83</v>
      </c>
      <c r="AW618" s="13" t="s">
        <v>32</v>
      </c>
      <c r="AX618" s="13" t="s">
        <v>75</v>
      </c>
      <c r="AY618" s="244" t="s">
        <v>143</v>
      </c>
    </row>
    <row r="619" s="14" customFormat="1">
      <c r="A619" s="14"/>
      <c r="B619" s="245"/>
      <c r="C619" s="246"/>
      <c r="D619" s="236" t="s">
        <v>152</v>
      </c>
      <c r="E619" s="247" t="s">
        <v>1</v>
      </c>
      <c r="F619" s="248" t="s">
        <v>1661</v>
      </c>
      <c r="G619" s="246"/>
      <c r="H619" s="249">
        <v>2.8500000000000001</v>
      </c>
      <c r="I619" s="250"/>
      <c r="J619" s="246"/>
      <c r="K619" s="246"/>
      <c r="L619" s="251"/>
      <c r="M619" s="252"/>
      <c r="N619" s="253"/>
      <c r="O619" s="253"/>
      <c r="P619" s="253"/>
      <c r="Q619" s="253"/>
      <c r="R619" s="253"/>
      <c r="S619" s="253"/>
      <c r="T619" s="254"/>
      <c r="U619" s="14"/>
      <c r="V619" s="14"/>
      <c r="W619" s="14"/>
      <c r="X619" s="14"/>
      <c r="Y619" s="14"/>
      <c r="Z619" s="14"/>
      <c r="AA619" s="14"/>
      <c r="AB619" s="14"/>
      <c r="AC619" s="14"/>
      <c r="AD619" s="14"/>
      <c r="AE619" s="14"/>
      <c r="AT619" s="255" t="s">
        <v>152</v>
      </c>
      <c r="AU619" s="255" t="s">
        <v>85</v>
      </c>
      <c r="AV619" s="14" t="s">
        <v>85</v>
      </c>
      <c r="AW619" s="14" t="s">
        <v>32</v>
      </c>
      <c r="AX619" s="14" t="s">
        <v>75</v>
      </c>
      <c r="AY619" s="255" t="s">
        <v>143</v>
      </c>
    </row>
    <row r="620" s="14" customFormat="1">
      <c r="A620" s="14"/>
      <c r="B620" s="245"/>
      <c r="C620" s="246"/>
      <c r="D620" s="236" t="s">
        <v>152</v>
      </c>
      <c r="E620" s="247" t="s">
        <v>1</v>
      </c>
      <c r="F620" s="248" t="s">
        <v>1662</v>
      </c>
      <c r="G620" s="246"/>
      <c r="H620" s="249">
        <v>2.5649999999999999</v>
      </c>
      <c r="I620" s="250"/>
      <c r="J620" s="246"/>
      <c r="K620" s="246"/>
      <c r="L620" s="251"/>
      <c r="M620" s="252"/>
      <c r="N620" s="253"/>
      <c r="O620" s="253"/>
      <c r="P620" s="253"/>
      <c r="Q620" s="253"/>
      <c r="R620" s="253"/>
      <c r="S620" s="253"/>
      <c r="T620" s="254"/>
      <c r="U620" s="14"/>
      <c r="V620" s="14"/>
      <c r="W620" s="14"/>
      <c r="X620" s="14"/>
      <c r="Y620" s="14"/>
      <c r="Z620" s="14"/>
      <c r="AA620" s="14"/>
      <c r="AB620" s="14"/>
      <c r="AC620" s="14"/>
      <c r="AD620" s="14"/>
      <c r="AE620" s="14"/>
      <c r="AT620" s="255" t="s">
        <v>152</v>
      </c>
      <c r="AU620" s="255" t="s">
        <v>85</v>
      </c>
      <c r="AV620" s="14" t="s">
        <v>85</v>
      </c>
      <c r="AW620" s="14" t="s">
        <v>32</v>
      </c>
      <c r="AX620" s="14" t="s">
        <v>75</v>
      </c>
      <c r="AY620" s="255" t="s">
        <v>143</v>
      </c>
    </row>
    <row r="621" s="13" customFormat="1">
      <c r="A621" s="13"/>
      <c r="B621" s="234"/>
      <c r="C621" s="235"/>
      <c r="D621" s="236" t="s">
        <v>152</v>
      </c>
      <c r="E621" s="237" t="s">
        <v>1</v>
      </c>
      <c r="F621" s="238" t="s">
        <v>407</v>
      </c>
      <c r="G621" s="235"/>
      <c r="H621" s="237" t="s">
        <v>1</v>
      </c>
      <c r="I621" s="239"/>
      <c r="J621" s="235"/>
      <c r="K621" s="235"/>
      <c r="L621" s="240"/>
      <c r="M621" s="241"/>
      <c r="N621" s="242"/>
      <c r="O621" s="242"/>
      <c r="P621" s="242"/>
      <c r="Q621" s="242"/>
      <c r="R621" s="242"/>
      <c r="S621" s="242"/>
      <c r="T621" s="243"/>
      <c r="U621" s="13"/>
      <c r="V621" s="13"/>
      <c r="W621" s="13"/>
      <c r="X621" s="13"/>
      <c r="Y621" s="13"/>
      <c r="Z621" s="13"/>
      <c r="AA621" s="13"/>
      <c r="AB621" s="13"/>
      <c r="AC621" s="13"/>
      <c r="AD621" s="13"/>
      <c r="AE621" s="13"/>
      <c r="AT621" s="244" t="s">
        <v>152</v>
      </c>
      <c r="AU621" s="244" t="s">
        <v>85</v>
      </c>
      <c r="AV621" s="13" t="s">
        <v>83</v>
      </c>
      <c r="AW621" s="13" t="s">
        <v>32</v>
      </c>
      <c r="AX621" s="13" t="s">
        <v>75</v>
      </c>
      <c r="AY621" s="244" t="s">
        <v>143</v>
      </c>
    </row>
    <row r="622" s="14" customFormat="1">
      <c r="A622" s="14"/>
      <c r="B622" s="245"/>
      <c r="C622" s="246"/>
      <c r="D622" s="236" t="s">
        <v>152</v>
      </c>
      <c r="E622" s="247" t="s">
        <v>1</v>
      </c>
      <c r="F622" s="248" t="s">
        <v>1663</v>
      </c>
      <c r="G622" s="246"/>
      <c r="H622" s="249">
        <v>2.9569999999999999</v>
      </c>
      <c r="I622" s="250"/>
      <c r="J622" s="246"/>
      <c r="K622" s="246"/>
      <c r="L622" s="251"/>
      <c r="M622" s="252"/>
      <c r="N622" s="253"/>
      <c r="O622" s="253"/>
      <c r="P622" s="253"/>
      <c r="Q622" s="253"/>
      <c r="R622" s="253"/>
      <c r="S622" s="253"/>
      <c r="T622" s="254"/>
      <c r="U622" s="14"/>
      <c r="V622" s="14"/>
      <c r="W622" s="14"/>
      <c r="X622" s="14"/>
      <c r="Y622" s="14"/>
      <c r="Z622" s="14"/>
      <c r="AA622" s="14"/>
      <c r="AB622" s="14"/>
      <c r="AC622" s="14"/>
      <c r="AD622" s="14"/>
      <c r="AE622" s="14"/>
      <c r="AT622" s="255" t="s">
        <v>152</v>
      </c>
      <c r="AU622" s="255" t="s">
        <v>85</v>
      </c>
      <c r="AV622" s="14" t="s">
        <v>85</v>
      </c>
      <c r="AW622" s="14" t="s">
        <v>32</v>
      </c>
      <c r="AX622" s="14" t="s">
        <v>75</v>
      </c>
      <c r="AY622" s="255" t="s">
        <v>143</v>
      </c>
    </row>
    <row r="623" s="16" customFormat="1">
      <c r="A623" s="16"/>
      <c r="B623" s="267"/>
      <c r="C623" s="268"/>
      <c r="D623" s="236" t="s">
        <v>152</v>
      </c>
      <c r="E623" s="269" t="s">
        <v>1</v>
      </c>
      <c r="F623" s="270" t="s">
        <v>174</v>
      </c>
      <c r="G623" s="268"/>
      <c r="H623" s="271">
        <v>8.3719999999999999</v>
      </c>
      <c r="I623" s="272"/>
      <c r="J623" s="268"/>
      <c r="K623" s="268"/>
      <c r="L623" s="273"/>
      <c r="M623" s="274"/>
      <c r="N623" s="275"/>
      <c r="O623" s="275"/>
      <c r="P623" s="275"/>
      <c r="Q623" s="275"/>
      <c r="R623" s="275"/>
      <c r="S623" s="275"/>
      <c r="T623" s="276"/>
      <c r="U623" s="16"/>
      <c r="V623" s="16"/>
      <c r="W623" s="16"/>
      <c r="X623" s="16"/>
      <c r="Y623" s="16"/>
      <c r="Z623" s="16"/>
      <c r="AA623" s="16"/>
      <c r="AB623" s="16"/>
      <c r="AC623" s="16"/>
      <c r="AD623" s="16"/>
      <c r="AE623" s="16"/>
      <c r="AT623" s="277" t="s">
        <v>152</v>
      </c>
      <c r="AU623" s="277" t="s">
        <v>85</v>
      </c>
      <c r="AV623" s="16" t="s">
        <v>150</v>
      </c>
      <c r="AW623" s="16" t="s">
        <v>32</v>
      </c>
      <c r="AX623" s="16" t="s">
        <v>83</v>
      </c>
      <c r="AY623" s="277" t="s">
        <v>143</v>
      </c>
    </row>
    <row r="624" s="2" customFormat="1" ht="24.15" customHeight="1">
      <c r="A624" s="39"/>
      <c r="B624" s="40"/>
      <c r="C624" s="220" t="s">
        <v>1028</v>
      </c>
      <c r="D624" s="220" t="s">
        <v>146</v>
      </c>
      <c r="E624" s="221" t="s">
        <v>1664</v>
      </c>
      <c r="F624" s="222" t="s">
        <v>1665</v>
      </c>
      <c r="G624" s="223" t="s">
        <v>223</v>
      </c>
      <c r="H624" s="224">
        <v>16.800000000000001</v>
      </c>
      <c r="I624" s="225"/>
      <c r="J624" s="226">
        <f>ROUND(I624*H624,2)</f>
        <v>0</v>
      </c>
      <c r="K624" s="227"/>
      <c r="L624" s="45"/>
      <c r="M624" s="228" t="s">
        <v>1</v>
      </c>
      <c r="N624" s="229" t="s">
        <v>40</v>
      </c>
      <c r="O624" s="92"/>
      <c r="P624" s="230">
        <f>O624*H624</f>
        <v>0</v>
      </c>
      <c r="Q624" s="230">
        <v>0.00012650000000000001</v>
      </c>
      <c r="R624" s="230">
        <f>Q624*H624</f>
        <v>0.0021252000000000003</v>
      </c>
      <c r="S624" s="230">
        <v>0</v>
      </c>
      <c r="T624" s="231">
        <f>S624*H624</f>
        <v>0</v>
      </c>
      <c r="U624" s="39"/>
      <c r="V624" s="39"/>
      <c r="W624" s="39"/>
      <c r="X624" s="39"/>
      <c r="Y624" s="39"/>
      <c r="Z624" s="39"/>
      <c r="AA624" s="39"/>
      <c r="AB624" s="39"/>
      <c r="AC624" s="39"/>
      <c r="AD624" s="39"/>
      <c r="AE624" s="39"/>
      <c r="AR624" s="232" t="s">
        <v>276</v>
      </c>
      <c r="AT624" s="232" t="s">
        <v>146</v>
      </c>
      <c r="AU624" s="232" t="s">
        <v>85</v>
      </c>
      <c r="AY624" s="18" t="s">
        <v>143</v>
      </c>
      <c r="BE624" s="233">
        <f>IF(N624="základní",J624,0)</f>
        <v>0</v>
      </c>
      <c r="BF624" s="233">
        <f>IF(N624="snížená",J624,0)</f>
        <v>0</v>
      </c>
      <c r="BG624" s="233">
        <f>IF(N624="zákl. přenesená",J624,0)</f>
        <v>0</v>
      </c>
      <c r="BH624" s="233">
        <f>IF(N624="sníž. přenesená",J624,0)</f>
        <v>0</v>
      </c>
      <c r="BI624" s="233">
        <f>IF(N624="nulová",J624,0)</f>
        <v>0</v>
      </c>
      <c r="BJ624" s="18" t="s">
        <v>83</v>
      </c>
      <c r="BK624" s="233">
        <f>ROUND(I624*H624,2)</f>
        <v>0</v>
      </c>
      <c r="BL624" s="18" t="s">
        <v>276</v>
      </c>
      <c r="BM624" s="232" t="s">
        <v>1666</v>
      </c>
    </row>
    <row r="625" s="14" customFormat="1">
      <c r="A625" s="14"/>
      <c r="B625" s="245"/>
      <c r="C625" s="246"/>
      <c r="D625" s="236" t="s">
        <v>152</v>
      </c>
      <c r="E625" s="247" t="s">
        <v>1</v>
      </c>
      <c r="F625" s="248" t="s">
        <v>1667</v>
      </c>
      <c r="G625" s="246"/>
      <c r="H625" s="249">
        <v>11.4</v>
      </c>
      <c r="I625" s="250"/>
      <c r="J625" s="246"/>
      <c r="K625" s="246"/>
      <c r="L625" s="251"/>
      <c r="M625" s="252"/>
      <c r="N625" s="253"/>
      <c r="O625" s="253"/>
      <c r="P625" s="253"/>
      <c r="Q625" s="253"/>
      <c r="R625" s="253"/>
      <c r="S625" s="253"/>
      <c r="T625" s="254"/>
      <c r="U625" s="14"/>
      <c r="V625" s="14"/>
      <c r="W625" s="14"/>
      <c r="X625" s="14"/>
      <c r="Y625" s="14"/>
      <c r="Z625" s="14"/>
      <c r="AA625" s="14"/>
      <c r="AB625" s="14"/>
      <c r="AC625" s="14"/>
      <c r="AD625" s="14"/>
      <c r="AE625" s="14"/>
      <c r="AT625" s="255" t="s">
        <v>152</v>
      </c>
      <c r="AU625" s="255" t="s">
        <v>85</v>
      </c>
      <c r="AV625" s="14" t="s">
        <v>85</v>
      </c>
      <c r="AW625" s="14" t="s">
        <v>32</v>
      </c>
      <c r="AX625" s="14" t="s">
        <v>75</v>
      </c>
      <c r="AY625" s="255" t="s">
        <v>143</v>
      </c>
    </row>
    <row r="626" s="14" customFormat="1">
      <c r="A626" s="14"/>
      <c r="B626" s="245"/>
      <c r="C626" s="246"/>
      <c r="D626" s="236" t="s">
        <v>152</v>
      </c>
      <c r="E626" s="247" t="s">
        <v>1</v>
      </c>
      <c r="F626" s="248" t="s">
        <v>1009</v>
      </c>
      <c r="G626" s="246"/>
      <c r="H626" s="249">
        <v>5.4000000000000004</v>
      </c>
      <c r="I626" s="250"/>
      <c r="J626" s="246"/>
      <c r="K626" s="246"/>
      <c r="L626" s="251"/>
      <c r="M626" s="252"/>
      <c r="N626" s="253"/>
      <c r="O626" s="253"/>
      <c r="P626" s="253"/>
      <c r="Q626" s="253"/>
      <c r="R626" s="253"/>
      <c r="S626" s="253"/>
      <c r="T626" s="254"/>
      <c r="U626" s="14"/>
      <c r="V626" s="14"/>
      <c r="W626" s="14"/>
      <c r="X626" s="14"/>
      <c r="Y626" s="14"/>
      <c r="Z626" s="14"/>
      <c r="AA626" s="14"/>
      <c r="AB626" s="14"/>
      <c r="AC626" s="14"/>
      <c r="AD626" s="14"/>
      <c r="AE626" s="14"/>
      <c r="AT626" s="255" t="s">
        <v>152</v>
      </c>
      <c r="AU626" s="255" t="s">
        <v>85</v>
      </c>
      <c r="AV626" s="14" t="s">
        <v>85</v>
      </c>
      <c r="AW626" s="14" t="s">
        <v>32</v>
      </c>
      <c r="AX626" s="14" t="s">
        <v>75</v>
      </c>
      <c r="AY626" s="255" t="s">
        <v>143</v>
      </c>
    </row>
    <row r="627" s="16" customFormat="1">
      <c r="A627" s="16"/>
      <c r="B627" s="267"/>
      <c r="C627" s="268"/>
      <c r="D627" s="236" t="s">
        <v>152</v>
      </c>
      <c r="E627" s="269" t="s">
        <v>1</v>
      </c>
      <c r="F627" s="270" t="s">
        <v>174</v>
      </c>
      <c r="G627" s="268"/>
      <c r="H627" s="271">
        <v>16.800000000000001</v>
      </c>
      <c r="I627" s="272"/>
      <c r="J627" s="268"/>
      <c r="K627" s="268"/>
      <c r="L627" s="273"/>
      <c r="M627" s="274"/>
      <c r="N627" s="275"/>
      <c r="O627" s="275"/>
      <c r="P627" s="275"/>
      <c r="Q627" s="275"/>
      <c r="R627" s="275"/>
      <c r="S627" s="275"/>
      <c r="T627" s="276"/>
      <c r="U627" s="16"/>
      <c r="V627" s="16"/>
      <c r="W627" s="16"/>
      <c r="X627" s="16"/>
      <c r="Y627" s="16"/>
      <c r="Z627" s="16"/>
      <c r="AA627" s="16"/>
      <c r="AB627" s="16"/>
      <c r="AC627" s="16"/>
      <c r="AD627" s="16"/>
      <c r="AE627" s="16"/>
      <c r="AT627" s="277" t="s">
        <v>152</v>
      </c>
      <c r="AU627" s="277" t="s">
        <v>85</v>
      </c>
      <c r="AV627" s="16" t="s">
        <v>150</v>
      </c>
      <c r="AW627" s="16" t="s">
        <v>32</v>
      </c>
      <c r="AX627" s="16" t="s">
        <v>83</v>
      </c>
      <c r="AY627" s="277" t="s">
        <v>143</v>
      </c>
    </row>
    <row r="628" s="2" customFormat="1" ht="24.15" customHeight="1">
      <c r="A628" s="39"/>
      <c r="B628" s="40"/>
      <c r="C628" s="220" t="s">
        <v>1032</v>
      </c>
      <c r="D628" s="220" t="s">
        <v>146</v>
      </c>
      <c r="E628" s="221" t="s">
        <v>1668</v>
      </c>
      <c r="F628" s="222" t="s">
        <v>1669</v>
      </c>
      <c r="G628" s="223" t="s">
        <v>149</v>
      </c>
      <c r="H628" s="224">
        <v>8.3719999999999999</v>
      </c>
      <c r="I628" s="225"/>
      <c r="J628" s="226">
        <f>ROUND(I628*H628,2)</f>
        <v>0</v>
      </c>
      <c r="K628" s="227"/>
      <c r="L628" s="45"/>
      <c r="M628" s="228" t="s">
        <v>1</v>
      </c>
      <c r="N628" s="229" t="s">
        <v>40</v>
      </c>
      <c r="O628" s="92"/>
      <c r="P628" s="230">
        <f>O628*H628</f>
        <v>0</v>
      </c>
      <c r="Q628" s="230">
        <v>0</v>
      </c>
      <c r="R628" s="230">
        <f>Q628*H628</f>
        <v>0</v>
      </c>
      <c r="S628" s="230">
        <v>0</v>
      </c>
      <c r="T628" s="231">
        <f>S628*H628</f>
        <v>0</v>
      </c>
      <c r="U628" s="39"/>
      <c r="V628" s="39"/>
      <c r="W628" s="39"/>
      <c r="X628" s="39"/>
      <c r="Y628" s="39"/>
      <c r="Z628" s="39"/>
      <c r="AA628" s="39"/>
      <c r="AB628" s="39"/>
      <c r="AC628" s="39"/>
      <c r="AD628" s="39"/>
      <c r="AE628" s="39"/>
      <c r="AR628" s="232" t="s">
        <v>276</v>
      </c>
      <c r="AT628" s="232" t="s">
        <v>146</v>
      </c>
      <c r="AU628" s="232" t="s">
        <v>85</v>
      </c>
      <c r="AY628" s="18" t="s">
        <v>143</v>
      </c>
      <c r="BE628" s="233">
        <f>IF(N628="základní",J628,0)</f>
        <v>0</v>
      </c>
      <c r="BF628" s="233">
        <f>IF(N628="snížená",J628,0)</f>
        <v>0</v>
      </c>
      <c r="BG628" s="233">
        <f>IF(N628="zákl. přenesená",J628,0)</f>
        <v>0</v>
      </c>
      <c r="BH628" s="233">
        <f>IF(N628="sníž. přenesená",J628,0)</f>
        <v>0</v>
      </c>
      <c r="BI628" s="233">
        <f>IF(N628="nulová",J628,0)</f>
        <v>0</v>
      </c>
      <c r="BJ628" s="18" t="s">
        <v>83</v>
      </c>
      <c r="BK628" s="233">
        <f>ROUND(I628*H628,2)</f>
        <v>0</v>
      </c>
      <c r="BL628" s="18" t="s">
        <v>276</v>
      </c>
      <c r="BM628" s="232" t="s">
        <v>1670</v>
      </c>
    </row>
    <row r="629" s="13" customFormat="1">
      <c r="A629" s="13"/>
      <c r="B629" s="234"/>
      <c r="C629" s="235"/>
      <c r="D629" s="236" t="s">
        <v>152</v>
      </c>
      <c r="E629" s="237" t="s">
        <v>1</v>
      </c>
      <c r="F629" s="238" t="s">
        <v>401</v>
      </c>
      <c r="G629" s="235"/>
      <c r="H629" s="237" t="s">
        <v>1</v>
      </c>
      <c r="I629" s="239"/>
      <c r="J629" s="235"/>
      <c r="K629" s="235"/>
      <c r="L629" s="240"/>
      <c r="M629" s="241"/>
      <c r="N629" s="242"/>
      <c r="O629" s="242"/>
      <c r="P629" s="242"/>
      <c r="Q629" s="242"/>
      <c r="R629" s="242"/>
      <c r="S629" s="242"/>
      <c r="T629" s="243"/>
      <c r="U629" s="13"/>
      <c r="V629" s="13"/>
      <c r="W629" s="13"/>
      <c r="X629" s="13"/>
      <c r="Y629" s="13"/>
      <c r="Z629" s="13"/>
      <c r="AA629" s="13"/>
      <c r="AB629" s="13"/>
      <c r="AC629" s="13"/>
      <c r="AD629" s="13"/>
      <c r="AE629" s="13"/>
      <c r="AT629" s="244" t="s">
        <v>152</v>
      </c>
      <c r="AU629" s="244" t="s">
        <v>85</v>
      </c>
      <c r="AV629" s="13" t="s">
        <v>83</v>
      </c>
      <c r="AW629" s="13" t="s">
        <v>32</v>
      </c>
      <c r="AX629" s="13" t="s">
        <v>75</v>
      </c>
      <c r="AY629" s="244" t="s">
        <v>143</v>
      </c>
    </row>
    <row r="630" s="14" customFormat="1">
      <c r="A630" s="14"/>
      <c r="B630" s="245"/>
      <c r="C630" s="246"/>
      <c r="D630" s="236" t="s">
        <v>152</v>
      </c>
      <c r="E630" s="247" t="s">
        <v>1</v>
      </c>
      <c r="F630" s="248" t="s">
        <v>1661</v>
      </c>
      <c r="G630" s="246"/>
      <c r="H630" s="249">
        <v>2.8500000000000001</v>
      </c>
      <c r="I630" s="250"/>
      <c r="J630" s="246"/>
      <c r="K630" s="246"/>
      <c r="L630" s="251"/>
      <c r="M630" s="252"/>
      <c r="N630" s="253"/>
      <c r="O630" s="253"/>
      <c r="P630" s="253"/>
      <c r="Q630" s="253"/>
      <c r="R630" s="253"/>
      <c r="S630" s="253"/>
      <c r="T630" s="254"/>
      <c r="U630" s="14"/>
      <c r="V630" s="14"/>
      <c r="W630" s="14"/>
      <c r="X630" s="14"/>
      <c r="Y630" s="14"/>
      <c r="Z630" s="14"/>
      <c r="AA630" s="14"/>
      <c r="AB630" s="14"/>
      <c r="AC630" s="14"/>
      <c r="AD630" s="14"/>
      <c r="AE630" s="14"/>
      <c r="AT630" s="255" t="s">
        <v>152</v>
      </c>
      <c r="AU630" s="255" t="s">
        <v>85</v>
      </c>
      <c r="AV630" s="14" t="s">
        <v>85</v>
      </c>
      <c r="AW630" s="14" t="s">
        <v>32</v>
      </c>
      <c r="AX630" s="14" t="s">
        <v>75</v>
      </c>
      <c r="AY630" s="255" t="s">
        <v>143</v>
      </c>
    </row>
    <row r="631" s="14" customFormat="1">
      <c r="A631" s="14"/>
      <c r="B631" s="245"/>
      <c r="C631" s="246"/>
      <c r="D631" s="236" t="s">
        <v>152</v>
      </c>
      <c r="E631" s="247" t="s">
        <v>1</v>
      </c>
      <c r="F631" s="248" t="s">
        <v>1662</v>
      </c>
      <c r="G631" s="246"/>
      <c r="H631" s="249">
        <v>2.5649999999999999</v>
      </c>
      <c r="I631" s="250"/>
      <c r="J631" s="246"/>
      <c r="K631" s="246"/>
      <c r="L631" s="251"/>
      <c r="M631" s="252"/>
      <c r="N631" s="253"/>
      <c r="O631" s="253"/>
      <c r="P631" s="253"/>
      <c r="Q631" s="253"/>
      <c r="R631" s="253"/>
      <c r="S631" s="253"/>
      <c r="T631" s="254"/>
      <c r="U631" s="14"/>
      <c r="V631" s="14"/>
      <c r="W631" s="14"/>
      <c r="X631" s="14"/>
      <c r="Y631" s="14"/>
      <c r="Z631" s="14"/>
      <c r="AA631" s="14"/>
      <c r="AB631" s="14"/>
      <c r="AC631" s="14"/>
      <c r="AD631" s="14"/>
      <c r="AE631" s="14"/>
      <c r="AT631" s="255" t="s">
        <v>152</v>
      </c>
      <c r="AU631" s="255" t="s">
        <v>85</v>
      </c>
      <c r="AV631" s="14" t="s">
        <v>85</v>
      </c>
      <c r="AW631" s="14" t="s">
        <v>32</v>
      </c>
      <c r="AX631" s="14" t="s">
        <v>75</v>
      </c>
      <c r="AY631" s="255" t="s">
        <v>143</v>
      </c>
    </row>
    <row r="632" s="13" customFormat="1">
      <c r="A632" s="13"/>
      <c r="B632" s="234"/>
      <c r="C632" s="235"/>
      <c r="D632" s="236" t="s">
        <v>152</v>
      </c>
      <c r="E632" s="237" t="s">
        <v>1</v>
      </c>
      <c r="F632" s="238" t="s">
        <v>407</v>
      </c>
      <c r="G632" s="235"/>
      <c r="H632" s="237" t="s">
        <v>1</v>
      </c>
      <c r="I632" s="239"/>
      <c r="J632" s="235"/>
      <c r="K632" s="235"/>
      <c r="L632" s="240"/>
      <c r="M632" s="241"/>
      <c r="N632" s="242"/>
      <c r="O632" s="242"/>
      <c r="P632" s="242"/>
      <c r="Q632" s="242"/>
      <c r="R632" s="242"/>
      <c r="S632" s="242"/>
      <c r="T632" s="243"/>
      <c r="U632" s="13"/>
      <c r="V632" s="13"/>
      <c r="W632" s="13"/>
      <c r="X632" s="13"/>
      <c r="Y632" s="13"/>
      <c r="Z632" s="13"/>
      <c r="AA632" s="13"/>
      <c r="AB632" s="13"/>
      <c r="AC632" s="13"/>
      <c r="AD632" s="13"/>
      <c r="AE632" s="13"/>
      <c r="AT632" s="244" t="s">
        <v>152</v>
      </c>
      <c r="AU632" s="244" t="s">
        <v>85</v>
      </c>
      <c r="AV632" s="13" t="s">
        <v>83</v>
      </c>
      <c r="AW632" s="13" t="s">
        <v>32</v>
      </c>
      <c r="AX632" s="13" t="s">
        <v>75</v>
      </c>
      <c r="AY632" s="244" t="s">
        <v>143</v>
      </c>
    </row>
    <row r="633" s="14" customFormat="1">
      <c r="A633" s="14"/>
      <c r="B633" s="245"/>
      <c r="C633" s="246"/>
      <c r="D633" s="236" t="s">
        <v>152</v>
      </c>
      <c r="E633" s="247" t="s">
        <v>1</v>
      </c>
      <c r="F633" s="248" t="s">
        <v>1663</v>
      </c>
      <c r="G633" s="246"/>
      <c r="H633" s="249">
        <v>2.9569999999999999</v>
      </c>
      <c r="I633" s="250"/>
      <c r="J633" s="246"/>
      <c r="K633" s="246"/>
      <c r="L633" s="251"/>
      <c r="M633" s="252"/>
      <c r="N633" s="253"/>
      <c r="O633" s="253"/>
      <c r="P633" s="253"/>
      <c r="Q633" s="253"/>
      <c r="R633" s="253"/>
      <c r="S633" s="253"/>
      <c r="T633" s="254"/>
      <c r="U633" s="14"/>
      <c r="V633" s="14"/>
      <c r="W633" s="14"/>
      <c r="X633" s="14"/>
      <c r="Y633" s="14"/>
      <c r="Z633" s="14"/>
      <c r="AA633" s="14"/>
      <c r="AB633" s="14"/>
      <c r="AC633" s="14"/>
      <c r="AD633" s="14"/>
      <c r="AE633" s="14"/>
      <c r="AT633" s="255" t="s">
        <v>152</v>
      </c>
      <c r="AU633" s="255" t="s">
        <v>85</v>
      </c>
      <c r="AV633" s="14" t="s">
        <v>85</v>
      </c>
      <c r="AW633" s="14" t="s">
        <v>32</v>
      </c>
      <c r="AX633" s="14" t="s">
        <v>75</v>
      </c>
      <c r="AY633" s="255" t="s">
        <v>143</v>
      </c>
    </row>
    <row r="634" s="16" customFormat="1">
      <c r="A634" s="16"/>
      <c r="B634" s="267"/>
      <c r="C634" s="268"/>
      <c r="D634" s="236" t="s">
        <v>152</v>
      </c>
      <c r="E634" s="269" t="s">
        <v>1</v>
      </c>
      <c r="F634" s="270" t="s">
        <v>174</v>
      </c>
      <c r="G634" s="268"/>
      <c r="H634" s="271">
        <v>8.3719999999999999</v>
      </c>
      <c r="I634" s="272"/>
      <c r="J634" s="268"/>
      <c r="K634" s="268"/>
      <c r="L634" s="273"/>
      <c r="M634" s="274"/>
      <c r="N634" s="275"/>
      <c r="O634" s="275"/>
      <c r="P634" s="275"/>
      <c r="Q634" s="275"/>
      <c r="R634" s="275"/>
      <c r="S634" s="275"/>
      <c r="T634" s="276"/>
      <c r="U634" s="16"/>
      <c r="V634" s="16"/>
      <c r="W634" s="16"/>
      <c r="X634" s="16"/>
      <c r="Y634" s="16"/>
      <c r="Z634" s="16"/>
      <c r="AA634" s="16"/>
      <c r="AB634" s="16"/>
      <c r="AC634" s="16"/>
      <c r="AD634" s="16"/>
      <c r="AE634" s="16"/>
      <c r="AT634" s="277" t="s">
        <v>152</v>
      </c>
      <c r="AU634" s="277" t="s">
        <v>85</v>
      </c>
      <c r="AV634" s="16" t="s">
        <v>150</v>
      </c>
      <c r="AW634" s="16" t="s">
        <v>32</v>
      </c>
      <c r="AX634" s="16" t="s">
        <v>83</v>
      </c>
      <c r="AY634" s="277" t="s">
        <v>143</v>
      </c>
    </row>
    <row r="635" s="2" customFormat="1" ht="37.8" customHeight="1">
      <c r="A635" s="39"/>
      <c r="B635" s="40"/>
      <c r="C635" s="220" t="s">
        <v>1671</v>
      </c>
      <c r="D635" s="220" t="s">
        <v>146</v>
      </c>
      <c r="E635" s="221" t="s">
        <v>1672</v>
      </c>
      <c r="F635" s="222" t="s">
        <v>1673</v>
      </c>
      <c r="G635" s="223" t="s">
        <v>149</v>
      </c>
      <c r="H635" s="224">
        <v>8.3719999999999999</v>
      </c>
      <c r="I635" s="225"/>
      <c r="J635" s="226">
        <f>ROUND(I635*H635,2)</f>
        <v>0</v>
      </c>
      <c r="K635" s="227"/>
      <c r="L635" s="45"/>
      <c r="M635" s="228" t="s">
        <v>1</v>
      </c>
      <c r="N635" s="229" t="s">
        <v>40</v>
      </c>
      <c r="O635" s="92"/>
      <c r="P635" s="230">
        <f>O635*H635</f>
        <v>0</v>
      </c>
      <c r="Q635" s="230">
        <v>0.0246755</v>
      </c>
      <c r="R635" s="230">
        <f>Q635*H635</f>
        <v>0.20658328600000001</v>
      </c>
      <c r="S635" s="230">
        <v>0</v>
      </c>
      <c r="T635" s="231">
        <f>S635*H635</f>
        <v>0</v>
      </c>
      <c r="U635" s="39"/>
      <c r="V635" s="39"/>
      <c r="W635" s="39"/>
      <c r="X635" s="39"/>
      <c r="Y635" s="39"/>
      <c r="Z635" s="39"/>
      <c r="AA635" s="39"/>
      <c r="AB635" s="39"/>
      <c r="AC635" s="39"/>
      <c r="AD635" s="39"/>
      <c r="AE635" s="39"/>
      <c r="AR635" s="232" t="s">
        <v>276</v>
      </c>
      <c r="AT635" s="232" t="s">
        <v>146</v>
      </c>
      <c r="AU635" s="232" t="s">
        <v>85</v>
      </c>
      <c r="AY635" s="18" t="s">
        <v>143</v>
      </c>
      <c r="BE635" s="233">
        <f>IF(N635="základní",J635,0)</f>
        <v>0</v>
      </c>
      <c r="BF635" s="233">
        <f>IF(N635="snížená",J635,0)</f>
        <v>0</v>
      </c>
      <c r="BG635" s="233">
        <f>IF(N635="zákl. přenesená",J635,0)</f>
        <v>0</v>
      </c>
      <c r="BH635" s="233">
        <f>IF(N635="sníž. přenesená",J635,0)</f>
        <v>0</v>
      </c>
      <c r="BI635" s="233">
        <f>IF(N635="nulová",J635,0)</f>
        <v>0</v>
      </c>
      <c r="BJ635" s="18" t="s">
        <v>83</v>
      </c>
      <c r="BK635" s="233">
        <f>ROUND(I635*H635,2)</f>
        <v>0</v>
      </c>
      <c r="BL635" s="18" t="s">
        <v>276</v>
      </c>
      <c r="BM635" s="232" t="s">
        <v>1674</v>
      </c>
    </row>
    <row r="636" s="13" customFormat="1">
      <c r="A636" s="13"/>
      <c r="B636" s="234"/>
      <c r="C636" s="235"/>
      <c r="D636" s="236" t="s">
        <v>152</v>
      </c>
      <c r="E636" s="237" t="s">
        <v>1</v>
      </c>
      <c r="F636" s="238" t="s">
        <v>401</v>
      </c>
      <c r="G636" s="235"/>
      <c r="H636" s="237" t="s">
        <v>1</v>
      </c>
      <c r="I636" s="239"/>
      <c r="J636" s="235"/>
      <c r="K636" s="235"/>
      <c r="L636" s="240"/>
      <c r="M636" s="241"/>
      <c r="N636" s="242"/>
      <c r="O636" s="242"/>
      <c r="P636" s="242"/>
      <c r="Q636" s="242"/>
      <c r="R636" s="242"/>
      <c r="S636" s="242"/>
      <c r="T636" s="243"/>
      <c r="U636" s="13"/>
      <c r="V636" s="13"/>
      <c r="W636" s="13"/>
      <c r="X636" s="13"/>
      <c r="Y636" s="13"/>
      <c r="Z636" s="13"/>
      <c r="AA636" s="13"/>
      <c r="AB636" s="13"/>
      <c r="AC636" s="13"/>
      <c r="AD636" s="13"/>
      <c r="AE636" s="13"/>
      <c r="AT636" s="244" t="s">
        <v>152</v>
      </c>
      <c r="AU636" s="244" t="s">
        <v>85</v>
      </c>
      <c r="AV636" s="13" t="s">
        <v>83</v>
      </c>
      <c r="AW636" s="13" t="s">
        <v>32</v>
      </c>
      <c r="AX636" s="13" t="s">
        <v>75</v>
      </c>
      <c r="AY636" s="244" t="s">
        <v>143</v>
      </c>
    </row>
    <row r="637" s="14" customFormat="1">
      <c r="A637" s="14"/>
      <c r="B637" s="245"/>
      <c r="C637" s="246"/>
      <c r="D637" s="236" t="s">
        <v>152</v>
      </c>
      <c r="E637" s="247" t="s">
        <v>1</v>
      </c>
      <c r="F637" s="248" t="s">
        <v>1661</v>
      </c>
      <c r="G637" s="246"/>
      <c r="H637" s="249">
        <v>2.8500000000000001</v>
      </c>
      <c r="I637" s="250"/>
      <c r="J637" s="246"/>
      <c r="K637" s="246"/>
      <c r="L637" s="251"/>
      <c r="M637" s="252"/>
      <c r="N637" s="253"/>
      <c r="O637" s="253"/>
      <c r="P637" s="253"/>
      <c r="Q637" s="253"/>
      <c r="R637" s="253"/>
      <c r="S637" s="253"/>
      <c r="T637" s="254"/>
      <c r="U637" s="14"/>
      <c r="V637" s="14"/>
      <c r="W637" s="14"/>
      <c r="X637" s="14"/>
      <c r="Y637" s="14"/>
      <c r="Z637" s="14"/>
      <c r="AA637" s="14"/>
      <c r="AB637" s="14"/>
      <c r="AC637" s="14"/>
      <c r="AD637" s="14"/>
      <c r="AE637" s="14"/>
      <c r="AT637" s="255" t="s">
        <v>152</v>
      </c>
      <c r="AU637" s="255" t="s">
        <v>85</v>
      </c>
      <c r="AV637" s="14" t="s">
        <v>85</v>
      </c>
      <c r="AW637" s="14" t="s">
        <v>32</v>
      </c>
      <c r="AX637" s="14" t="s">
        <v>75</v>
      </c>
      <c r="AY637" s="255" t="s">
        <v>143</v>
      </c>
    </row>
    <row r="638" s="14" customFormat="1">
      <c r="A638" s="14"/>
      <c r="B638" s="245"/>
      <c r="C638" s="246"/>
      <c r="D638" s="236" t="s">
        <v>152</v>
      </c>
      <c r="E638" s="247" t="s">
        <v>1</v>
      </c>
      <c r="F638" s="248" t="s">
        <v>1662</v>
      </c>
      <c r="G638" s="246"/>
      <c r="H638" s="249">
        <v>2.5649999999999999</v>
      </c>
      <c r="I638" s="250"/>
      <c r="J638" s="246"/>
      <c r="K638" s="246"/>
      <c r="L638" s="251"/>
      <c r="M638" s="252"/>
      <c r="N638" s="253"/>
      <c r="O638" s="253"/>
      <c r="P638" s="253"/>
      <c r="Q638" s="253"/>
      <c r="R638" s="253"/>
      <c r="S638" s="253"/>
      <c r="T638" s="254"/>
      <c r="U638" s="14"/>
      <c r="V638" s="14"/>
      <c r="W638" s="14"/>
      <c r="X638" s="14"/>
      <c r="Y638" s="14"/>
      <c r="Z638" s="14"/>
      <c r="AA638" s="14"/>
      <c r="AB638" s="14"/>
      <c r="AC638" s="14"/>
      <c r="AD638" s="14"/>
      <c r="AE638" s="14"/>
      <c r="AT638" s="255" t="s">
        <v>152</v>
      </c>
      <c r="AU638" s="255" t="s">
        <v>85</v>
      </c>
      <c r="AV638" s="14" t="s">
        <v>85</v>
      </c>
      <c r="AW638" s="14" t="s">
        <v>32</v>
      </c>
      <c r="AX638" s="14" t="s">
        <v>75</v>
      </c>
      <c r="AY638" s="255" t="s">
        <v>143</v>
      </c>
    </row>
    <row r="639" s="13" customFormat="1">
      <c r="A639" s="13"/>
      <c r="B639" s="234"/>
      <c r="C639" s="235"/>
      <c r="D639" s="236" t="s">
        <v>152</v>
      </c>
      <c r="E639" s="237" t="s">
        <v>1</v>
      </c>
      <c r="F639" s="238" t="s">
        <v>407</v>
      </c>
      <c r="G639" s="235"/>
      <c r="H639" s="237" t="s">
        <v>1</v>
      </c>
      <c r="I639" s="239"/>
      <c r="J639" s="235"/>
      <c r="K639" s="235"/>
      <c r="L639" s="240"/>
      <c r="M639" s="241"/>
      <c r="N639" s="242"/>
      <c r="O639" s="242"/>
      <c r="P639" s="242"/>
      <c r="Q639" s="242"/>
      <c r="R639" s="242"/>
      <c r="S639" s="242"/>
      <c r="T639" s="243"/>
      <c r="U639" s="13"/>
      <c r="V639" s="13"/>
      <c r="W639" s="13"/>
      <c r="X639" s="13"/>
      <c r="Y639" s="13"/>
      <c r="Z639" s="13"/>
      <c r="AA639" s="13"/>
      <c r="AB639" s="13"/>
      <c r="AC639" s="13"/>
      <c r="AD639" s="13"/>
      <c r="AE639" s="13"/>
      <c r="AT639" s="244" t="s">
        <v>152</v>
      </c>
      <c r="AU639" s="244" t="s">
        <v>85</v>
      </c>
      <c r="AV639" s="13" t="s">
        <v>83</v>
      </c>
      <c r="AW639" s="13" t="s">
        <v>32</v>
      </c>
      <c r="AX639" s="13" t="s">
        <v>75</v>
      </c>
      <c r="AY639" s="244" t="s">
        <v>143</v>
      </c>
    </row>
    <row r="640" s="14" customFormat="1">
      <c r="A640" s="14"/>
      <c r="B640" s="245"/>
      <c r="C640" s="246"/>
      <c r="D640" s="236" t="s">
        <v>152</v>
      </c>
      <c r="E640" s="247" t="s">
        <v>1</v>
      </c>
      <c r="F640" s="248" t="s">
        <v>1663</v>
      </c>
      <c r="G640" s="246"/>
      <c r="H640" s="249">
        <v>2.9569999999999999</v>
      </c>
      <c r="I640" s="250"/>
      <c r="J640" s="246"/>
      <c r="K640" s="246"/>
      <c r="L640" s="251"/>
      <c r="M640" s="252"/>
      <c r="N640" s="253"/>
      <c r="O640" s="253"/>
      <c r="P640" s="253"/>
      <c r="Q640" s="253"/>
      <c r="R640" s="253"/>
      <c r="S640" s="253"/>
      <c r="T640" s="254"/>
      <c r="U640" s="14"/>
      <c r="V640" s="14"/>
      <c r="W640" s="14"/>
      <c r="X640" s="14"/>
      <c r="Y640" s="14"/>
      <c r="Z640" s="14"/>
      <c r="AA640" s="14"/>
      <c r="AB640" s="14"/>
      <c r="AC640" s="14"/>
      <c r="AD640" s="14"/>
      <c r="AE640" s="14"/>
      <c r="AT640" s="255" t="s">
        <v>152</v>
      </c>
      <c r="AU640" s="255" t="s">
        <v>85</v>
      </c>
      <c r="AV640" s="14" t="s">
        <v>85</v>
      </c>
      <c r="AW640" s="14" t="s">
        <v>32</v>
      </c>
      <c r="AX640" s="14" t="s">
        <v>75</v>
      </c>
      <c r="AY640" s="255" t="s">
        <v>143</v>
      </c>
    </row>
    <row r="641" s="16" customFormat="1">
      <c r="A641" s="16"/>
      <c r="B641" s="267"/>
      <c r="C641" s="268"/>
      <c r="D641" s="236" t="s">
        <v>152</v>
      </c>
      <c r="E641" s="269" t="s">
        <v>1</v>
      </c>
      <c r="F641" s="270" t="s">
        <v>174</v>
      </c>
      <c r="G641" s="268"/>
      <c r="H641" s="271">
        <v>8.3719999999999999</v>
      </c>
      <c r="I641" s="272"/>
      <c r="J641" s="268"/>
      <c r="K641" s="268"/>
      <c r="L641" s="273"/>
      <c r="M641" s="274"/>
      <c r="N641" s="275"/>
      <c r="O641" s="275"/>
      <c r="P641" s="275"/>
      <c r="Q641" s="275"/>
      <c r="R641" s="275"/>
      <c r="S641" s="275"/>
      <c r="T641" s="276"/>
      <c r="U641" s="16"/>
      <c r="V641" s="16"/>
      <c r="W641" s="16"/>
      <c r="X641" s="16"/>
      <c r="Y641" s="16"/>
      <c r="Z641" s="16"/>
      <c r="AA641" s="16"/>
      <c r="AB641" s="16"/>
      <c r="AC641" s="16"/>
      <c r="AD641" s="16"/>
      <c r="AE641" s="16"/>
      <c r="AT641" s="277" t="s">
        <v>152</v>
      </c>
      <c r="AU641" s="277" t="s">
        <v>85</v>
      </c>
      <c r="AV641" s="16" t="s">
        <v>150</v>
      </c>
      <c r="AW641" s="16" t="s">
        <v>32</v>
      </c>
      <c r="AX641" s="16" t="s">
        <v>83</v>
      </c>
      <c r="AY641" s="277" t="s">
        <v>143</v>
      </c>
    </row>
    <row r="642" s="2" customFormat="1" ht="24.15" customHeight="1">
      <c r="A642" s="39"/>
      <c r="B642" s="40"/>
      <c r="C642" s="220" t="s">
        <v>1675</v>
      </c>
      <c r="D642" s="220" t="s">
        <v>146</v>
      </c>
      <c r="E642" s="221" t="s">
        <v>1676</v>
      </c>
      <c r="F642" s="222" t="s">
        <v>1677</v>
      </c>
      <c r="G642" s="223" t="s">
        <v>149</v>
      </c>
      <c r="H642" s="224">
        <v>71.316000000000002</v>
      </c>
      <c r="I642" s="225"/>
      <c r="J642" s="226">
        <f>ROUND(I642*H642,2)</f>
        <v>0</v>
      </c>
      <c r="K642" s="227"/>
      <c r="L642" s="45"/>
      <c r="M642" s="228" t="s">
        <v>1</v>
      </c>
      <c r="N642" s="229" t="s">
        <v>40</v>
      </c>
      <c r="O642" s="92"/>
      <c r="P642" s="230">
        <f>O642*H642</f>
        <v>0</v>
      </c>
      <c r="Q642" s="230">
        <v>0.012204690900000001</v>
      </c>
      <c r="R642" s="230">
        <f>Q642*H642</f>
        <v>0.87038973622440008</v>
      </c>
      <c r="S642" s="230">
        <v>0</v>
      </c>
      <c r="T642" s="231">
        <f>S642*H642</f>
        <v>0</v>
      </c>
      <c r="U642" s="39"/>
      <c r="V642" s="39"/>
      <c r="W642" s="39"/>
      <c r="X642" s="39"/>
      <c r="Y642" s="39"/>
      <c r="Z642" s="39"/>
      <c r="AA642" s="39"/>
      <c r="AB642" s="39"/>
      <c r="AC642" s="39"/>
      <c r="AD642" s="39"/>
      <c r="AE642" s="39"/>
      <c r="AR642" s="232" t="s">
        <v>276</v>
      </c>
      <c r="AT642" s="232" t="s">
        <v>146</v>
      </c>
      <c r="AU642" s="232" t="s">
        <v>85</v>
      </c>
      <c r="AY642" s="18" t="s">
        <v>143</v>
      </c>
      <c r="BE642" s="233">
        <f>IF(N642="základní",J642,0)</f>
        <v>0</v>
      </c>
      <c r="BF642" s="233">
        <f>IF(N642="snížená",J642,0)</f>
        <v>0</v>
      </c>
      <c r="BG642" s="233">
        <f>IF(N642="zákl. přenesená",J642,0)</f>
        <v>0</v>
      </c>
      <c r="BH642" s="233">
        <f>IF(N642="sníž. přenesená",J642,0)</f>
        <v>0</v>
      </c>
      <c r="BI642" s="233">
        <f>IF(N642="nulová",J642,0)</f>
        <v>0</v>
      </c>
      <c r="BJ642" s="18" t="s">
        <v>83</v>
      </c>
      <c r="BK642" s="233">
        <f>ROUND(I642*H642,2)</f>
        <v>0</v>
      </c>
      <c r="BL642" s="18" t="s">
        <v>276</v>
      </c>
      <c r="BM642" s="232" t="s">
        <v>1678</v>
      </c>
    </row>
    <row r="643" s="13" customFormat="1">
      <c r="A643" s="13"/>
      <c r="B643" s="234"/>
      <c r="C643" s="235"/>
      <c r="D643" s="236" t="s">
        <v>152</v>
      </c>
      <c r="E643" s="237" t="s">
        <v>1</v>
      </c>
      <c r="F643" s="238" t="s">
        <v>401</v>
      </c>
      <c r="G643" s="235"/>
      <c r="H643" s="237" t="s">
        <v>1</v>
      </c>
      <c r="I643" s="239"/>
      <c r="J643" s="235"/>
      <c r="K643" s="235"/>
      <c r="L643" s="240"/>
      <c r="M643" s="241"/>
      <c r="N643" s="242"/>
      <c r="O643" s="242"/>
      <c r="P643" s="242"/>
      <c r="Q643" s="242"/>
      <c r="R643" s="242"/>
      <c r="S643" s="242"/>
      <c r="T643" s="243"/>
      <c r="U643" s="13"/>
      <c r="V643" s="13"/>
      <c r="W643" s="13"/>
      <c r="X643" s="13"/>
      <c r="Y643" s="13"/>
      <c r="Z643" s="13"/>
      <c r="AA643" s="13"/>
      <c r="AB643" s="13"/>
      <c r="AC643" s="13"/>
      <c r="AD643" s="13"/>
      <c r="AE643" s="13"/>
      <c r="AT643" s="244" t="s">
        <v>152</v>
      </c>
      <c r="AU643" s="244" t="s">
        <v>85</v>
      </c>
      <c r="AV643" s="13" t="s">
        <v>83</v>
      </c>
      <c r="AW643" s="13" t="s">
        <v>32</v>
      </c>
      <c r="AX643" s="13" t="s">
        <v>75</v>
      </c>
      <c r="AY643" s="244" t="s">
        <v>143</v>
      </c>
    </row>
    <row r="644" s="14" customFormat="1">
      <c r="A644" s="14"/>
      <c r="B644" s="245"/>
      <c r="C644" s="246"/>
      <c r="D644" s="236" t="s">
        <v>152</v>
      </c>
      <c r="E644" s="247" t="s">
        <v>1</v>
      </c>
      <c r="F644" s="248" t="s">
        <v>1679</v>
      </c>
      <c r="G644" s="246"/>
      <c r="H644" s="249">
        <v>34.479999999999997</v>
      </c>
      <c r="I644" s="250"/>
      <c r="J644" s="246"/>
      <c r="K644" s="246"/>
      <c r="L644" s="251"/>
      <c r="M644" s="252"/>
      <c r="N644" s="253"/>
      <c r="O644" s="253"/>
      <c r="P644" s="253"/>
      <c r="Q644" s="253"/>
      <c r="R644" s="253"/>
      <c r="S644" s="253"/>
      <c r="T644" s="254"/>
      <c r="U644" s="14"/>
      <c r="V644" s="14"/>
      <c r="W644" s="14"/>
      <c r="X644" s="14"/>
      <c r="Y644" s="14"/>
      <c r="Z644" s="14"/>
      <c r="AA644" s="14"/>
      <c r="AB644" s="14"/>
      <c r="AC644" s="14"/>
      <c r="AD644" s="14"/>
      <c r="AE644" s="14"/>
      <c r="AT644" s="255" t="s">
        <v>152</v>
      </c>
      <c r="AU644" s="255" t="s">
        <v>85</v>
      </c>
      <c r="AV644" s="14" t="s">
        <v>85</v>
      </c>
      <c r="AW644" s="14" t="s">
        <v>32</v>
      </c>
      <c r="AX644" s="14" t="s">
        <v>75</v>
      </c>
      <c r="AY644" s="255" t="s">
        <v>143</v>
      </c>
    </row>
    <row r="645" s="14" customFormat="1">
      <c r="A645" s="14"/>
      <c r="B645" s="245"/>
      <c r="C645" s="246"/>
      <c r="D645" s="236" t="s">
        <v>152</v>
      </c>
      <c r="E645" s="247" t="s">
        <v>1</v>
      </c>
      <c r="F645" s="248" t="s">
        <v>1680</v>
      </c>
      <c r="G645" s="246"/>
      <c r="H645" s="249">
        <v>3.4500000000000002</v>
      </c>
      <c r="I645" s="250"/>
      <c r="J645" s="246"/>
      <c r="K645" s="246"/>
      <c r="L645" s="251"/>
      <c r="M645" s="252"/>
      <c r="N645" s="253"/>
      <c r="O645" s="253"/>
      <c r="P645" s="253"/>
      <c r="Q645" s="253"/>
      <c r="R645" s="253"/>
      <c r="S645" s="253"/>
      <c r="T645" s="254"/>
      <c r="U645" s="14"/>
      <c r="V645" s="14"/>
      <c r="W645" s="14"/>
      <c r="X645" s="14"/>
      <c r="Y645" s="14"/>
      <c r="Z645" s="14"/>
      <c r="AA645" s="14"/>
      <c r="AB645" s="14"/>
      <c r="AC645" s="14"/>
      <c r="AD645" s="14"/>
      <c r="AE645" s="14"/>
      <c r="AT645" s="255" t="s">
        <v>152</v>
      </c>
      <c r="AU645" s="255" t="s">
        <v>85</v>
      </c>
      <c r="AV645" s="14" t="s">
        <v>85</v>
      </c>
      <c r="AW645" s="14" t="s">
        <v>32</v>
      </c>
      <c r="AX645" s="14" t="s">
        <v>75</v>
      </c>
      <c r="AY645" s="255" t="s">
        <v>143</v>
      </c>
    </row>
    <row r="646" s="14" customFormat="1">
      <c r="A646" s="14"/>
      <c r="B646" s="245"/>
      <c r="C646" s="246"/>
      <c r="D646" s="236" t="s">
        <v>152</v>
      </c>
      <c r="E646" s="247" t="s">
        <v>1</v>
      </c>
      <c r="F646" s="248" t="s">
        <v>1681</v>
      </c>
      <c r="G646" s="246"/>
      <c r="H646" s="249">
        <v>2.3370000000000002</v>
      </c>
      <c r="I646" s="250"/>
      <c r="J646" s="246"/>
      <c r="K646" s="246"/>
      <c r="L646" s="251"/>
      <c r="M646" s="252"/>
      <c r="N646" s="253"/>
      <c r="O646" s="253"/>
      <c r="P646" s="253"/>
      <c r="Q646" s="253"/>
      <c r="R646" s="253"/>
      <c r="S646" s="253"/>
      <c r="T646" s="254"/>
      <c r="U646" s="14"/>
      <c r="V646" s="14"/>
      <c r="W646" s="14"/>
      <c r="X646" s="14"/>
      <c r="Y646" s="14"/>
      <c r="Z646" s="14"/>
      <c r="AA646" s="14"/>
      <c r="AB646" s="14"/>
      <c r="AC646" s="14"/>
      <c r="AD646" s="14"/>
      <c r="AE646" s="14"/>
      <c r="AT646" s="255" t="s">
        <v>152</v>
      </c>
      <c r="AU646" s="255" t="s">
        <v>85</v>
      </c>
      <c r="AV646" s="14" t="s">
        <v>85</v>
      </c>
      <c r="AW646" s="14" t="s">
        <v>32</v>
      </c>
      <c r="AX646" s="14" t="s">
        <v>75</v>
      </c>
      <c r="AY646" s="255" t="s">
        <v>143</v>
      </c>
    </row>
    <row r="647" s="14" customFormat="1">
      <c r="A647" s="14"/>
      <c r="B647" s="245"/>
      <c r="C647" s="246"/>
      <c r="D647" s="236" t="s">
        <v>152</v>
      </c>
      <c r="E647" s="247" t="s">
        <v>1</v>
      </c>
      <c r="F647" s="248" t="s">
        <v>1682</v>
      </c>
      <c r="G647" s="246"/>
      <c r="H647" s="249">
        <v>5.8600000000000003</v>
      </c>
      <c r="I647" s="250"/>
      <c r="J647" s="246"/>
      <c r="K647" s="246"/>
      <c r="L647" s="251"/>
      <c r="M647" s="252"/>
      <c r="N647" s="253"/>
      <c r="O647" s="253"/>
      <c r="P647" s="253"/>
      <c r="Q647" s="253"/>
      <c r="R647" s="253"/>
      <c r="S647" s="253"/>
      <c r="T647" s="254"/>
      <c r="U647" s="14"/>
      <c r="V647" s="14"/>
      <c r="W647" s="14"/>
      <c r="X647" s="14"/>
      <c r="Y647" s="14"/>
      <c r="Z647" s="14"/>
      <c r="AA647" s="14"/>
      <c r="AB647" s="14"/>
      <c r="AC647" s="14"/>
      <c r="AD647" s="14"/>
      <c r="AE647" s="14"/>
      <c r="AT647" s="255" t="s">
        <v>152</v>
      </c>
      <c r="AU647" s="255" t="s">
        <v>85</v>
      </c>
      <c r="AV647" s="14" t="s">
        <v>85</v>
      </c>
      <c r="AW647" s="14" t="s">
        <v>32</v>
      </c>
      <c r="AX647" s="14" t="s">
        <v>75</v>
      </c>
      <c r="AY647" s="255" t="s">
        <v>143</v>
      </c>
    </row>
    <row r="648" s="14" customFormat="1">
      <c r="A648" s="14"/>
      <c r="B648" s="245"/>
      <c r="C648" s="246"/>
      <c r="D648" s="236" t="s">
        <v>152</v>
      </c>
      <c r="E648" s="247" t="s">
        <v>1</v>
      </c>
      <c r="F648" s="248" t="s">
        <v>1683</v>
      </c>
      <c r="G648" s="246"/>
      <c r="H648" s="249">
        <v>3.3500000000000001</v>
      </c>
      <c r="I648" s="250"/>
      <c r="J648" s="246"/>
      <c r="K648" s="246"/>
      <c r="L648" s="251"/>
      <c r="M648" s="252"/>
      <c r="N648" s="253"/>
      <c r="O648" s="253"/>
      <c r="P648" s="253"/>
      <c r="Q648" s="253"/>
      <c r="R648" s="253"/>
      <c r="S648" s="253"/>
      <c r="T648" s="254"/>
      <c r="U648" s="14"/>
      <c r="V648" s="14"/>
      <c r="W648" s="14"/>
      <c r="X648" s="14"/>
      <c r="Y648" s="14"/>
      <c r="Z648" s="14"/>
      <c r="AA648" s="14"/>
      <c r="AB648" s="14"/>
      <c r="AC648" s="14"/>
      <c r="AD648" s="14"/>
      <c r="AE648" s="14"/>
      <c r="AT648" s="255" t="s">
        <v>152</v>
      </c>
      <c r="AU648" s="255" t="s">
        <v>85</v>
      </c>
      <c r="AV648" s="14" t="s">
        <v>85</v>
      </c>
      <c r="AW648" s="14" t="s">
        <v>32</v>
      </c>
      <c r="AX648" s="14" t="s">
        <v>75</v>
      </c>
      <c r="AY648" s="255" t="s">
        <v>143</v>
      </c>
    </row>
    <row r="649" s="14" customFormat="1">
      <c r="A649" s="14"/>
      <c r="B649" s="245"/>
      <c r="C649" s="246"/>
      <c r="D649" s="236" t="s">
        <v>152</v>
      </c>
      <c r="E649" s="247" t="s">
        <v>1</v>
      </c>
      <c r="F649" s="248" t="s">
        <v>1684</v>
      </c>
      <c r="G649" s="246"/>
      <c r="H649" s="249">
        <v>4.3499999999999996</v>
      </c>
      <c r="I649" s="250"/>
      <c r="J649" s="246"/>
      <c r="K649" s="246"/>
      <c r="L649" s="251"/>
      <c r="M649" s="252"/>
      <c r="N649" s="253"/>
      <c r="O649" s="253"/>
      <c r="P649" s="253"/>
      <c r="Q649" s="253"/>
      <c r="R649" s="253"/>
      <c r="S649" s="253"/>
      <c r="T649" s="254"/>
      <c r="U649" s="14"/>
      <c r="V649" s="14"/>
      <c r="W649" s="14"/>
      <c r="X649" s="14"/>
      <c r="Y649" s="14"/>
      <c r="Z649" s="14"/>
      <c r="AA649" s="14"/>
      <c r="AB649" s="14"/>
      <c r="AC649" s="14"/>
      <c r="AD649" s="14"/>
      <c r="AE649" s="14"/>
      <c r="AT649" s="255" t="s">
        <v>152</v>
      </c>
      <c r="AU649" s="255" t="s">
        <v>85</v>
      </c>
      <c r="AV649" s="14" t="s">
        <v>85</v>
      </c>
      <c r="AW649" s="14" t="s">
        <v>32</v>
      </c>
      <c r="AX649" s="14" t="s">
        <v>75</v>
      </c>
      <c r="AY649" s="255" t="s">
        <v>143</v>
      </c>
    </row>
    <row r="650" s="13" customFormat="1">
      <c r="A650" s="13"/>
      <c r="B650" s="234"/>
      <c r="C650" s="235"/>
      <c r="D650" s="236" t="s">
        <v>152</v>
      </c>
      <c r="E650" s="237" t="s">
        <v>1</v>
      </c>
      <c r="F650" s="238" t="s">
        <v>407</v>
      </c>
      <c r="G650" s="235"/>
      <c r="H650" s="237" t="s">
        <v>1</v>
      </c>
      <c r="I650" s="239"/>
      <c r="J650" s="235"/>
      <c r="K650" s="235"/>
      <c r="L650" s="240"/>
      <c r="M650" s="241"/>
      <c r="N650" s="242"/>
      <c r="O650" s="242"/>
      <c r="P650" s="242"/>
      <c r="Q650" s="242"/>
      <c r="R650" s="242"/>
      <c r="S650" s="242"/>
      <c r="T650" s="243"/>
      <c r="U650" s="13"/>
      <c r="V650" s="13"/>
      <c r="W650" s="13"/>
      <c r="X650" s="13"/>
      <c r="Y650" s="13"/>
      <c r="Z650" s="13"/>
      <c r="AA650" s="13"/>
      <c r="AB650" s="13"/>
      <c r="AC650" s="13"/>
      <c r="AD650" s="13"/>
      <c r="AE650" s="13"/>
      <c r="AT650" s="244" t="s">
        <v>152</v>
      </c>
      <c r="AU650" s="244" t="s">
        <v>85</v>
      </c>
      <c r="AV650" s="13" t="s">
        <v>83</v>
      </c>
      <c r="AW650" s="13" t="s">
        <v>32</v>
      </c>
      <c r="AX650" s="13" t="s">
        <v>75</v>
      </c>
      <c r="AY650" s="244" t="s">
        <v>143</v>
      </c>
    </row>
    <row r="651" s="14" customFormat="1">
      <c r="A651" s="14"/>
      <c r="B651" s="245"/>
      <c r="C651" s="246"/>
      <c r="D651" s="236" t="s">
        <v>152</v>
      </c>
      <c r="E651" s="247" t="s">
        <v>1</v>
      </c>
      <c r="F651" s="248" t="s">
        <v>1685</v>
      </c>
      <c r="G651" s="246"/>
      <c r="H651" s="249">
        <v>13.629</v>
      </c>
      <c r="I651" s="250"/>
      <c r="J651" s="246"/>
      <c r="K651" s="246"/>
      <c r="L651" s="251"/>
      <c r="M651" s="252"/>
      <c r="N651" s="253"/>
      <c r="O651" s="253"/>
      <c r="P651" s="253"/>
      <c r="Q651" s="253"/>
      <c r="R651" s="253"/>
      <c r="S651" s="253"/>
      <c r="T651" s="254"/>
      <c r="U651" s="14"/>
      <c r="V651" s="14"/>
      <c r="W651" s="14"/>
      <c r="X651" s="14"/>
      <c r="Y651" s="14"/>
      <c r="Z651" s="14"/>
      <c r="AA651" s="14"/>
      <c r="AB651" s="14"/>
      <c r="AC651" s="14"/>
      <c r="AD651" s="14"/>
      <c r="AE651" s="14"/>
      <c r="AT651" s="255" t="s">
        <v>152</v>
      </c>
      <c r="AU651" s="255" t="s">
        <v>85</v>
      </c>
      <c r="AV651" s="14" t="s">
        <v>85</v>
      </c>
      <c r="AW651" s="14" t="s">
        <v>32</v>
      </c>
      <c r="AX651" s="14" t="s">
        <v>75</v>
      </c>
      <c r="AY651" s="255" t="s">
        <v>143</v>
      </c>
    </row>
    <row r="652" s="14" customFormat="1">
      <c r="A652" s="14"/>
      <c r="B652" s="245"/>
      <c r="C652" s="246"/>
      <c r="D652" s="236" t="s">
        <v>152</v>
      </c>
      <c r="E652" s="247" t="s">
        <v>1</v>
      </c>
      <c r="F652" s="248" t="s">
        <v>1686</v>
      </c>
      <c r="G652" s="246"/>
      <c r="H652" s="249">
        <v>3.8599999999999999</v>
      </c>
      <c r="I652" s="250"/>
      <c r="J652" s="246"/>
      <c r="K652" s="246"/>
      <c r="L652" s="251"/>
      <c r="M652" s="252"/>
      <c r="N652" s="253"/>
      <c r="O652" s="253"/>
      <c r="P652" s="253"/>
      <c r="Q652" s="253"/>
      <c r="R652" s="253"/>
      <c r="S652" s="253"/>
      <c r="T652" s="254"/>
      <c r="U652" s="14"/>
      <c r="V652" s="14"/>
      <c r="W652" s="14"/>
      <c r="X652" s="14"/>
      <c r="Y652" s="14"/>
      <c r="Z652" s="14"/>
      <c r="AA652" s="14"/>
      <c r="AB652" s="14"/>
      <c r="AC652" s="14"/>
      <c r="AD652" s="14"/>
      <c r="AE652" s="14"/>
      <c r="AT652" s="255" t="s">
        <v>152</v>
      </c>
      <c r="AU652" s="255" t="s">
        <v>85</v>
      </c>
      <c r="AV652" s="14" t="s">
        <v>85</v>
      </c>
      <c r="AW652" s="14" t="s">
        <v>32</v>
      </c>
      <c r="AX652" s="14" t="s">
        <v>75</v>
      </c>
      <c r="AY652" s="255" t="s">
        <v>143</v>
      </c>
    </row>
    <row r="653" s="16" customFormat="1">
      <c r="A653" s="16"/>
      <c r="B653" s="267"/>
      <c r="C653" s="268"/>
      <c r="D653" s="236" t="s">
        <v>152</v>
      </c>
      <c r="E653" s="269" t="s">
        <v>1</v>
      </c>
      <c r="F653" s="270" t="s">
        <v>174</v>
      </c>
      <c r="G653" s="268"/>
      <c r="H653" s="271">
        <v>71.316000000000002</v>
      </c>
      <c r="I653" s="272"/>
      <c r="J653" s="268"/>
      <c r="K653" s="268"/>
      <c r="L653" s="273"/>
      <c r="M653" s="274"/>
      <c r="N653" s="275"/>
      <c r="O653" s="275"/>
      <c r="P653" s="275"/>
      <c r="Q653" s="275"/>
      <c r="R653" s="275"/>
      <c r="S653" s="275"/>
      <c r="T653" s="276"/>
      <c r="U653" s="16"/>
      <c r="V653" s="16"/>
      <c r="W653" s="16"/>
      <c r="X653" s="16"/>
      <c r="Y653" s="16"/>
      <c r="Z653" s="16"/>
      <c r="AA653" s="16"/>
      <c r="AB653" s="16"/>
      <c r="AC653" s="16"/>
      <c r="AD653" s="16"/>
      <c r="AE653" s="16"/>
      <c r="AT653" s="277" t="s">
        <v>152</v>
      </c>
      <c r="AU653" s="277" t="s">
        <v>85</v>
      </c>
      <c r="AV653" s="16" t="s">
        <v>150</v>
      </c>
      <c r="AW653" s="16" t="s">
        <v>32</v>
      </c>
      <c r="AX653" s="16" t="s">
        <v>83</v>
      </c>
      <c r="AY653" s="277" t="s">
        <v>143</v>
      </c>
    </row>
    <row r="654" s="2" customFormat="1" ht="16.5" customHeight="1">
      <c r="A654" s="39"/>
      <c r="B654" s="40"/>
      <c r="C654" s="220" t="s">
        <v>1687</v>
      </c>
      <c r="D654" s="220" t="s">
        <v>146</v>
      </c>
      <c r="E654" s="221" t="s">
        <v>1688</v>
      </c>
      <c r="F654" s="222" t="s">
        <v>1689</v>
      </c>
      <c r="G654" s="223" t="s">
        <v>149</v>
      </c>
      <c r="H654" s="224">
        <v>71.316000000000002</v>
      </c>
      <c r="I654" s="225"/>
      <c r="J654" s="226">
        <f>ROUND(I654*H654,2)</f>
        <v>0</v>
      </c>
      <c r="K654" s="227"/>
      <c r="L654" s="45"/>
      <c r="M654" s="228" t="s">
        <v>1</v>
      </c>
      <c r="N654" s="229" t="s">
        <v>40</v>
      </c>
      <c r="O654" s="92"/>
      <c r="P654" s="230">
        <f>O654*H654</f>
        <v>0</v>
      </c>
      <c r="Q654" s="230">
        <v>0.00010000000000000001</v>
      </c>
      <c r="R654" s="230">
        <f>Q654*H654</f>
        <v>0.007131600000000001</v>
      </c>
      <c r="S654" s="230">
        <v>0</v>
      </c>
      <c r="T654" s="231">
        <f>S654*H654</f>
        <v>0</v>
      </c>
      <c r="U654" s="39"/>
      <c r="V654" s="39"/>
      <c r="W654" s="39"/>
      <c r="X654" s="39"/>
      <c r="Y654" s="39"/>
      <c r="Z654" s="39"/>
      <c r="AA654" s="39"/>
      <c r="AB654" s="39"/>
      <c r="AC654" s="39"/>
      <c r="AD654" s="39"/>
      <c r="AE654" s="39"/>
      <c r="AR654" s="232" t="s">
        <v>276</v>
      </c>
      <c r="AT654" s="232" t="s">
        <v>146</v>
      </c>
      <c r="AU654" s="232" t="s">
        <v>85</v>
      </c>
      <c r="AY654" s="18" t="s">
        <v>143</v>
      </c>
      <c r="BE654" s="233">
        <f>IF(N654="základní",J654,0)</f>
        <v>0</v>
      </c>
      <c r="BF654" s="233">
        <f>IF(N654="snížená",J654,0)</f>
        <v>0</v>
      </c>
      <c r="BG654" s="233">
        <f>IF(N654="zákl. přenesená",J654,0)</f>
        <v>0</v>
      </c>
      <c r="BH654" s="233">
        <f>IF(N654="sníž. přenesená",J654,0)</f>
        <v>0</v>
      </c>
      <c r="BI654" s="233">
        <f>IF(N654="nulová",J654,0)</f>
        <v>0</v>
      </c>
      <c r="BJ654" s="18" t="s">
        <v>83</v>
      </c>
      <c r="BK654" s="233">
        <f>ROUND(I654*H654,2)</f>
        <v>0</v>
      </c>
      <c r="BL654" s="18" t="s">
        <v>276</v>
      </c>
      <c r="BM654" s="232" t="s">
        <v>1690</v>
      </c>
    </row>
    <row r="655" s="2" customFormat="1" ht="16.5" customHeight="1">
      <c r="A655" s="39"/>
      <c r="B655" s="40"/>
      <c r="C655" s="220" t="s">
        <v>1691</v>
      </c>
      <c r="D655" s="220" t="s">
        <v>146</v>
      </c>
      <c r="E655" s="221" t="s">
        <v>1692</v>
      </c>
      <c r="F655" s="222" t="s">
        <v>1693</v>
      </c>
      <c r="G655" s="223" t="s">
        <v>223</v>
      </c>
      <c r="H655" s="224">
        <v>9.3849999999999998</v>
      </c>
      <c r="I655" s="225"/>
      <c r="J655" s="226">
        <f>ROUND(I655*H655,2)</f>
        <v>0</v>
      </c>
      <c r="K655" s="227"/>
      <c r="L655" s="45"/>
      <c r="M655" s="228" t="s">
        <v>1</v>
      </c>
      <c r="N655" s="229" t="s">
        <v>40</v>
      </c>
      <c r="O655" s="92"/>
      <c r="P655" s="230">
        <f>O655*H655</f>
        <v>0</v>
      </c>
      <c r="Q655" s="230">
        <v>0.0043759999999999997</v>
      </c>
      <c r="R655" s="230">
        <f>Q655*H655</f>
        <v>0.041068759999999996</v>
      </c>
      <c r="S655" s="230">
        <v>0</v>
      </c>
      <c r="T655" s="231">
        <f>S655*H655</f>
        <v>0</v>
      </c>
      <c r="U655" s="39"/>
      <c r="V655" s="39"/>
      <c r="W655" s="39"/>
      <c r="X655" s="39"/>
      <c r="Y655" s="39"/>
      <c r="Z655" s="39"/>
      <c r="AA655" s="39"/>
      <c r="AB655" s="39"/>
      <c r="AC655" s="39"/>
      <c r="AD655" s="39"/>
      <c r="AE655" s="39"/>
      <c r="AR655" s="232" t="s">
        <v>276</v>
      </c>
      <c r="AT655" s="232" t="s">
        <v>146</v>
      </c>
      <c r="AU655" s="232" t="s">
        <v>85</v>
      </c>
      <c r="AY655" s="18" t="s">
        <v>143</v>
      </c>
      <c r="BE655" s="233">
        <f>IF(N655="základní",J655,0)</f>
        <v>0</v>
      </c>
      <c r="BF655" s="233">
        <f>IF(N655="snížená",J655,0)</f>
        <v>0</v>
      </c>
      <c r="BG655" s="233">
        <f>IF(N655="zákl. přenesená",J655,0)</f>
        <v>0</v>
      </c>
      <c r="BH655" s="233">
        <f>IF(N655="sníž. přenesená",J655,0)</f>
        <v>0</v>
      </c>
      <c r="BI655" s="233">
        <f>IF(N655="nulová",J655,0)</f>
        <v>0</v>
      </c>
      <c r="BJ655" s="18" t="s">
        <v>83</v>
      </c>
      <c r="BK655" s="233">
        <f>ROUND(I655*H655,2)</f>
        <v>0</v>
      </c>
      <c r="BL655" s="18" t="s">
        <v>276</v>
      </c>
      <c r="BM655" s="232" t="s">
        <v>1694</v>
      </c>
    </row>
    <row r="656" s="14" customFormat="1">
      <c r="A656" s="14"/>
      <c r="B656" s="245"/>
      <c r="C656" s="246"/>
      <c r="D656" s="236" t="s">
        <v>152</v>
      </c>
      <c r="E656" s="247" t="s">
        <v>1</v>
      </c>
      <c r="F656" s="248" t="s">
        <v>1695</v>
      </c>
      <c r="G656" s="246"/>
      <c r="H656" s="249">
        <v>6.4850000000000003</v>
      </c>
      <c r="I656" s="250"/>
      <c r="J656" s="246"/>
      <c r="K656" s="246"/>
      <c r="L656" s="251"/>
      <c r="M656" s="252"/>
      <c r="N656" s="253"/>
      <c r="O656" s="253"/>
      <c r="P656" s="253"/>
      <c r="Q656" s="253"/>
      <c r="R656" s="253"/>
      <c r="S656" s="253"/>
      <c r="T656" s="254"/>
      <c r="U656" s="14"/>
      <c r="V656" s="14"/>
      <c r="W656" s="14"/>
      <c r="X656" s="14"/>
      <c r="Y656" s="14"/>
      <c r="Z656" s="14"/>
      <c r="AA656" s="14"/>
      <c r="AB656" s="14"/>
      <c r="AC656" s="14"/>
      <c r="AD656" s="14"/>
      <c r="AE656" s="14"/>
      <c r="AT656" s="255" t="s">
        <v>152</v>
      </c>
      <c r="AU656" s="255" t="s">
        <v>85</v>
      </c>
      <c r="AV656" s="14" t="s">
        <v>85</v>
      </c>
      <c r="AW656" s="14" t="s">
        <v>32</v>
      </c>
      <c r="AX656" s="14" t="s">
        <v>75</v>
      </c>
      <c r="AY656" s="255" t="s">
        <v>143</v>
      </c>
    </row>
    <row r="657" s="14" customFormat="1">
      <c r="A657" s="14"/>
      <c r="B657" s="245"/>
      <c r="C657" s="246"/>
      <c r="D657" s="236" t="s">
        <v>152</v>
      </c>
      <c r="E657" s="247" t="s">
        <v>1</v>
      </c>
      <c r="F657" s="248" t="s">
        <v>1696</v>
      </c>
      <c r="G657" s="246"/>
      <c r="H657" s="249">
        <v>2.8999999999999999</v>
      </c>
      <c r="I657" s="250"/>
      <c r="J657" s="246"/>
      <c r="K657" s="246"/>
      <c r="L657" s="251"/>
      <c r="M657" s="252"/>
      <c r="N657" s="253"/>
      <c r="O657" s="253"/>
      <c r="P657" s="253"/>
      <c r="Q657" s="253"/>
      <c r="R657" s="253"/>
      <c r="S657" s="253"/>
      <c r="T657" s="254"/>
      <c r="U657" s="14"/>
      <c r="V657" s="14"/>
      <c r="W657" s="14"/>
      <c r="X657" s="14"/>
      <c r="Y657" s="14"/>
      <c r="Z657" s="14"/>
      <c r="AA657" s="14"/>
      <c r="AB657" s="14"/>
      <c r="AC657" s="14"/>
      <c r="AD657" s="14"/>
      <c r="AE657" s="14"/>
      <c r="AT657" s="255" t="s">
        <v>152</v>
      </c>
      <c r="AU657" s="255" t="s">
        <v>85</v>
      </c>
      <c r="AV657" s="14" t="s">
        <v>85</v>
      </c>
      <c r="AW657" s="14" t="s">
        <v>32</v>
      </c>
      <c r="AX657" s="14" t="s">
        <v>75</v>
      </c>
      <c r="AY657" s="255" t="s">
        <v>143</v>
      </c>
    </row>
    <row r="658" s="16" customFormat="1">
      <c r="A658" s="16"/>
      <c r="B658" s="267"/>
      <c r="C658" s="268"/>
      <c r="D658" s="236" t="s">
        <v>152</v>
      </c>
      <c r="E658" s="269" t="s">
        <v>1</v>
      </c>
      <c r="F658" s="270" t="s">
        <v>174</v>
      </c>
      <c r="G658" s="268"/>
      <c r="H658" s="271">
        <v>9.3849999999999998</v>
      </c>
      <c r="I658" s="272"/>
      <c r="J658" s="268"/>
      <c r="K658" s="268"/>
      <c r="L658" s="273"/>
      <c r="M658" s="274"/>
      <c r="N658" s="275"/>
      <c r="O658" s="275"/>
      <c r="P658" s="275"/>
      <c r="Q658" s="275"/>
      <c r="R658" s="275"/>
      <c r="S658" s="275"/>
      <c r="T658" s="276"/>
      <c r="U658" s="16"/>
      <c r="V658" s="16"/>
      <c r="W658" s="16"/>
      <c r="X658" s="16"/>
      <c r="Y658" s="16"/>
      <c r="Z658" s="16"/>
      <c r="AA658" s="16"/>
      <c r="AB658" s="16"/>
      <c r="AC658" s="16"/>
      <c r="AD658" s="16"/>
      <c r="AE658" s="16"/>
      <c r="AT658" s="277" t="s">
        <v>152</v>
      </c>
      <c r="AU658" s="277" t="s">
        <v>85</v>
      </c>
      <c r="AV658" s="16" t="s">
        <v>150</v>
      </c>
      <c r="AW658" s="16" t="s">
        <v>32</v>
      </c>
      <c r="AX658" s="16" t="s">
        <v>83</v>
      </c>
      <c r="AY658" s="277" t="s">
        <v>143</v>
      </c>
    </row>
    <row r="659" s="2" customFormat="1" ht="21.75" customHeight="1">
      <c r="A659" s="39"/>
      <c r="B659" s="40"/>
      <c r="C659" s="220" t="s">
        <v>1697</v>
      </c>
      <c r="D659" s="220" t="s">
        <v>146</v>
      </c>
      <c r="E659" s="221" t="s">
        <v>1698</v>
      </c>
      <c r="F659" s="222" t="s">
        <v>1699</v>
      </c>
      <c r="G659" s="223" t="s">
        <v>149</v>
      </c>
      <c r="H659" s="224">
        <v>7.2000000000000002</v>
      </c>
      <c r="I659" s="225"/>
      <c r="J659" s="226">
        <f>ROUND(I659*H659,2)</f>
        <v>0</v>
      </c>
      <c r="K659" s="227"/>
      <c r="L659" s="45"/>
      <c r="M659" s="228" t="s">
        <v>1</v>
      </c>
      <c r="N659" s="229" t="s">
        <v>40</v>
      </c>
      <c r="O659" s="92"/>
      <c r="P659" s="230">
        <f>O659*H659</f>
        <v>0</v>
      </c>
      <c r="Q659" s="230">
        <v>0</v>
      </c>
      <c r="R659" s="230">
        <f>Q659*H659</f>
        <v>0</v>
      </c>
      <c r="S659" s="230">
        <v>0</v>
      </c>
      <c r="T659" s="231">
        <f>S659*H659</f>
        <v>0</v>
      </c>
      <c r="U659" s="39"/>
      <c r="V659" s="39"/>
      <c r="W659" s="39"/>
      <c r="X659" s="39"/>
      <c r="Y659" s="39"/>
      <c r="Z659" s="39"/>
      <c r="AA659" s="39"/>
      <c r="AB659" s="39"/>
      <c r="AC659" s="39"/>
      <c r="AD659" s="39"/>
      <c r="AE659" s="39"/>
      <c r="AR659" s="232" t="s">
        <v>276</v>
      </c>
      <c r="AT659" s="232" t="s">
        <v>146</v>
      </c>
      <c r="AU659" s="232" t="s">
        <v>85</v>
      </c>
      <c r="AY659" s="18" t="s">
        <v>143</v>
      </c>
      <c r="BE659" s="233">
        <f>IF(N659="základní",J659,0)</f>
        <v>0</v>
      </c>
      <c r="BF659" s="233">
        <f>IF(N659="snížená",J659,0)</f>
        <v>0</v>
      </c>
      <c r="BG659" s="233">
        <f>IF(N659="zákl. přenesená",J659,0)</f>
        <v>0</v>
      </c>
      <c r="BH659" s="233">
        <f>IF(N659="sníž. přenesená",J659,0)</f>
        <v>0</v>
      </c>
      <c r="BI659" s="233">
        <f>IF(N659="nulová",J659,0)</f>
        <v>0</v>
      </c>
      <c r="BJ659" s="18" t="s">
        <v>83</v>
      </c>
      <c r="BK659" s="233">
        <f>ROUND(I659*H659,2)</f>
        <v>0</v>
      </c>
      <c r="BL659" s="18" t="s">
        <v>276</v>
      </c>
      <c r="BM659" s="232" t="s">
        <v>1700</v>
      </c>
    </row>
    <row r="660" s="13" customFormat="1">
      <c r="A660" s="13"/>
      <c r="B660" s="234"/>
      <c r="C660" s="235"/>
      <c r="D660" s="236" t="s">
        <v>152</v>
      </c>
      <c r="E660" s="237" t="s">
        <v>1</v>
      </c>
      <c r="F660" s="238" t="s">
        <v>401</v>
      </c>
      <c r="G660" s="235"/>
      <c r="H660" s="237" t="s">
        <v>1</v>
      </c>
      <c r="I660" s="239"/>
      <c r="J660" s="235"/>
      <c r="K660" s="235"/>
      <c r="L660" s="240"/>
      <c r="M660" s="241"/>
      <c r="N660" s="242"/>
      <c r="O660" s="242"/>
      <c r="P660" s="242"/>
      <c r="Q660" s="242"/>
      <c r="R660" s="242"/>
      <c r="S660" s="242"/>
      <c r="T660" s="243"/>
      <c r="U660" s="13"/>
      <c r="V660" s="13"/>
      <c r="W660" s="13"/>
      <c r="X660" s="13"/>
      <c r="Y660" s="13"/>
      <c r="Z660" s="13"/>
      <c r="AA660" s="13"/>
      <c r="AB660" s="13"/>
      <c r="AC660" s="13"/>
      <c r="AD660" s="13"/>
      <c r="AE660" s="13"/>
      <c r="AT660" s="244" t="s">
        <v>152</v>
      </c>
      <c r="AU660" s="244" t="s">
        <v>85</v>
      </c>
      <c r="AV660" s="13" t="s">
        <v>83</v>
      </c>
      <c r="AW660" s="13" t="s">
        <v>32</v>
      </c>
      <c r="AX660" s="13" t="s">
        <v>75</v>
      </c>
      <c r="AY660" s="244" t="s">
        <v>143</v>
      </c>
    </row>
    <row r="661" s="14" customFormat="1">
      <c r="A661" s="14"/>
      <c r="B661" s="245"/>
      <c r="C661" s="246"/>
      <c r="D661" s="236" t="s">
        <v>152</v>
      </c>
      <c r="E661" s="247" t="s">
        <v>1</v>
      </c>
      <c r="F661" s="248" t="s">
        <v>1701</v>
      </c>
      <c r="G661" s="246"/>
      <c r="H661" s="249">
        <v>1.4199999999999999</v>
      </c>
      <c r="I661" s="250"/>
      <c r="J661" s="246"/>
      <c r="K661" s="246"/>
      <c r="L661" s="251"/>
      <c r="M661" s="252"/>
      <c r="N661" s="253"/>
      <c r="O661" s="253"/>
      <c r="P661" s="253"/>
      <c r="Q661" s="253"/>
      <c r="R661" s="253"/>
      <c r="S661" s="253"/>
      <c r="T661" s="254"/>
      <c r="U661" s="14"/>
      <c r="V661" s="14"/>
      <c r="W661" s="14"/>
      <c r="X661" s="14"/>
      <c r="Y661" s="14"/>
      <c r="Z661" s="14"/>
      <c r="AA661" s="14"/>
      <c r="AB661" s="14"/>
      <c r="AC661" s="14"/>
      <c r="AD661" s="14"/>
      <c r="AE661" s="14"/>
      <c r="AT661" s="255" t="s">
        <v>152</v>
      </c>
      <c r="AU661" s="255" t="s">
        <v>85</v>
      </c>
      <c r="AV661" s="14" t="s">
        <v>85</v>
      </c>
      <c r="AW661" s="14" t="s">
        <v>32</v>
      </c>
      <c r="AX661" s="14" t="s">
        <v>75</v>
      </c>
      <c r="AY661" s="255" t="s">
        <v>143</v>
      </c>
    </row>
    <row r="662" s="14" customFormat="1">
      <c r="A662" s="14"/>
      <c r="B662" s="245"/>
      <c r="C662" s="246"/>
      <c r="D662" s="236" t="s">
        <v>152</v>
      </c>
      <c r="E662" s="247" t="s">
        <v>1</v>
      </c>
      <c r="F662" s="248" t="s">
        <v>1702</v>
      </c>
      <c r="G662" s="246"/>
      <c r="H662" s="249">
        <v>3.5499999999999998</v>
      </c>
      <c r="I662" s="250"/>
      <c r="J662" s="246"/>
      <c r="K662" s="246"/>
      <c r="L662" s="251"/>
      <c r="M662" s="252"/>
      <c r="N662" s="253"/>
      <c r="O662" s="253"/>
      <c r="P662" s="253"/>
      <c r="Q662" s="253"/>
      <c r="R662" s="253"/>
      <c r="S662" s="253"/>
      <c r="T662" s="254"/>
      <c r="U662" s="14"/>
      <c r="V662" s="14"/>
      <c r="W662" s="14"/>
      <c r="X662" s="14"/>
      <c r="Y662" s="14"/>
      <c r="Z662" s="14"/>
      <c r="AA662" s="14"/>
      <c r="AB662" s="14"/>
      <c r="AC662" s="14"/>
      <c r="AD662" s="14"/>
      <c r="AE662" s="14"/>
      <c r="AT662" s="255" t="s">
        <v>152</v>
      </c>
      <c r="AU662" s="255" t="s">
        <v>85</v>
      </c>
      <c r="AV662" s="14" t="s">
        <v>85</v>
      </c>
      <c r="AW662" s="14" t="s">
        <v>32</v>
      </c>
      <c r="AX662" s="14" t="s">
        <v>75</v>
      </c>
      <c r="AY662" s="255" t="s">
        <v>143</v>
      </c>
    </row>
    <row r="663" s="13" customFormat="1">
      <c r="A663" s="13"/>
      <c r="B663" s="234"/>
      <c r="C663" s="235"/>
      <c r="D663" s="236" t="s">
        <v>152</v>
      </c>
      <c r="E663" s="237" t="s">
        <v>1</v>
      </c>
      <c r="F663" s="238" t="s">
        <v>407</v>
      </c>
      <c r="G663" s="235"/>
      <c r="H663" s="237" t="s">
        <v>1</v>
      </c>
      <c r="I663" s="239"/>
      <c r="J663" s="235"/>
      <c r="K663" s="235"/>
      <c r="L663" s="240"/>
      <c r="M663" s="241"/>
      <c r="N663" s="242"/>
      <c r="O663" s="242"/>
      <c r="P663" s="242"/>
      <c r="Q663" s="242"/>
      <c r="R663" s="242"/>
      <c r="S663" s="242"/>
      <c r="T663" s="243"/>
      <c r="U663" s="13"/>
      <c r="V663" s="13"/>
      <c r="W663" s="13"/>
      <c r="X663" s="13"/>
      <c r="Y663" s="13"/>
      <c r="Z663" s="13"/>
      <c r="AA663" s="13"/>
      <c r="AB663" s="13"/>
      <c r="AC663" s="13"/>
      <c r="AD663" s="13"/>
      <c r="AE663" s="13"/>
      <c r="AT663" s="244" t="s">
        <v>152</v>
      </c>
      <c r="AU663" s="244" t="s">
        <v>85</v>
      </c>
      <c r="AV663" s="13" t="s">
        <v>83</v>
      </c>
      <c r="AW663" s="13" t="s">
        <v>32</v>
      </c>
      <c r="AX663" s="13" t="s">
        <v>75</v>
      </c>
      <c r="AY663" s="244" t="s">
        <v>143</v>
      </c>
    </row>
    <row r="664" s="14" customFormat="1">
      <c r="A664" s="14"/>
      <c r="B664" s="245"/>
      <c r="C664" s="246"/>
      <c r="D664" s="236" t="s">
        <v>152</v>
      </c>
      <c r="E664" s="247" t="s">
        <v>1</v>
      </c>
      <c r="F664" s="248" t="s">
        <v>1703</v>
      </c>
      <c r="G664" s="246"/>
      <c r="H664" s="249">
        <v>2.23</v>
      </c>
      <c r="I664" s="250"/>
      <c r="J664" s="246"/>
      <c r="K664" s="246"/>
      <c r="L664" s="251"/>
      <c r="M664" s="252"/>
      <c r="N664" s="253"/>
      <c r="O664" s="253"/>
      <c r="P664" s="253"/>
      <c r="Q664" s="253"/>
      <c r="R664" s="253"/>
      <c r="S664" s="253"/>
      <c r="T664" s="254"/>
      <c r="U664" s="14"/>
      <c r="V664" s="14"/>
      <c r="W664" s="14"/>
      <c r="X664" s="14"/>
      <c r="Y664" s="14"/>
      <c r="Z664" s="14"/>
      <c r="AA664" s="14"/>
      <c r="AB664" s="14"/>
      <c r="AC664" s="14"/>
      <c r="AD664" s="14"/>
      <c r="AE664" s="14"/>
      <c r="AT664" s="255" t="s">
        <v>152</v>
      </c>
      <c r="AU664" s="255" t="s">
        <v>85</v>
      </c>
      <c r="AV664" s="14" t="s">
        <v>85</v>
      </c>
      <c r="AW664" s="14" t="s">
        <v>32</v>
      </c>
      <c r="AX664" s="14" t="s">
        <v>75</v>
      </c>
      <c r="AY664" s="255" t="s">
        <v>143</v>
      </c>
    </row>
    <row r="665" s="16" customFormat="1">
      <c r="A665" s="16"/>
      <c r="B665" s="267"/>
      <c r="C665" s="268"/>
      <c r="D665" s="236" t="s">
        <v>152</v>
      </c>
      <c r="E665" s="269" t="s">
        <v>1</v>
      </c>
      <c r="F665" s="270" t="s">
        <v>174</v>
      </c>
      <c r="G665" s="268"/>
      <c r="H665" s="271">
        <v>7.2000000000000002</v>
      </c>
      <c r="I665" s="272"/>
      <c r="J665" s="268"/>
      <c r="K665" s="268"/>
      <c r="L665" s="273"/>
      <c r="M665" s="274"/>
      <c r="N665" s="275"/>
      <c r="O665" s="275"/>
      <c r="P665" s="275"/>
      <c r="Q665" s="275"/>
      <c r="R665" s="275"/>
      <c r="S665" s="275"/>
      <c r="T665" s="276"/>
      <c r="U665" s="16"/>
      <c r="V665" s="16"/>
      <c r="W665" s="16"/>
      <c r="X665" s="16"/>
      <c r="Y665" s="16"/>
      <c r="Z665" s="16"/>
      <c r="AA665" s="16"/>
      <c r="AB665" s="16"/>
      <c r="AC665" s="16"/>
      <c r="AD665" s="16"/>
      <c r="AE665" s="16"/>
      <c r="AT665" s="277" t="s">
        <v>152</v>
      </c>
      <c r="AU665" s="277" t="s">
        <v>85</v>
      </c>
      <c r="AV665" s="16" t="s">
        <v>150</v>
      </c>
      <c r="AW665" s="16" t="s">
        <v>32</v>
      </c>
      <c r="AX665" s="16" t="s">
        <v>83</v>
      </c>
      <c r="AY665" s="277" t="s">
        <v>143</v>
      </c>
    </row>
    <row r="666" s="2" customFormat="1" ht="24.15" customHeight="1">
      <c r="A666" s="39"/>
      <c r="B666" s="40"/>
      <c r="C666" s="220" t="s">
        <v>1704</v>
      </c>
      <c r="D666" s="220" t="s">
        <v>146</v>
      </c>
      <c r="E666" s="221" t="s">
        <v>1705</v>
      </c>
      <c r="F666" s="222" t="s">
        <v>1706</v>
      </c>
      <c r="G666" s="223" t="s">
        <v>363</v>
      </c>
      <c r="H666" s="224">
        <v>11</v>
      </c>
      <c r="I666" s="225"/>
      <c r="J666" s="226">
        <f>ROUND(I666*H666,2)</f>
        <v>0</v>
      </c>
      <c r="K666" s="227"/>
      <c r="L666" s="45"/>
      <c r="M666" s="228" t="s">
        <v>1</v>
      </c>
      <c r="N666" s="229" t="s">
        <v>40</v>
      </c>
      <c r="O666" s="92"/>
      <c r="P666" s="230">
        <f>O666*H666</f>
        <v>0</v>
      </c>
      <c r="Q666" s="230">
        <v>0.0072399999999999999</v>
      </c>
      <c r="R666" s="230">
        <f>Q666*H666</f>
        <v>0.079640000000000002</v>
      </c>
      <c r="S666" s="230">
        <v>0.0057800000000000004</v>
      </c>
      <c r="T666" s="231">
        <f>S666*H666</f>
        <v>0.063579999999999998</v>
      </c>
      <c r="U666" s="39"/>
      <c r="V666" s="39"/>
      <c r="W666" s="39"/>
      <c r="X666" s="39"/>
      <c r="Y666" s="39"/>
      <c r="Z666" s="39"/>
      <c r="AA666" s="39"/>
      <c r="AB666" s="39"/>
      <c r="AC666" s="39"/>
      <c r="AD666" s="39"/>
      <c r="AE666" s="39"/>
      <c r="AR666" s="232" t="s">
        <v>276</v>
      </c>
      <c r="AT666" s="232" t="s">
        <v>146</v>
      </c>
      <c r="AU666" s="232" t="s">
        <v>85</v>
      </c>
      <c r="AY666" s="18" t="s">
        <v>143</v>
      </c>
      <c r="BE666" s="233">
        <f>IF(N666="základní",J666,0)</f>
        <v>0</v>
      </c>
      <c r="BF666" s="233">
        <f>IF(N666="snížená",J666,0)</f>
        <v>0</v>
      </c>
      <c r="BG666" s="233">
        <f>IF(N666="zákl. přenesená",J666,0)</f>
        <v>0</v>
      </c>
      <c r="BH666" s="233">
        <f>IF(N666="sníž. přenesená",J666,0)</f>
        <v>0</v>
      </c>
      <c r="BI666" s="233">
        <f>IF(N666="nulová",J666,0)</f>
        <v>0</v>
      </c>
      <c r="BJ666" s="18" t="s">
        <v>83</v>
      </c>
      <c r="BK666" s="233">
        <f>ROUND(I666*H666,2)</f>
        <v>0</v>
      </c>
      <c r="BL666" s="18" t="s">
        <v>276</v>
      </c>
      <c r="BM666" s="232" t="s">
        <v>1707</v>
      </c>
    </row>
    <row r="667" s="2" customFormat="1">
      <c r="A667" s="39"/>
      <c r="B667" s="40"/>
      <c r="C667" s="41"/>
      <c r="D667" s="236" t="s">
        <v>357</v>
      </c>
      <c r="E667" s="41"/>
      <c r="F667" s="289" t="s">
        <v>1708</v>
      </c>
      <c r="G667" s="41"/>
      <c r="H667" s="41"/>
      <c r="I667" s="290"/>
      <c r="J667" s="41"/>
      <c r="K667" s="41"/>
      <c r="L667" s="45"/>
      <c r="M667" s="291"/>
      <c r="N667" s="292"/>
      <c r="O667" s="92"/>
      <c r="P667" s="92"/>
      <c r="Q667" s="92"/>
      <c r="R667" s="92"/>
      <c r="S667" s="92"/>
      <c r="T667" s="93"/>
      <c r="U667" s="39"/>
      <c r="V667" s="39"/>
      <c r="W667" s="39"/>
      <c r="X667" s="39"/>
      <c r="Y667" s="39"/>
      <c r="Z667" s="39"/>
      <c r="AA667" s="39"/>
      <c r="AB667" s="39"/>
      <c r="AC667" s="39"/>
      <c r="AD667" s="39"/>
      <c r="AE667" s="39"/>
      <c r="AT667" s="18" t="s">
        <v>357</v>
      </c>
      <c r="AU667" s="18" t="s">
        <v>85</v>
      </c>
    </row>
    <row r="668" s="14" customFormat="1">
      <c r="A668" s="14"/>
      <c r="B668" s="245"/>
      <c r="C668" s="246"/>
      <c r="D668" s="236" t="s">
        <v>152</v>
      </c>
      <c r="E668" s="247" t="s">
        <v>1</v>
      </c>
      <c r="F668" s="248" t="s">
        <v>240</v>
      </c>
      <c r="G668" s="246"/>
      <c r="H668" s="249">
        <v>11</v>
      </c>
      <c r="I668" s="250"/>
      <c r="J668" s="246"/>
      <c r="K668" s="246"/>
      <c r="L668" s="251"/>
      <c r="M668" s="252"/>
      <c r="N668" s="253"/>
      <c r="O668" s="253"/>
      <c r="P668" s="253"/>
      <c r="Q668" s="253"/>
      <c r="R668" s="253"/>
      <c r="S668" s="253"/>
      <c r="T668" s="254"/>
      <c r="U668" s="14"/>
      <c r="V668" s="14"/>
      <c r="W668" s="14"/>
      <c r="X668" s="14"/>
      <c r="Y668" s="14"/>
      <c r="Z668" s="14"/>
      <c r="AA668" s="14"/>
      <c r="AB668" s="14"/>
      <c r="AC668" s="14"/>
      <c r="AD668" s="14"/>
      <c r="AE668" s="14"/>
      <c r="AT668" s="255" t="s">
        <v>152</v>
      </c>
      <c r="AU668" s="255" t="s">
        <v>85</v>
      </c>
      <c r="AV668" s="14" t="s">
        <v>85</v>
      </c>
      <c r="AW668" s="14" t="s">
        <v>32</v>
      </c>
      <c r="AX668" s="14" t="s">
        <v>75</v>
      </c>
      <c r="AY668" s="255" t="s">
        <v>143</v>
      </c>
    </row>
    <row r="669" s="16" customFormat="1">
      <c r="A669" s="16"/>
      <c r="B669" s="267"/>
      <c r="C669" s="268"/>
      <c r="D669" s="236" t="s">
        <v>152</v>
      </c>
      <c r="E669" s="269" t="s">
        <v>1</v>
      </c>
      <c r="F669" s="270" t="s">
        <v>174</v>
      </c>
      <c r="G669" s="268"/>
      <c r="H669" s="271">
        <v>11</v>
      </c>
      <c r="I669" s="272"/>
      <c r="J669" s="268"/>
      <c r="K669" s="268"/>
      <c r="L669" s="273"/>
      <c r="M669" s="274"/>
      <c r="N669" s="275"/>
      <c r="O669" s="275"/>
      <c r="P669" s="275"/>
      <c r="Q669" s="275"/>
      <c r="R669" s="275"/>
      <c r="S669" s="275"/>
      <c r="T669" s="276"/>
      <c r="U669" s="16"/>
      <c r="V669" s="16"/>
      <c r="W669" s="16"/>
      <c r="X669" s="16"/>
      <c r="Y669" s="16"/>
      <c r="Z669" s="16"/>
      <c r="AA669" s="16"/>
      <c r="AB669" s="16"/>
      <c r="AC669" s="16"/>
      <c r="AD669" s="16"/>
      <c r="AE669" s="16"/>
      <c r="AT669" s="277" t="s">
        <v>152</v>
      </c>
      <c r="AU669" s="277" t="s">
        <v>85</v>
      </c>
      <c r="AV669" s="16" t="s">
        <v>150</v>
      </c>
      <c r="AW669" s="16" t="s">
        <v>32</v>
      </c>
      <c r="AX669" s="16" t="s">
        <v>83</v>
      </c>
      <c r="AY669" s="277" t="s">
        <v>143</v>
      </c>
    </row>
    <row r="670" s="2" customFormat="1" ht="24.15" customHeight="1">
      <c r="A670" s="39"/>
      <c r="B670" s="40"/>
      <c r="C670" s="220" t="s">
        <v>1709</v>
      </c>
      <c r="D670" s="220" t="s">
        <v>146</v>
      </c>
      <c r="E670" s="221" t="s">
        <v>1710</v>
      </c>
      <c r="F670" s="222" t="s">
        <v>1711</v>
      </c>
      <c r="G670" s="223" t="s">
        <v>363</v>
      </c>
      <c r="H670" s="224">
        <v>4</v>
      </c>
      <c r="I670" s="225"/>
      <c r="J670" s="226">
        <f>ROUND(I670*H670,2)</f>
        <v>0</v>
      </c>
      <c r="K670" s="227"/>
      <c r="L670" s="45"/>
      <c r="M670" s="228" t="s">
        <v>1</v>
      </c>
      <c r="N670" s="229" t="s">
        <v>40</v>
      </c>
      <c r="O670" s="92"/>
      <c r="P670" s="230">
        <f>O670*H670</f>
        <v>0</v>
      </c>
      <c r="Q670" s="230">
        <v>0.013910000000000001</v>
      </c>
      <c r="R670" s="230">
        <f>Q670*H670</f>
        <v>0.055640000000000002</v>
      </c>
      <c r="S670" s="230">
        <v>0.01155</v>
      </c>
      <c r="T670" s="231">
        <f>S670*H670</f>
        <v>0.046199999999999998</v>
      </c>
      <c r="U670" s="39"/>
      <c r="V670" s="39"/>
      <c r="W670" s="39"/>
      <c r="X670" s="39"/>
      <c r="Y670" s="39"/>
      <c r="Z670" s="39"/>
      <c r="AA670" s="39"/>
      <c r="AB670" s="39"/>
      <c r="AC670" s="39"/>
      <c r="AD670" s="39"/>
      <c r="AE670" s="39"/>
      <c r="AR670" s="232" t="s">
        <v>276</v>
      </c>
      <c r="AT670" s="232" t="s">
        <v>146</v>
      </c>
      <c r="AU670" s="232" t="s">
        <v>85</v>
      </c>
      <c r="AY670" s="18" t="s">
        <v>143</v>
      </c>
      <c r="BE670" s="233">
        <f>IF(N670="základní",J670,0)</f>
        <v>0</v>
      </c>
      <c r="BF670" s="233">
        <f>IF(N670="snížená",J670,0)</f>
        <v>0</v>
      </c>
      <c r="BG670" s="233">
        <f>IF(N670="zákl. přenesená",J670,0)</f>
        <v>0</v>
      </c>
      <c r="BH670" s="233">
        <f>IF(N670="sníž. přenesená",J670,0)</f>
        <v>0</v>
      </c>
      <c r="BI670" s="233">
        <f>IF(N670="nulová",J670,0)</f>
        <v>0</v>
      </c>
      <c r="BJ670" s="18" t="s">
        <v>83</v>
      </c>
      <c r="BK670" s="233">
        <f>ROUND(I670*H670,2)</f>
        <v>0</v>
      </c>
      <c r="BL670" s="18" t="s">
        <v>276</v>
      </c>
      <c r="BM670" s="232" t="s">
        <v>1712</v>
      </c>
    </row>
    <row r="671" s="2" customFormat="1">
      <c r="A671" s="39"/>
      <c r="B671" s="40"/>
      <c r="C671" s="41"/>
      <c r="D671" s="236" t="s">
        <v>357</v>
      </c>
      <c r="E671" s="41"/>
      <c r="F671" s="289" t="s">
        <v>1708</v>
      </c>
      <c r="G671" s="41"/>
      <c r="H671" s="41"/>
      <c r="I671" s="290"/>
      <c r="J671" s="41"/>
      <c r="K671" s="41"/>
      <c r="L671" s="45"/>
      <c r="M671" s="291"/>
      <c r="N671" s="292"/>
      <c r="O671" s="92"/>
      <c r="P671" s="92"/>
      <c r="Q671" s="92"/>
      <c r="R671" s="92"/>
      <c r="S671" s="92"/>
      <c r="T671" s="93"/>
      <c r="U671" s="39"/>
      <c r="V671" s="39"/>
      <c r="W671" s="39"/>
      <c r="X671" s="39"/>
      <c r="Y671" s="39"/>
      <c r="Z671" s="39"/>
      <c r="AA671" s="39"/>
      <c r="AB671" s="39"/>
      <c r="AC671" s="39"/>
      <c r="AD671" s="39"/>
      <c r="AE671" s="39"/>
      <c r="AT671" s="18" t="s">
        <v>357</v>
      </c>
      <c r="AU671" s="18" t="s">
        <v>85</v>
      </c>
    </row>
    <row r="672" s="14" customFormat="1">
      <c r="A672" s="14"/>
      <c r="B672" s="245"/>
      <c r="C672" s="246"/>
      <c r="D672" s="236" t="s">
        <v>152</v>
      </c>
      <c r="E672" s="247" t="s">
        <v>1</v>
      </c>
      <c r="F672" s="248" t="s">
        <v>150</v>
      </c>
      <c r="G672" s="246"/>
      <c r="H672" s="249">
        <v>4</v>
      </c>
      <c r="I672" s="250"/>
      <c r="J672" s="246"/>
      <c r="K672" s="246"/>
      <c r="L672" s="251"/>
      <c r="M672" s="252"/>
      <c r="N672" s="253"/>
      <c r="O672" s="253"/>
      <c r="P672" s="253"/>
      <c r="Q672" s="253"/>
      <c r="R672" s="253"/>
      <c r="S672" s="253"/>
      <c r="T672" s="254"/>
      <c r="U672" s="14"/>
      <c r="V672" s="14"/>
      <c r="W672" s="14"/>
      <c r="X672" s="14"/>
      <c r="Y672" s="14"/>
      <c r="Z672" s="14"/>
      <c r="AA672" s="14"/>
      <c r="AB672" s="14"/>
      <c r="AC672" s="14"/>
      <c r="AD672" s="14"/>
      <c r="AE672" s="14"/>
      <c r="AT672" s="255" t="s">
        <v>152</v>
      </c>
      <c r="AU672" s="255" t="s">
        <v>85</v>
      </c>
      <c r="AV672" s="14" t="s">
        <v>85</v>
      </c>
      <c r="AW672" s="14" t="s">
        <v>32</v>
      </c>
      <c r="AX672" s="14" t="s">
        <v>75</v>
      </c>
      <c r="AY672" s="255" t="s">
        <v>143</v>
      </c>
    </row>
    <row r="673" s="16" customFormat="1">
      <c r="A673" s="16"/>
      <c r="B673" s="267"/>
      <c r="C673" s="268"/>
      <c r="D673" s="236" t="s">
        <v>152</v>
      </c>
      <c r="E673" s="269" t="s">
        <v>1</v>
      </c>
      <c r="F673" s="270" t="s">
        <v>174</v>
      </c>
      <c r="G673" s="268"/>
      <c r="H673" s="271">
        <v>4</v>
      </c>
      <c r="I673" s="272"/>
      <c r="J673" s="268"/>
      <c r="K673" s="268"/>
      <c r="L673" s="273"/>
      <c r="M673" s="274"/>
      <c r="N673" s="275"/>
      <c r="O673" s="275"/>
      <c r="P673" s="275"/>
      <c r="Q673" s="275"/>
      <c r="R673" s="275"/>
      <c r="S673" s="275"/>
      <c r="T673" s="276"/>
      <c r="U673" s="16"/>
      <c r="V673" s="16"/>
      <c r="W673" s="16"/>
      <c r="X673" s="16"/>
      <c r="Y673" s="16"/>
      <c r="Z673" s="16"/>
      <c r="AA673" s="16"/>
      <c r="AB673" s="16"/>
      <c r="AC673" s="16"/>
      <c r="AD673" s="16"/>
      <c r="AE673" s="16"/>
      <c r="AT673" s="277" t="s">
        <v>152</v>
      </c>
      <c r="AU673" s="277" t="s">
        <v>85</v>
      </c>
      <c r="AV673" s="16" t="s">
        <v>150</v>
      </c>
      <c r="AW673" s="16" t="s">
        <v>32</v>
      </c>
      <c r="AX673" s="16" t="s">
        <v>83</v>
      </c>
      <c r="AY673" s="277" t="s">
        <v>143</v>
      </c>
    </row>
    <row r="674" s="2" customFormat="1" ht="24.15" customHeight="1">
      <c r="A674" s="39"/>
      <c r="B674" s="40"/>
      <c r="C674" s="220" t="s">
        <v>1713</v>
      </c>
      <c r="D674" s="220" t="s">
        <v>146</v>
      </c>
      <c r="E674" s="221" t="s">
        <v>1714</v>
      </c>
      <c r="F674" s="222" t="s">
        <v>1715</v>
      </c>
      <c r="G674" s="223" t="s">
        <v>363</v>
      </c>
      <c r="H674" s="224">
        <v>3</v>
      </c>
      <c r="I674" s="225"/>
      <c r="J674" s="226">
        <f>ROUND(I674*H674,2)</f>
        <v>0</v>
      </c>
      <c r="K674" s="227"/>
      <c r="L674" s="45"/>
      <c r="M674" s="228" t="s">
        <v>1</v>
      </c>
      <c r="N674" s="229" t="s">
        <v>40</v>
      </c>
      <c r="O674" s="92"/>
      <c r="P674" s="230">
        <f>O674*H674</f>
        <v>0</v>
      </c>
      <c r="Q674" s="230">
        <v>0.021149999999999999</v>
      </c>
      <c r="R674" s="230">
        <f>Q674*H674</f>
        <v>0.063449999999999993</v>
      </c>
      <c r="S674" s="230">
        <v>0.017330000000000002</v>
      </c>
      <c r="T674" s="231">
        <f>S674*H674</f>
        <v>0.051990000000000008</v>
      </c>
      <c r="U674" s="39"/>
      <c r="V674" s="39"/>
      <c r="W674" s="39"/>
      <c r="X674" s="39"/>
      <c r="Y674" s="39"/>
      <c r="Z674" s="39"/>
      <c r="AA674" s="39"/>
      <c r="AB674" s="39"/>
      <c r="AC674" s="39"/>
      <c r="AD674" s="39"/>
      <c r="AE674" s="39"/>
      <c r="AR674" s="232" t="s">
        <v>276</v>
      </c>
      <c r="AT674" s="232" t="s">
        <v>146</v>
      </c>
      <c r="AU674" s="232" t="s">
        <v>85</v>
      </c>
      <c r="AY674" s="18" t="s">
        <v>143</v>
      </c>
      <c r="BE674" s="233">
        <f>IF(N674="základní",J674,0)</f>
        <v>0</v>
      </c>
      <c r="BF674" s="233">
        <f>IF(N674="snížená",J674,0)</f>
        <v>0</v>
      </c>
      <c r="BG674" s="233">
        <f>IF(N674="zákl. přenesená",J674,0)</f>
        <v>0</v>
      </c>
      <c r="BH674" s="233">
        <f>IF(N674="sníž. přenesená",J674,0)</f>
        <v>0</v>
      </c>
      <c r="BI674" s="233">
        <f>IF(N674="nulová",J674,0)</f>
        <v>0</v>
      </c>
      <c r="BJ674" s="18" t="s">
        <v>83</v>
      </c>
      <c r="BK674" s="233">
        <f>ROUND(I674*H674,2)</f>
        <v>0</v>
      </c>
      <c r="BL674" s="18" t="s">
        <v>276</v>
      </c>
      <c r="BM674" s="232" t="s">
        <v>1716</v>
      </c>
    </row>
    <row r="675" s="2" customFormat="1">
      <c r="A675" s="39"/>
      <c r="B675" s="40"/>
      <c r="C675" s="41"/>
      <c r="D675" s="236" t="s">
        <v>357</v>
      </c>
      <c r="E675" s="41"/>
      <c r="F675" s="289" t="s">
        <v>1717</v>
      </c>
      <c r="G675" s="41"/>
      <c r="H675" s="41"/>
      <c r="I675" s="290"/>
      <c r="J675" s="41"/>
      <c r="K675" s="41"/>
      <c r="L675" s="45"/>
      <c r="M675" s="291"/>
      <c r="N675" s="292"/>
      <c r="O675" s="92"/>
      <c r="P675" s="92"/>
      <c r="Q675" s="92"/>
      <c r="R675" s="92"/>
      <c r="S675" s="92"/>
      <c r="T675" s="93"/>
      <c r="U675" s="39"/>
      <c r="V675" s="39"/>
      <c r="W675" s="39"/>
      <c r="X675" s="39"/>
      <c r="Y675" s="39"/>
      <c r="Z675" s="39"/>
      <c r="AA675" s="39"/>
      <c r="AB675" s="39"/>
      <c r="AC675" s="39"/>
      <c r="AD675" s="39"/>
      <c r="AE675" s="39"/>
      <c r="AT675" s="18" t="s">
        <v>357</v>
      </c>
      <c r="AU675" s="18" t="s">
        <v>85</v>
      </c>
    </row>
    <row r="676" s="2" customFormat="1" ht="24.15" customHeight="1">
      <c r="A676" s="39"/>
      <c r="B676" s="40"/>
      <c r="C676" s="220" t="s">
        <v>1718</v>
      </c>
      <c r="D676" s="220" t="s">
        <v>146</v>
      </c>
      <c r="E676" s="221" t="s">
        <v>1719</v>
      </c>
      <c r="F676" s="222" t="s">
        <v>1720</v>
      </c>
      <c r="G676" s="223" t="s">
        <v>474</v>
      </c>
      <c r="H676" s="224">
        <v>1.327</v>
      </c>
      <c r="I676" s="225"/>
      <c r="J676" s="226">
        <f>ROUND(I676*H676,2)</f>
        <v>0</v>
      </c>
      <c r="K676" s="227"/>
      <c r="L676" s="45"/>
      <c r="M676" s="228" t="s">
        <v>1</v>
      </c>
      <c r="N676" s="229" t="s">
        <v>40</v>
      </c>
      <c r="O676" s="92"/>
      <c r="P676" s="230">
        <f>O676*H676</f>
        <v>0</v>
      </c>
      <c r="Q676" s="230">
        <v>0</v>
      </c>
      <c r="R676" s="230">
        <f>Q676*H676</f>
        <v>0</v>
      </c>
      <c r="S676" s="230">
        <v>0</v>
      </c>
      <c r="T676" s="231">
        <f>S676*H676</f>
        <v>0</v>
      </c>
      <c r="U676" s="39"/>
      <c r="V676" s="39"/>
      <c r="W676" s="39"/>
      <c r="X676" s="39"/>
      <c r="Y676" s="39"/>
      <c r="Z676" s="39"/>
      <c r="AA676" s="39"/>
      <c r="AB676" s="39"/>
      <c r="AC676" s="39"/>
      <c r="AD676" s="39"/>
      <c r="AE676" s="39"/>
      <c r="AR676" s="232" t="s">
        <v>276</v>
      </c>
      <c r="AT676" s="232" t="s">
        <v>146</v>
      </c>
      <c r="AU676" s="232" t="s">
        <v>85</v>
      </c>
      <c r="AY676" s="18" t="s">
        <v>143</v>
      </c>
      <c r="BE676" s="233">
        <f>IF(N676="základní",J676,0)</f>
        <v>0</v>
      </c>
      <c r="BF676" s="233">
        <f>IF(N676="snížená",J676,0)</f>
        <v>0</v>
      </c>
      <c r="BG676" s="233">
        <f>IF(N676="zákl. přenesená",J676,0)</f>
        <v>0</v>
      </c>
      <c r="BH676" s="233">
        <f>IF(N676="sníž. přenesená",J676,0)</f>
        <v>0</v>
      </c>
      <c r="BI676" s="233">
        <f>IF(N676="nulová",J676,0)</f>
        <v>0</v>
      </c>
      <c r="BJ676" s="18" t="s">
        <v>83</v>
      </c>
      <c r="BK676" s="233">
        <f>ROUND(I676*H676,2)</f>
        <v>0</v>
      </c>
      <c r="BL676" s="18" t="s">
        <v>276</v>
      </c>
      <c r="BM676" s="232" t="s">
        <v>1721</v>
      </c>
    </row>
    <row r="677" s="12" customFormat="1" ht="22.8" customHeight="1">
      <c r="A677" s="12"/>
      <c r="B677" s="204"/>
      <c r="C677" s="205"/>
      <c r="D677" s="206" t="s">
        <v>74</v>
      </c>
      <c r="E677" s="218" t="s">
        <v>840</v>
      </c>
      <c r="F677" s="218" t="s">
        <v>841</v>
      </c>
      <c r="G677" s="205"/>
      <c r="H677" s="205"/>
      <c r="I677" s="208"/>
      <c r="J677" s="219">
        <f>BK677</f>
        <v>0</v>
      </c>
      <c r="K677" s="205"/>
      <c r="L677" s="210"/>
      <c r="M677" s="211"/>
      <c r="N677" s="212"/>
      <c r="O677" s="212"/>
      <c r="P677" s="213">
        <f>SUM(P678:P706)</f>
        <v>0</v>
      </c>
      <c r="Q677" s="212"/>
      <c r="R677" s="213">
        <f>SUM(R678:R706)</f>
        <v>0.33000055000000006</v>
      </c>
      <c r="S677" s="212"/>
      <c r="T677" s="214">
        <f>SUM(T678:T706)</f>
        <v>0</v>
      </c>
      <c r="U677" s="12"/>
      <c r="V677" s="12"/>
      <c r="W677" s="12"/>
      <c r="X677" s="12"/>
      <c r="Y677" s="12"/>
      <c r="Z677" s="12"/>
      <c r="AA677" s="12"/>
      <c r="AB677" s="12"/>
      <c r="AC677" s="12"/>
      <c r="AD677" s="12"/>
      <c r="AE677" s="12"/>
      <c r="AR677" s="215" t="s">
        <v>85</v>
      </c>
      <c r="AT677" s="216" t="s">
        <v>74</v>
      </c>
      <c r="AU677" s="216" t="s">
        <v>83</v>
      </c>
      <c r="AY677" s="215" t="s">
        <v>143</v>
      </c>
      <c r="BK677" s="217">
        <f>SUM(BK678:BK706)</f>
        <v>0</v>
      </c>
    </row>
    <row r="678" s="2" customFormat="1" ht="24.15" customHeight="1">
      <c r="A678" s="39"/>
      <c r="B678" s="40"/>
      <c r="C678" s="220" t="s">
        <v>1722</v>
      </c>
      <c r="D678" s="220" t="s">
        <v>146</v>
      </c>
      <c r="E678" s="221" t="s">
        <v>1723</v>
      </c>
      <c r="F678" s="222" t="s">
        <v>1724</v>
      </c>
      <c r="G678" s="223" t="s">
        <v>149</v>
      </c>
      <c r="H678" s="224">
        <v>3.375</v>
      </c>
      <c r="I678" s="225"/>
      <c r="J678" s="226">
        <f>ROUND(I678*H678,2)</f>
        <v>0</v>
      </c>
      <c r="K678" s="227"/>
      <c r="L678" s="45"/>
      <c r="M678" s="228" t="s">
        <v>1</v>
      </c>
      <c r="N678" s="229" t="s">
        <v>40</v>
      </c>
      <c r="O678" s="92"/>
      <c r="P678" s="230">
        <f>O678*H678</f>
        <v>0</v>
      </c>
      <c r="Q678" s="230">
        <v>0</v>
      </c>
      <c r="R678" s="230">
        <f>Q678*H678</f>
        <v>0</v>
      </c>
      <c r="S678" s="230">
        <v>0</v>
      </c>
      <c r="T678" s="231">
        <f>S678*H678</f>
        <v>0</v>
      </c>
      <c r="U678" s="39"/>
      <c r="V678" s="39"/>
      <c r="W678" s="39"/>
      <c r="X678" s="39"/>
      <c r="Y678" s="39"/>
      <c r="Z678" s="39"/>
      <c r="AA678" s="39"/>
      <c r="AB678" s="39"/>
      <c r="AC678" s="39"/>
      <c r="AD678" s="39"/>
      <c r="AE678" s="39"/>
      <c r="AR678" s="232" t="s">
        <v>276</v>
      </c>
      <c r="AT678" s="232" t="s">
        <v>146</v>
      </c>
      <c r="AU678" s="232" t="s">
        <v>85</v>
      </c>
      <c r="AY678" s="18" t="s">
        <v>143</v>
      </c>
      <c r="BE678" s="233">
        <f>IF(N678="základní",J678,0)</f>
        <v>0</v>
      </c>
      <c r="BF678" s="233">
        <f>IF(N678="snížená",J678,0)</f>
        <v>0</v>
      </c>
      <c r="BG678" s="233">
        <f>IF(N678="zákl. přenesená",J678,0)</f>
        <v>0</v>
      </c>
      <c r="BH678" s="233">
        <f>IF(N678="sníž. přenesená",J678,0)</f>
        <v>0</v>
      </c>
      <c r="BI678" s="233">
        <f>IF(N678="nulová",J678,0)</f>
        <v>0</v>
      </c>
      <c r="BJ678" s="18" t="s">
        <v>83</v>
      </c>
      <c r="BK678" s="233">
        <f>ROUND(I678*H678,2)</f>
        <v>0</v>
      </c>
      <c r="BL678" s="18" t="s">
        <v>276</v>
      </c>
      <c r="BM678" s="232" t="s">
        <v>1725</v>
      </c>
    </row>
    <row r="679" s="14" customFormat="1">
      <c r="A679" s="14"/>
      <c r="B679" s="245"/>
      <c r="C679" s="246"/>
      <c r="D679" s="236" t="s">
        <v>152</v>
      </c>
      <c r="E679" s="247" t="s">
        <v>1</v>
      </c>
      <c r="F679" s="248" t="s">
        <v>1726</v>
      </c>
      <c r="G679" s="246"/>
      <c r="H679" s="249">
        <v>3.375</v>
      </c>
      <c r="I679" s="250"/>
      <c r="J679" s="246"/>
      <c r="K679" s="246"/>
      <c r="L679" s="251"/>
      <c r="M679" s="252"/>
      <c r="N679" s="253"/>
      <c r="O679" s="253"/>
      <c r="P679" s="253"/>
      <c r="Q679" s="253"/>
      <c r="R679" s="253"/>
      <c r="S679" s="253"/>
      <c r="T679" s="254"/>
      <c r="U679" s="14"/>
      <c r="V679" s="14"/>
      <c r="W679" s="14"/>
      <c r="X679" s="14"/>
      <c r="Y679" s="14"/>
      <c r="Z679" s="14"/>
      <c r="AA679" s="14"/>
      <c r="AB679" s="14"/>
      <c r="AC679" s="14"/>
      <c r="AD679" s="14"/>
      <c r="AE679" s="14"/>
      <c r="AT679" s="255" t="s">
        <v>152</v>
      </c>
      <c r="AU679" s="255" t="s">
        <v>85</v>
      </c>
      <c r="AV679" s="14" t="s">
        <v>85</v>
      </c>
      <c r="AW679" s="14" t="s">
        <v>32</v>
      </c>
      <c r="AX679" s="14" t="s">
        <v>83</v>
      </c>
      <c r="AY679" s="255" t="s">
        <v>143</v>
      </c>
    </row>
    <row r="680" s="2" customFormat="1" ht="24.15" customHeight="1">
      <c r="A680" s="39"/>
      <c r="B680" s="40"/>
      <c r="C680" s="278" t="s">
        <v>1727</v>
      </c>
      <c r="D680" s="278" t="s">
        <v>197</v>
      </c>
      <c r="E680" s="279" t="s">
        <v>1728</v>
      </c>
      <c r="F680" s="280" t="s">
        <v>1729</v>
      </c>
      <c r="G680" s="281" t="s">
        <v>149</v>
      </c>
      <c r="H680" s="282">
        <v>3.7130000000000001</v>
      </c>
      <c r="I680" s="283"/>
      <c r="J680" s="284">
        <f>ROUND(I680*H680,2)</f>
        <v>0</v>
      </c>
      <c r="K680" s="285"/>
      <c r="L680" s="286"/>
      <c r="M680" s="287" t="s">
        <v>1</v>
      </c>
      <c r="N680" s="288" t="s">
        <v>40</v>
      </c>
      <c r="O680" s="92"/>
      <c r="P680" s="230">
        <f>O680*H680</f>
        <v>0</v>
      </c>
      <c r="Q680" s="230">
        <v>0.0073499999999999998</v>
      </c>
      <c r="R680" s="230">
        <f>Q680*H680</f>
        <v>0.02729055</v>
      </c>
      <c r="S680" s="230">
        <v>0</v>
      </c>
      <c r="T680" s="231">
        <f>S680*H680</f>
        <v>0</v>
      </c>
      <c r="U680" s="39"/>
      <c r="V680" s="39"/>
      <c r="W680" s="39"/>
      <c r="X680" s="39"/>
      <c r="Y680" s="39"/>
      <c r="Z680" s="39"/>
      <c r="AA680" s="39"/>
      <c r="AB680" s="39"/>
      <c r="AC680" s="39"/>
      <c r="AD680" s="39"/>
      <c r="AE680" s="39"/>
      <c r="AR680" s="232" t="s">
        <v>373</v>
      </c>
      <c r="AT680" s="232" t="s">
        <v>197</v>
      </c>
      <c r="AU680" s="232" t="s">
        <v>85</v>
      </c>
      <c r="AY680" s="18" t="s">
        <v>143</v>
      </c>
      <c r="BE680" s="233">
        <f>IF(N680="základní",J680,0)</f>
        <v>0</v>
      </c>
      <c r="BF680" s="233">
        <f>IF(N680="snížená",J680,0)</f>
        <v>0</v>
      </c>
      <c r="BG680" s="233">
        <f>IF(N680="zákl. přenesená",J680,0)</f>
        <v>0</v>
      </c>
      <c r="BH680" s="233">
        <f>IF(N680="sníž. přenesená",J680,0)</f>
        <v>0</v>
      </c>
      <c r="BI680" s="233">
        <f>IF(N680="nulová",J680,0)</f>
        <v>0</v>
      </c>
      <c r="BJ680" s="18" t="s">
        <v>83</v>
      </c>
      <c r="BK680" s="233">
        <f>ROUND(I680*H680,2)</f>
        <v>0</v>
      </c>
      <c r="BL680" s="18" t="s">
        <v>276</v>
      </c>
      <c r="BM680" s="232" t="s">
        <v>1730</v>
      </c>
    </row>
    <row r="681" s="14" customFormat="1">
      <c r="A681" s="14"/>
      <c r="B681" s="245"/>
      <c r="C681" s="246"/>
      <c r="D681" s="236" t="s">
        <v>152</v>
      </c>
      <c r="E681" s="246"/>
      <c r="F681" s="248" t="s">
        <v>1731</v>
      </c>
      <c r="G681" s="246"/>
      <c r="H681" s="249">
        <v>3.7130000000000001</v>
      </c>
      <c r="I681" s="250"/>
      <c r="J681" s="246"/>
      <c r="K681" s="246"/>
      <c r="L681" s="251"/>
      <c r="M681" s="252"/>
      <c r="N681" s="253"/>
      <c r="O681" s="253"/>
      <c r="P681" s="253"/>
      <c r="Q681" s="253"/>
      <c r="R681" s="253"/>
      <c r="S681" s="253"/>
      <c r="T681" s="254"/>
      <c r="U681" s="14"/>
      <c r="V681" s="14"/>
      <c r="W681" s="14"/>
      <c r="X681" s="14"/>
      <c r="Y681" s="14"/>
      <c r="Z681" s="14"/>
      <c r="AA681" s="14"/>
      <c r="AB681" s="14"/>
      <c r="AC681" s="14"/>
      <c r="AD681" s="14"/>
      <c r="AE681" s="14"/>
      <c r="AT681" s="255" t="s">
        <v>152</v>
      </c>
      <c r="AU681" s="255" t="s">
        <v>85</v>
      </c>
      <c r="AV681" s="14" t="s">
        <v>85</v>
      </c>
      <c r="AW681" s="14" t="s">
        <v>4</v>
      </c>
      <c r="AX681" s="14" t="s">
        <v>83</v>
      </c>
      <c r="AY681" s="255" t="s">
        <v>143</v>
      </c>
    </row>
    <row r="682" s="2" customFormat="1" ht="24.15" customHeight="1">
      <c r="A682" s="39"/>
      <c r="B682" s="40"/>
      <c r="C682" s="220" t="s">
        <v>1732</v>
      </c>
      <c r="D682" s="220" t="s">
        <v>146</v>
      </c>
      <c r="E682" s="221" t="s">
        <v>1733</v>
      </c>
      <c r="F682" s="222" t="s">
        <v>1734</v>
      </c>
      <c r="G682" s="223" t="s">
        <v>363</v>
      </c>
      <c r="H682" s="224">
        <v>1</v>
      </c>
      <c r="I682" s="225"/>
      <c r="J682" s="226">
        <f>ROUND(I682*H682,2)</f>
        <v>0</v>
      </c>
      <c r="K682" s="227"/>
      <c r="L682" s="45"/>
      <c r="M682" s="228" t="s">
        <v>1</v>
      </c>
      <c r="N682" s="229" t="s">
        <v>40</v>
      </c>
      <c r="O682" s="92"/>
      <c r="P682" s="230">
        <f>O682*H682</f>
        <v>0</v>
      </c>
      <c r="Q682" s="230">
        <v>0</v>
      </c>
      <c r="R682" s="230">
        <f>Q682*H682</f>
        <v>0</v>
      </c>
      <c r="S682" s="230">
        <v>0</v>
      </c>
      <c r="T682" s="231">
        <f>S682*H682</f>
        <v>0</v>
      </c>
      <c r="U682" s="39"/>
      <c r="V682" s="39"/>
      <c r="W682" s="39"/>
      <c r="X682" s="39"/>
      <c r="Y682" s="39"/>
      <c r="Z682" s="39"/>
      <c r="AA682" s="39"/>
      <c r="AB682" s="39"/>
      <c r="AC682" s="39"/>
      <c r="AD682" s="39"/>
      <c r="AE682" s="39"/>
      <c r="AR682" s="232" t="s">
        <v>276</v>
      </c>
      <c r="AT682" s="232" t="s">
        <v>146</v>
      </c>
      <c r="AU682" s="232" t="s">
        <v>85</v>
      </c>
      <c r="AY682" s="18" t="s">
        <v>143</v>
      </c>
      <c r="BE682" s="233">
        <f>IF(N682="základní",J682,0)</f>
        <v>0</v>
      </c>
      <c r="BF682" s="233">
        <f>IF(N682="snížená",J682,0)</f>
        <v>0</v>
      </c>
      <c r="BG682" s="233">
        <f>IF(N682="zákl. přenesená",J682,0)</f>
        <v>0</v>
      </c>
      <c r="BH682" s="233">
        <f>IF(N682="sníž. přenesená",J682,0)</f>
        <v>0</v>
      </c>
      <c r="BI682" s="233">
        <f>IF(N682="nulová",J682,0)</f>
        <v>0</v>
      </c>
      <c r="BJ682" s="18" t="s">
        <v>83</v>
      </c>
      <c r="BK682" s="233">
        <f>ROUND(I682*H682,2)</f>
        <v>0</v>
      </c>
      <c r="BL682" s="18" t="s">
        <v>276</v>
      </c>
      <c r="BM682" s="232" t="s">
        <v>1735</v>
      </c>
    </row>
    <row r="683" s="13" customFormat="1">
      <c r="A683" s="13"/>
      <c r="B683" s="234"/>
      <c r="C683" s="235"/>
      <c r="D683" s="236" t="s">
        <v>152</v>
      </c>
      <c r="E683" s="237" t="s">
        <v>1</v>
      </c>
      <c r="F683" s="238" t="s">
        <v>1160</v>
      </c>
      <c r="G683" s="235"/>
      <c r="H683" s="237" t="s">
        <v>1</v>
      </c>
      <c r="I683" s="239"/>
      <c r="J683" s="235"/>
      <c r="K683" s="235"/>
      <c r="L683" s="240"/>
      <c r="M683" s="241"/>
      <c r="N683" s="242"/>
      <c r="O683" s="242"/>
      <c r="P683" s="242"/>
      <c r="Q683" s="242"/>
      <c r="R683" s="242"/>
      <c r="S683" s="242"/>
      <c r="T683" s="243"/>
      <c r="U683" s="13"/>
      <c r="V683" s="13"/>
      <c r="W683" s="13"/>
      <c r="X683" s="13"/>
      <c r="Y683" s="13"/>
      <c r="Z683" s="13"/>
      <c r="AA683" s="13"/>
      <c r="AB683" s="13"/>
      <c r="AC683" s="13"/>
      <c r="AD683" s="13"/>
      <c r="AE683" s="13"/>
      <c r="AT683" s="244" t="s">
        <v>152</v>
      </c>
      <c r="AU683" s="244" t="s">
        <v>85</v>
      </c>
      <c r="AV683" s="13" t="s">
        <v>83</v>
      </c>
      <c r="AW683" s="13" t="s">
        <v>32</v>
      </c>
      <c r="AX683" s="13" t="s">
        <v>75</v>
      </c>
      <c r="AY683" s="244" t="s">
        <v>143</v>
      </c>
    </row>
    <row r="684" s="14" customFormat="1">
      <c r="A684" s="14"/>
      <c r="B684" s="245"/>
      <c r="C684" s="246"/>
      <c r="D684" s="236" t="s">
        <v>152</v>
      </c>
      <c r="E684" s="247" t="s">
        <v>1</v>
      </c>
      <c r="F684" s="248" t="s">
        <v>83</v>
      </c>
      <c r="G684" s="246"/>
      <c r="H684" s="249">
        <v>1</v>
      </c>
      <c r="I684" s="250"/>
      <c r="J684" s="246"/>
      <c r="K684" s="246"/>
      <c r="L684" s="251"/>
      <c r="M684" s="252"/>
      <c r="N684" s="253"/>
      <c r="O684" s="253"/>
      <c r="P684" s="253"/>
      <c r="Q684" s="253"/>
      <c r="R684" s="253"/>
      <c r="S684" s="253"/>
      <c r="T684" s="254"/>
      <c r="U684" s="14"/>
      <c r="V684" s="14"/>
      <c r="W684" s="14"/>
      <c r="X684" s="14"/>
      <c r="Y684" s="14"/>
      <c r="Z684" s="14"/>
      <c r="AA684" s="14"/>
      <c r="AB684" s="14"/>
      <c r="AC684" s="14"/>
      <c r="AD684" s="14"/>
      <c r="AE684" s="14"/>
      <c r="AT684" s="255" t="s">
        <v>152</v>
      </c>
      <c r="AU684" s="255" t="s">
        <v>85</v>
      </c>
      <c r="AV684" s="14" t="s">
        <v>85</v>
      </c>
      <c r="AW684" s="14" t="s">
        <v>32</v>
      </c>
      <c r="AX684" s="14" t="s">
        <v>75</v>
      </c>
      <c r="AY684" s="255" t="s">
        <v>143</v>
      </c>
    </row>
    <row r="685" s="16" customFormat="1">
      <c r="A685" s="16"/>
      <c r="B685" s="267"/>
      <c r="C685" s="268"/>
      <c r="D685" s="236" t="s">
        <v>152</v>
      </c>
      <c r="E685" s="269" t="s">
        <v>1</v>
      </c>
      <c r="F685" s="270" t="s">
        <v>174</v>
      </c>
      <c r="G685" s="268"/>
      <c r="H685" s="271">
        <v>1</v>
      </c>
      <c r="I685" s="272"/>
      <c r="J685" s="268"/>
      <c r="K685" s="268"/>
      <c r="L685" s="273"/>
      <c r="M685" s="274"/>
      <c r="N685" s="275"/>
      <c r="O685" s="275"/>
      <c r="P685" s="275"/>
      <c r="Q685" s="275"/>
      <c r="R685" s="275"/>
      <c r="S685" s="275"/>
      <c r="T685" s="276"/>
      <c r="U685" s="16"/>
      <c r="V685" s="16"/>
      <c r="W685" s="16"/>
      <c r="X685" s="16"/>
      <c r="Y685" s="16"/>
      <c r="Z685" s="16"/>
      <c r="AA685" s="16"/>
      <c r="AB685" s="16"/>
      <c r="AC685" s="16"/>
      <c r="AD685" s="16"/>
      <c r="AE685" s="16"/>
      <c r="AT685" s="277" t="s">
        <v>152</v>
      </c>
      <c r="AU685" s="277" t="s">
        <v>85</v>
      </c>
      <c r="AV685" s="16" t="s">
        <v>150</v>
      </c>
      <c r="AW685" s="16" t="s">
        <v>32</v>
      </c>
      <c r="AX685" s="16" t="s">
        <v>83</v>
      </c>
      <c r="AY685" s="277" t="s">
        <v>143</v>
      </c>
    </row>
    <row r="686" s="2" customFormat="1" ht="24.15" customHeight="1">
      <c r="A686" s="39"/>
      <c r="B686" s="40"/>
      <c r="C686" s="278" t="s">
        <v>1736</v>
      </c>
      <c r="D686" s="278" t="s">
        <v>197</v>
      </c>
      <c r="E686" s="279" t="s">
        <v>1737</v>
      </c>
      <c r="F686" s="280" t="s">
        <v>1738</v>
      </c>
      <c r="G686" s="281" t="s">
        <v>363</v>
      </c>
      <c r="H686" s="282">
        <v>1</v>
      </c>
      <c r="I686" s="283"/>
      <c r="J686" s="284">
        <f>ROUND(I686*H686,2)</f>
        <v>0</v>
      </c>
      <c r="K686" s="285"/>
      <c r="L686" s="286"/>
      <c r="M686" s="287" t="s">
        <v>1</v>
      </c>
      <c r="N686" s="288" t="s">
        <v>40</v>
      </c>
      <c r="O686" s="92"/>
      <c r="P686" s="230">
        <f>O686*H686</f>
        <v>0</v>
      </c>
      <c r="Q686" s="230">
        <v>0.0195</v>
      </c>
      <c r="R686" s="230">
        <f>Q686*H686</f>
        <v>0.0195</v>
      </c>
      <c r="S686" s="230">
        <v>0</v>
      </c>
      <c r="T686" s="231">
        <f>S686*H686</f>
        <v>0</v>
      </c>
      <c r="U686" s="39"/>
      <c r="V686" s="39"/>
      <c r="W686" s="39"/>
      <c r="X686" s="39"/>
      <c r="Y686" s="39"/>
      <c r="Z686" s="39"/>
      <c r="AA686" s="39"/>
      <c r="AB686" s="39"/>
      <c r="AC686" s="39"/>
      <c r="AD686" s="39"/>
      <c r="AE686" s="39"/>
      <c r="AR686" s="232" t="s">
        <v>373</v>
      </c>
      <c r="AT686" s="232" t="s">
        <v>197</v>
      </c>
      <c r="AU686" s="232" t="s">
        <v>85</v>
      </c>
      <c r="AY686" s="18" t="s">
        <v>143</v>
      </c>
      <c r="BE686" s="233">
        <f>IF(N686="základní",J686,0)</f>
        <v>0</v>
      </c>
      <c r="BF686" s="233">
        <f>IF(N686="snížená",J686,0)</f>
        <v>0</v>
      </c>
      <c r="BG686" s="233">
        <f>IF(N686="zákl. přenesená",J686,0)</f>
        <v>0</v>
      </c>
      <c r="BH686" s="233">
        <f>IF(N686="sníž. přenesená",J686,0)</f>
        <v>0</v>
      </c>
      <c r="BI686" s="233">
        <f>IF(N686="nulová",J686,0)</f>
        <v>0</v>
      </c>
      <c r="BJ686" s="18" t="s">
        <v>83</v>
      </c>
      <c r="BK686" s="233">
        <f>ROUND(I686*H686,2)</f>
        <v>0</v>
      </c>
      <c r="BL686" s="18" t="s">
        <v>276</v>
      </c>
      <c r="BM686" s="232" t="s">
        <v>1739</v>
      </c>
    </row>
    <row r="687" s="2" customFormat="1" ht="24.15" customHeight="1">
      <c r="A687" s="39"/>
      <c r="B687" s="40"/>
      <c r="C687" s="220" t="s">
        <v>1740</v>
      </c>
      <c r="D687" s="220" t="s">
        <v>146</v>
      </c>
      <c r="E687" s="221" t="s">
        <v>1741</v>
      </c>
      <c r="F687" s="222" t="s">
        <v>1742</v>
      </c>
      <c r="G687" s="223" t="s">
        <v>363</v>
      </c>
      <c r="H687" s="224">
        <v>6</v>
      </c>
      <c r="I687" s="225"/>
      <c r="J687" s="226">
        <f>ROUND(I687*H687,2)</f>
        <v>0</v>
      </c>
      <c r="K687" s="227"/>
      <c r="L687" s="45"/>
      <c r="M687" s="228" t="s">
        <v>1</v>
      </c>
      <c r="N687" s="229" t="s">
        <v>40</v>
      </c>
      <c r="O687" s="92"/>
      <c r="P687" s="230">
        <f>O687*H687</f>
        <v>0</v>
      </c>
      <c r="Q687" s="230">
        <v>0</v>
      </c>
      <c r="R687" s="230">
        <f>Q687*H687</f>
        <v>0</v>
      </c>
      <c r="S687" s="230">
        <v>0</v>
      </c>
      <c r="T687" s="231">
        <f>S687*H687</f>
        <v>0</v>
      </c>
      <c r="U687" s="39"/>
      <c r="V687" s="39"/>
      <c r="W687" s="39"/>
      <c r="X687" s="39"/>
      <c r="Y687" s="39"/>
      <c r="Z687" s="39"/>
      <c r="AA687" s="39"/>
      <c r="AB687" s="39"/>
      <c r="AC687" s="39"/>
      <c r="AD687" s="39"/>
      <c r="AE687" s="39"/>
      <c r="AR687" s="232" t="s">
        <v>276</v>
      </c>
      <c r="AT687" s="232" t="s">
        <v>146</v>
      </c>
      <c r="AU687" s="232" t="s">
        <v>85</v>
      </c>
      <c r="AY687" s="18" t="s">
        <v>143</v>
      </c>
      <c r="BE687" s="233">
        <f>IF(N687="základní",J687,0)</f>
        <v>0</v>
      </c>
      <c r="BF687" s="233">
        <f>IF(N687="snížená",J687,0)</f>
        <v>0</v>
      </c>
      <c r="BG687" s="233">
        <f>IF(N687="zákl. přenesená",J687,0)</f>
        <v>0</v>
      </c>
      <c r="BH687" s="233">
        <f>IF(N687="sníž. přenesená",J687,0)</f>
        <v>0</v>
      </c>
      <c r="BI687" s="233">
        <f>IF(N687="nulová",J687,0)</f>
        <v>0</v>
      </c>
      <c r="BJ687" s="18" t="s">
        <v>83</v>
      </c>
      <c r="BK687" s="233">
        <f>ROUND(I687*H687,2)</f>
        <v>0</v>
      </c>
      <c r="BL687" s="18" t="s">
        <v>276</v>
      </c>
      <c r="BM687" s="232" t="s">
        <v>1743</v>
      </c>
    </row>
    <row r="688" s="13" customFormat="1">
      <c r="A688" s="13"/>
      <c r="B688" s="234"/>
      <c r="C688" s="235"/>
      <c r="D688" s="236" t="s">
        <v>152</v>
      </c>
      <c r="E688" s="237" t="s">
        <v>1</v>
      </c>
      <c r="F688" s="238" t="s">
        <v>401</v>
      </c>
      <c r="G688" s="235"/>
      <c r="H688" s="237" t="s">
        <v>1</v>
      </c>
      <c r="I688" s="239"/>
      <c r="J688" s="235"/>
      <c r="K688" s="235"/>
      <c r="L688" s="240"/>
      <c r="M688" s="241"/>
      <c r="N688" s="242"/>
      <c r="O688" s="242"/>
      <c r="P688" s="242"/>
      <c r="Q688" s="242"/>
      <c r="R688" s="242"/>
      <c r="S688" s="242"/>
      <c r="T688" s="243"/>
      <c r="U688" s="13"/>
      <c r="V688" s="13"/>
      <c r="W688" s="13"/>
      <c r="X688" s="13"/>
      <c r="Y688" s="13"/>
      <c r="Z688" s="13"/>
      <c r="AA688" s="13"/>
      <c r="AB688" s="13"/>
      <c r="AC688" s="13"/>
      <c r="AD688" s="13"/>
      <c r="AE688" s="13"/>
      <c r="AT688" s="244" t="s">
        <v>152</v>
      </c>
      <c r="AU688" s="244" t="s">
        <v>85</v>
      </c>
      <c r="AV688" s="13" t="s">
        <v>83</v>
      </c>
      <c r="AW688" s="13" t="s">
        <v>32</v>
      </c>
      <c r="AX688" s="13" t="s">
        <v>75</v>
      </c>
      <c r="AY688" s="244" t="s">
        <v>143</v>
      </c>
    </row>
    <row r="689" s="14" customFormat="1">
      <c r="A689" s="14"/>
      <c r="B689" s="245"/>
      <c r="C689" s="246"/>
      <c r="D689" s="236" t="s">
        <v>152</v>
      </c>
      <c r="E689" s="247" t="s">
        <v>1</v>
      </c>
      <c r="F689" s="248" t="s">
        <v>205</v>
      </c>
      <c r="G689" s="246"/>
      <c r="H689" s="249">
        <v>5</v>
      </c>
      <c r="I689" s="250"/>
      <c r="J689" s="246"/>
      <c r="K689" s="246"/>
      <c r="L689" s="251"/>
      <c r="M689" s="252"/>
      <c r="N689" s="253"/>
      <c r="O689" s="253"/>
      <c r="P689" s="253"/>
      <c r="Q689" s="253"/>
      <c r="R689" s="253"/>
      <c r="S689" s="253"/>
      <c r="T689" s="254"/>
      <c r="U689" s="14"/>
      <c r="V689" s="14"/>
      <c r="W689" s="14"/>
      <c r="X689" s="14"/>
      <c r="Y689" s="14"/>
      <c r="Z689" s="14"/>
      <c r="AA689" s="14"/>
      <c r="AB689" s="14"/>
      <c r="AC689" s="14"/>
      <c r="AD689" s="14"/>
      <c r="AE689" s="14"/>
      <c r="AT689" s="255" t="s">
        <v>152</v>
      </c>
      <c r="AU689" s="255" t="s">
        <v>85</v>
      </c>
      <c r="AV689" s="14" t="s">
        <v>85</v>
      </c>
      <c r="AW689" s="14" t="s">
        <v>32</v>
      </c>
      <c r="AX689" s="14" t="s">
        <v>75</v>
      </c>
      <c r="AY689" s="255" t="s">
        <v>143</v>
      </c>
    </row>
    <row r="690" s="13" customFormat="1">
      <c r="A690" s="13"/>
      <c r="B690" s="234"/>
      <c r="C690" s="235"/>
      <c r="D690" s="236" t="s">
        <v>152</v>
      </c>
      <c r="E690" s="237" t="s">
        <v>1</v>
      </c>
      <c r="F690" s="238" t="s">
        <v>407</v>
      </c>
      <c r="G690" s="235"/>
      <c r="H690" s="237" t="s">
        <v>1</v>
      </c>
      <c r="I690" s="239"/>
      <c r="J690" s="235"/>
      <c r="K690" s="235"/>
      <c r="L690" s="240"/>
      <c r="M690" s="241"/>
      <c r="N690" s="242"/>
      <c r="O690" s="242"/>
      <c r="P690" s="242"/>
      <c r="Q690" s="242"/>
      <c r="R690" s="242"/>
      <c r="S690" s="242"/>
      <c r="T690" s="243"/>
      <c r="U690" s="13"/>
      <c r="V690" s="13"/>
      <c r="W690" s="13"/>
      <c r="X690" s="13"/>
      <c r="Y690" s="13"/>
      <c r="Z690" s="13"/>
      <c r="AA690" s="13"/>
      <c r="AB690" s="13"/>
      <c r="AC690" s="13"/>
      <c r="AD690" s="13"/>
      <c r="AE690" s="13"/>
      <c r="AT690" s="244" t="s">
        <v>152</v>
      </c>
      <c r="AU690" s="244" t="s">
        <v>85</v>
      </c>
      <c r="AV690" s="13" t="s">
        <v>83</v>
      </c>
      <c r="AW690" s="13" t="s">
        <v>32</v>
      </c>
      <c r="AX690" s="13" t="s">
        <v>75</v>
      </c>
      <c r="AY690" s="244" t="s">
        <v>143</v>
      </c>
    </row>
    <row r="691" s="14" customFormat="1">
      <c r="A691" s="14"/>
      <c r="B691" s="245"/>
      <c r="C691" s="246"/>
      <c r="D691" s="236" t="s">
        <v>152</v>
      </c>
      <c r="E691" s="247" t="s">
        <v>1</v>
      </c>
      <c r="F691" s="248" t="s">
        <v>83</v>
      </c>
      <c r="G691" s="246"/>
      <c r="H691" s="249">
        <v>1</v>
      </c>
      <c r="I691" s="250"/>
      <c r="J691" s="246"/>
      <c r="K691" s="246"/>
      <c r="L691" s="251"/>
      <c r="M691" s="252"/>
      <c r="N691" s="253"/>
      <c r="O691" s="253"/>
      <c r="P691" s="253"/>
      <c r="Q691" s="253"/>
      <c r="R691" s="253"/>
      <c r="S691" s="253"/>
      <c r="T691" s="254"/>
      <c r="U691" s="14"/>
      <c r="V691" s="14"/>
      <c r="W691" s="14"/>
      <c r="X691" s="14"/>
      <c r="Y691" s="14"/>
      <c r="Z691" s="14"/>
      <c r="AA691" s="14"/>
      <c r="AB691" s="14"/>
      <c r="AC691" s="14"/>
      <c r="AD691" s="14"/>
      <c r="AE691" s="14"/>
      <c r="AT691" s="255" t="s">
        <v>152</v>
      </c>
      <c r="AU691" s="255" t="s">
        <v>85</v>
      </c>
      <c r="AV691" s="14" t="s">
        <v>85</v>
      </c>
      <c r="AW691" s="14" t="s">
        <v>32</v>
      </c>
      <c r="AX691" s="14" t="s">
        <v>75</v>
      </c>
      <c r="AY691" s="255" t="s">
        <v>143</v>
      </c>
    </row>
    <row r="692" s="16" customFormat="1">
      <c r="A692" s="16"/>
      <c r="B692" s="267"/>
      <c r="C692" s="268"/>
      <c r="D692" s="236" t="s">
        <v>152</v>
      </c>
      <c r="E692" s="269" t="s">
        <v>1</v>
      </c>
      <c r="F692" s="270" t="s">
        <v>174</v>
      </c>
      <c r="G692" s="268"/>
      <c r="H692" s="271">
        <v>6</v>
      </c>
      <c r="I692" s="272"/>
      <c r="J692" s="268"/>
      <c r="K692" s="268"/>
      <c r="L692" s="273"/>
      <c r="M692" s="274"/>
      <c r="N692" s="275"/>
      <c r="O692" s="275"/>
      <c r="P692" s="275"/>
      <c r="Q692" s="275"/>
      <c r="R692" s="275"/>
      <c r="S692" s="275"/>
      <c r="T692" s="276"/>
      <c r="U692" s="16"/>
      <c r="V692" s="16"/>
      <c r="W692" s="16"/>
      <c r="X692" s="16"/>
      <c r="Y692" s="16"/>
      <c r="Z692" s="16"/>
      <c r="AA692" s="16"/>
      <c r="AB692" s="16"/>
      <c r="AC692" s="16"/>
      <c r="AD692" s="16"/>
      <c r="AE692" s="16"/>
      <c r="AT692" s="277" t="s">
        <v>152</v>
      </c>
      <c r="AU692" s="277" t="s">
        <v>85</v>
      </c>
      <c r="AV692" s="16" t="s">
        <v>150</v>
      </c>
      <c r="AW692" s="16" t="s">
        <v>32</v>
      </c>
      <c r="AX692" s="16" t="s">
        <v>83</v>
      </c>
      <c r="AY692" s="277" t="s">
        <v>143</v>
      </c>
    </row>
    <row r="693" s="2" customFormat="1" ht="24.15" customHeight="1">
      <c r="A693" s="39"/>
      <c r="B693" s="40"/>
      <c r="C693" s="278" t="s">
        <v>1744</v>
      </c>
      <c r="D693" s="278" t="s">
        <v>197</v>
      </c>
      <c r="E693" s="279" t="s">
        <v>1745</v>
      </c>
      <c r="F693" s="280" t="s">
        <v>1746</v>
      </c>
      <c r="G693" s="281" t="s">
        <v>363</v>
      </c>
      <c r="H693" s="282">
        <v>4</v>
      </c>
      <c r="I693" s="283"/>
      <c r="J693" s="284">
        <f>ROUND(I693*H693,2)</f>
        <v>0</v>
      </c>
      <c r="K693" s="285"/>
      <c r="L693" s="286"/>
      <c r="M693" s="287" t="s">
        <v>1</v>
      </c>
      <c r="N693" s="288" t="s">
        <v>40</v>
      </c>
      <c r="O693" s="92"/>
      <c r="P693" s="230">
        <f>O693*H693</f>
        <v>0</v>
      </c>
      <c r="Q693" s="230">
        <v>0.017500000000000002</v>
      </c>
      <c r="R693" s="230">
        <f>Q693*H693</f>
        <v>0.070000000000000007</v>
      </c>
      <c r="S693" s="230">
        <v>0</v>
      </c>
      <c r="T693" s="231">
        <f>S693*H693</f>
        <v>0</v>
      </c>
      <c r="U693" s="39"/>
      <c r="V693" s="39"/>
      <c r="W693" s="39"/>
      <c r="X693" s="39"/>
      <c r="Y693" s="39"/>
      <c r="Z693" s="39"/>
      <c r="AA693" s="39"/>
      <c r="AB693" s="39"/>
      <c r="AC693" s="39"/>
      <c r="AD693" s="39"/>
      <c r="AE693" s="39"/>
      <c r="AR693" s="232" t="s">
        <v>373</v>
      </c>
      <c r="AT693" s="232" t="s">
        <v>197</v>
      </c>
      <c r="AU693" s="232" t="s">
        <v>85</v>
      </c>
      <c r="AY693" s="18" t="s">
        <v>143</v>
      </c>
      <c r="BE693" s="233">
        <f>IF(N693="základní",J693,0)</f>
        <v>0</v>
      </c>
      <c r="BF693" s="233">
        <f>IF(N693="snížená",J693,0)</f>
        <v>0</v>
      </c>
      <c r="BG693" s="233">
        <f>IF(N693="zákl. přenesená",J693,0)</f>
        <v>0</v>
      </c>
      <c r="BH693" s="233">
        <f>IF(N693="sníž. přenesená",J693,0)</f>
        <v>0</v>
      </c>
      <c r="BI693" s="233">
        <f>IF(N693="nulová",J693,0)</f>
        <v>0</v>
      </c>
      <c r="BJ693" s="18" t="s">
        <v>83</v>
      </c>
      <c r="BK693" s="233">
        <f>ROUND(I693*H693,2)</f>
        <v>0</v>
      </c>
      <c r="BL693" s="18" t="s">
        <v>276</v>
      </c>
      <c r="BM693" s="232" t="s">
        <v>1747</v>
      </c>
    </row>
    <row r="694" s="2" customFormat="1" ht="24.15" customHeight="1">
      <c r="A694" s="39"/>
      <c r="B694" s="40"/>
      <c r="C694" s="278" t="s">
        <v>1748</v>
      </c>
      <c r="D694" s="278" t="s">
        <v>197</v>
      </c>
      <c r="E694" s="279" t="s">
        <v>1749</v>
      </c>
      <c r="F694" s="280" t="s">
        <v>1750</v>
      </c>
      <c r="G694" s="281" t="s">
        <v>363</v>
      </c>
      <c r="H694" s="282">
        <v>2</v>
      </c>
      <c r="I694" s="283"/>
      <c r="J694" s="284">
        <f>ROUND(I694*H694,2)</f>
        <v>0</v>
      </c>
      <c r="K694" s="285"/>
      <c r="L694" s="286"/>
      <c r="M694" s="287" t="s">
        <v>1</v>
      </c>
      <c r="N694" s="288" t="s">
        <v>40</v>
      </c>
      <c r="O694" s="92"/>
      <c r="P694" s="230">
        <f>O694*H694</f>
        <v>0</v>
      </c>
      <c r="Q694" s="230">
        <v>0.016</v>
      </c>
      <c r="R694" s="230">
        <f>Q694*H694</f>
        <v>0.032000000000000001</v>
      </c>
      <c r="S694" s="230">
        <v>0</v>
      </c>
      <c r="T694" s="231">
        <f>S694*H694</f>
        <v>0</v>
      </c>
      <c r="U694" s="39"/>
      <c r="V694" s="39"/>
      <c r="W694" s="39"/>
      <c r="X694" s="39"/>
      <c r="Y694" s="39"/>
      <c r="Z694" s="39"/>
      <c r="AA694" s="39"/>
      <c r="AB694" s="39"/>
      <c r="AC694" s="39"/>
      <c r="AD694" s="39"/>
      <c r="AE694" s="39"/>
      <c r="AR694" s="232" t="s">
        <v>373</v>
      </c>
      <c r="AT694" s="232" t="s">
        <v>197</v>
      </c>
      <c r="AU694" s="232" t="s">
        <v>85</v>
      </c>
      <c r="AY694" s="18" t="s">
        <v>143</v>
      </c>
      <c r="BE694" s="233">
        <f>IF(N694="základní",J694,0)</f>
        <v>0</v>
      </c>
      <c r="BF694" s="233">
        <f>IF(N694="snížená",J694,0)</f>
        <v>0</v>
      </c>
      <c r="BG694" s="233">
        <f>IF(N694="zákl. přenesená",J694,0)</f>
        <v>0</v>
      </c>
      <c r="BH694" s="233">
        <f>IF(N694="sníž. přenesená",J694,0)</f>
        <v>0</v>
      </c>
      <c r="BI694" s="233">
        <f>IF(N694="nulová",J694,0)</f>
        <v>0</v>
      </c>
      <c r="BJ694" s="18" t="s">
        <v>83</v>
      </c>
      <c r="BK694" s="233">
        <f>ROUND(I694*H694,2)</f>
        <v>0</v>
      </c>
      <c r="BL694" s="18" t="s">
        <v>276</v>
      </c>
      <c r="BM694" s="232" t="s">
        <v>1751</v>
      </c>
    </row>
    <row r="695" s="2" customFormat="1" ht="21.75" customHeight="1">
      <c r="A695" s="39"/>
      <c r="B695" s="40"/>
      <c r="C695" s="220" t="s">
        <v>1752</v>
      </c>
      <c r="D695" s="220" t="s">
        <v>146</v>
      </c>
      <c r="E695" s="221" t="s">
        <v>1753</v>
      </c>
      <c r="F695" s="222" t="s">
        <v>1754</v>
      </c>
      <c r="G695" s="223" t="s">
        <v>363</v>
      </c>
      <c r="H695" s="224">
        <v>1</v>
      </c>
      <c r="I695" s="225"/>
      <c r="J695" s="226">
        <f>ROUND(I695*H695,2)</f>
        <v>0</v>
      </c>
      <c r="K695" s="227"/>
      <c r="L695" s="45"/>
      <c r="M695" s="228" t="s">
        <v>1</v>
      </c>
      <c r="N695" s="229" t="s">
        <v>40</v>
      </c>
      <c r="O695" s="92"/>
      <c r="P695" s="230">
        <f>O695*H695</f>
        <v>0</v>
      </c>
      <c r="Q695" s="230">
        <v>0</v>
      </c>
      <c r="R695" s="230">
        <f>Q695*H695</f>
        <v>0</v>
      </c>
      <c r="S695" s="230">
        <v>0</v>
      </c>
      <c r="T695" s="231">
        <f>S695*H695</f>
        <v>0</v>
      </c>
      <c r="U695" s="39"/>
      <c r="V695" s="39"/>
      <c r="W695" s="39"/>
      <c r="X695" s="39"/>
      <c r="Y695" s="39"/>
      <c r="Z695" s="39"/>
      <c r="AA695" s="39"/>
      <c r="AB695" s="39"/>
      <c r="AC695" s="39"/>
      <c r="AD695" s="39"/>
      <c r="AE695" s="39"/>
      <c r="AR695" s="232" t="s">
        <v>276</v>
      </c>
      <c r="AT695" s="232" t="s">
        <v>146</v>
      </c>
      <c r="AU695" s="232" t="s">
        <v>85</v>
      </c>
      <c r="AY695" s="18" t="s">
        <v>143</v>
      </c>
      <c r="BE695" s="233">
        <f>IF(N695="základní",J695,0)</f>
        <v>0</v>
      </c>
      <c r="BF695" s="233">
        <f>IF(N695="snížená",J695,0)</f>
        <v>0</v>
      </c>
      <c r="BG695" s="233">
        <f>IF(N695="zákl. přenesená",J695,0)</f>
        <v>0</v>
      </c>
      <c r="BH695" s="233">
        <f>IF(N695="sníž. přenesená",J695,0)</f>
        <v>0</v>
      </c>
      <c r="BI695" s="233">
        <f>IF(N695="nulová",J695,0)</f>
        <v>0</v>
      </c>
      <c r="BJ695" s="18" t="s">
        <v>83</v>
      </c>
      <c r="BK695" s="233">
        <f>ROUND(I695*H695,2)</f>
        <v>0</v>
      </c>
      <c r="BL695" s="18" t="s">
        <v>276</v>
      </c>
      <c r="BM695" s="232" t="s">
        <v>1755</v>
      </c>
    </row>
    <row r="696" s="2" customFormat="1" ht="21.75" customHeight="1">
      <c r="A696" s="39"/>
      <c r="B696" s="40"/>
      <c r="C696" s="278" t="s">
        <v>1756</v>
      </c>
      <c r="D696" s="278" t="s">
        <v>197</v>
      </c>
      <c r="E696" s="279" t="s">
        <v>1757</v>
      </c>
      <c r="F696" s="280" t="s">
        <v>1758</v>
      </c>
      <c r="G696" s="281" t="s">
        <v>1759</v>
      </c>
      <c r="H696" s="282">
        <v>1</v>
      </c>
      <c r="I696" s="283"/>
      <c r="J696" s="284">
        <f>ROUND(I696*H696,2)</f>
        <v>0</v>
      </c>
      <c r="K696" s="285"/>
      <c r="L696" s="286"/>
      <c r="M696" s="287" t="s">
        <v>1</v>
      </c>
      <c r="N696" s="288" t="s">
        <v>40</v>
      </c>
      <c r="O696" s="92"/>
      <c r="P696" s="230">
        <f>O696*H696</f>
        <v>0</v>
      </c>
      <c r="Q696" s="230">
        <v>0.012999999999999999</v>
      </c>
      <c r="R696" s="230">
        <f>Q696*H696</f>
        <v>0.012999999999999999</v>
      </c>
      <c r="S696" s="230">
        <v>0</v>
      </c>
      <c r="T696" s="231">
        <f>S696*H696</f>
        <v>0</v>
      </c>
      <c r="U696" s="39"/>
      <c r="V696" s="39"/>
      <c r="W696" s="39"/>
      <c r="X696" s="39"/>
      <c r="Y696" s="39"/>
      <c r="Z696" s="39"/>
      <c r="AA696" s="39"/>
      <c r="AB696" s="39"/>
      <c r="AC696" s="39"/>
      <c r="AD696" s="39"/>
      <c r="AE696" s="39"/>
      <c r="AR696" s="232" t="s">
        <v>373</v>
      </c>
      <c r="AT696" s="232" t="s">
        <v>197</v>
      </c>
      <c r="AU696" s="232" t="s">
        <v>85</v>
      </c>
      <c r="AY696" s="18" t="s">
        <v>143</v>
      </c>
      <c r="BE696" s="233">
        <f>IF(N696="základní",J696,0)</f>
        <v>0</v>
      </c>
      <c r="BF696" s="233">
        <f>IF(N696="snížená",J696,0)</f>
        <v>0</v>
      </c>
      <c r="BG696" s="233">
        <f>IF(N696="zákl. přenesená",J696,0)</f>
        <v>0</v>
      </c>
      <c r="BH696" s="233">
        <f>IF(N696="sníž. přenesená",J696,0)</f>
        <v>0</v>
      </c>
      <c r="BI696" s="233">
        <f>IF(N696="nulová",J696,0)</f>
        <v>0</v>
      </c>
      <c r="BJ696" s="18" t="s">
        <v>83</v>
      </c>
      <c r="BK696" s="233">
        <f>ROUND(I696*H696,2)</f>
        <v>0</v>
      </c>
      <c r="BL696" s="18" t="s">
        <v>276</v>
      </c>
      <c r="BM696" s="232" t="s">
        <v>1760</v>
      </c>
    </row>
    <row r="697" s="2" customFormat="1" ht="16.5" customHeight="1">
      <c r="A697" s="39"/>
      <c r="B697" s="40"/>
      <c r="C697" s="220" t="s">
        <v>1761</v>
      </c>
      <c r="D697" s="220" t="s">
        <v>146</v>
      </c>
      <c r="E697" s="221" t="s">
        <v>1762</v>
      </c>
      <c r="F697" s="222" t="s">
        <v>1763</v>
      </c>
      <c r="G697" s="223" t="s">
        <v>363</v>
      </c>
      <c r="H697" s="224">
        <v>7</v>
      </c>
      <c r="I697" s="225"/>
      <c r="J697" s="226">
        <f>ROUND(I697*H697,2)</f>
        <v>0</v>
      </c>
      <c r="K697" s="227"/>
      <c r="L697" s="45"/>
      <c r="M697" s="228" t="s">
        <v>1</v>
      </c>
      <c r="N697" s="229" t="s">
        <v>40</v>
      </c>
      <c r="O697" s="92"/>
      <c r="P697" s="230">
        <f>O697*H697</f>
        <v>0</v>
      </c>
      <c r="Q697" s="230">
        <v>0</v>
      </c>
      <c r="R697" s="230">
        <f>Q697*H697</f>
        <v>0</v>
      </c>
      <c r="S697" s="230">
        <v>0</v>
      </c>
      <c r="T697" s="231">
        <f>S697*H697</f>
        <v>0</v>
      </c>
      <c r="U697" s="39"/>
      <c r="V697" s="39"/>
      <c r="W697" s="39"/>
      <c r="X697" s="39"/>
      <c r="Y697" s="39"/>
      <c r="Z697" s="39"/>
      <c r="AA697" s="39"/>
      <c r="AB697" s="39"/>
      <c r="AC697" s="39"/>
      <c r="AD697" s="39"/>
      <c r="AE697" s="39"/>
      <c r="AR697" s="232" t="s">
        <v>276</v>
      </c>
      <c r="AT697" s="232" t="s">
        <v>146</v>
      </c>
      <c r="AU697" s="232" t="s">
        <v>85</v>
      </c>
      <c r="AY697" s="18" t="s">
        <v>143</v>
      </c>
      <c r="BE697" s="233">
        <f>IF(N697="základní",J697,0)</f>
        <v>0</v>
      </c>
      <c r="BF697" s="233">
        <f>IF(N697="snížená",J697,0)</f>
        <v>0</v>
      </c>
      <c r="BG697" s="233">
        <f>IF(N697="zákl. přenesená",J697,0)</f>
        <v>0</v>
      </c>
      <c r="BH697" s="233">
        <f>IF(N697="sníž. přenesená",J697,0)</f>
        <v>0</v>
      </c>
      <c r="BI697" s="233">
        <f>IF(N697="nulová",J697,0)</f>
        <v>0</v>
      </c>
      <c r="BJ697" s="18" t="s">
        <v>83</v>
      </c>
      <c r="BK697" s="233">
        <f>ROUND(I697*H697,2)</f>
        <v>0</v>
      </c>
      <c r="BL697" s="18" t="s">
        <v>276</v>
      </c>
      <c r="BM697" s="232" t="s">
        <v>1764</v>
      </c>
    </row>
    <row r="698" s="2" customFormat="1" ht="21.75" customHeight="1">
      <c r="A698" s="39"/>
      <c r="B698" s="40"/>
      <c r="C698" s="278" t="s">
        <v>1765</v>
      </c>
      <c r="D698" s="278" t="s">
        <v>197</v>
      </c>
      <c r="E698" s="279" t="s">
        <v>1766</v>
      </c>
      <c r="F698" s="280" t="s">
        <v>1767</v>
      </c>
      <c r="G698" s="281" t="s">
        <v>363</v>
      </c>
      <c r="H698" s="282">
        <v>7</v>
      </c>
      <c r="I698" s="283"/>
      <c r="J698" s="284">
        <f>ROUND(I698*H698,2)</f>
        <v>0</v>
      </c>
      <c r="K698" s="285"/>
      <c r="L698" s="286"/>
      <c r="M698" s="287" t="s">
        <v>1</v>
      </c>
      <c r="N698" s="288" t="s">
        <v>40</v>
      </c>
      <c r="O698" s="92"/>
      <c r="P698" s="230">
        <f>O698*H698</f>
        <v>0</v>
      </c>
      <c r="Q698" s="230">
        <v>0.00014999999999999999</v>
      </c>
      <c r="R698" s="230">
        <f>Q698*H698</f>
        <v>0.0010499999999999999</v>
      </c>
      <c r="S698" s="230">
        <v>0</v>
      </c>
      <c r="T698" s="231">
        <f>S698*H698</f>
        <v>0</v>
      </c>
      <c r="U698" s="39"/>
      <c r="V698" s="39"/>
      <c r="W698" s="39"/>
      <c r="X698" s="39"/>
      <c r="Y698" s="39"/>
      <c r="Z698" s="39"/>
      <c r="AA698" s="39"/>
      <c r="AB698" s="39"/>
      <c r="AC698" s="39"/>
      <c r="AD698" s="39"/>
      <c r="AE698" s="39"/>
      <c r="AR698" s="232" t="s">
        <v>373</v>
      </c>
      <c r="AT698" s="232" t="s">
        <v>197</v>
      </c>
      <c r="AU698" s="232" t="s">
        <v>85</v>
      </c>
      <c r="AY698" s="18" t="s">
        <v>143</v>
      </c>
      <c r="BE698" s="233">
        <f>IF(N698="základní",J698,0)</f>
        <v>0</v>
      </c>
      <c r="BF698" s="233">
        <f>IF(N698="snížená",J698,0)</f>
        <v>0</v>
      </c>
      <c r="BG698" s="233">
        <f>IF(N698="zákl. přenesená",J698,0)</f>
        <v>0</v>
      </c>
      <c r="BH698" s="233">
        <f>IF(N698="sníž. přenesená",J698,0)</f>
        <v>0</v>
      </c>
      <c r="BI698" s="233">
        <f>IF(N698="nulová",J698,0)</f>
        <v>0</v>
      </c>
      <c r="BJ698" s="18" t="s">
        <v>83</v>
      </c>
      <c r="BK698" s="233">
        <f>ROUND(I698*H698,2)</f>
        <v>0</v>
      </c>
      <c r="BL698" s="18" t="s">
        <v>276</v>
      </c>
      <c r="BM698" s="232" t="s">
        <v>1768</v>
      </c>
    </row>
    <row r="699" s="2" customFormat="1" ht="21.75" customHeight="1">
      <c r="A699" s="39"/>
      <c r="B699" s="40"/>
      <c r="C699" s="220" t="s">
        <v>1769</v>
      </c>
      <c r="D699" s="220" t="s">
        <v>146</v>
      </c>
      <c r="E699" s="221" t="s">
        <v>1770</v>
      </c>
      <c r="F699" s="222" t="s">
        <v>1771</v>
      </c>
      <c r="G699" s="223" t="s">
        <v>363</v>
      </c>
      <c r="H699" s="224">
        <v>7</v>
      </c>
      <c r="I699" s="225"/>
      <c r="J699" s="226">
        <f>ROUND(I699*H699,2)</f>
        <v>0</v>
      </c>
      <c r="K699" s="227"/>
      <c r="L699" s="45"/>
      <c r="M699" s="228" t="s">
        <v>1</v>
      </c>
      <c r="N699" s="229" t="s">
        <v>40</v>
      </c>
      <c r="O699" s="92"/>
      <c r="P699" s="230">
        <f>O699*H699</f>
        <v>0</v>
      </c>
      <c r="Q699" s="230">
        <v>0</v>
      </c>
      <c r="R699" s="230">
        <f>Q699*H699</f>
        <v>0</v>
      </c>
      <c r="S699" s="230">
        <v>0</v>
      </c>
      <c r="T699" s="231">
        <f>S699*H699</f>
        <v>0</v>
      </c>
      <c r="U699" s="39"/>
      <c r="V699" s="39"/>
      <c r="W699" s="39"/>
      <c r="X699" s="39"/>
      <c r="Y699" s="39"/>
      <c r="Z699" s="39"/>
      <c r="AA699" s="39"/>
      <c r="AB699" s="39"/>
      <c r="AC699" s="39"/>
      <c r="AD699" s="39"/>
      <c r="AE699" s="39"/>
      <c r="AR699" s="232" t="s">
        <v>276</v>
      </c>
      <c r="AT699" s="232" t="s">
        <v>146</v>
      </c>
      <c r="AU699" s="232" t="s">
        <v>85</v>
      </c>
      <c r="AY699" s="18" t="s">
        <v>143</v>
      </c>
      <c r="BE699" s="233">
        <f>IF(N699="základní",J699,0)</f>
        <v>0</v>
      </c>
      <c r="BF699" s="233">
        <f>IF(N699="snížená",J699,0)</f>
        <v>0</v>
      </c>
      <c r="BG699" s="233">
        <f>IF(N699="zákl. přenesená",J699,0)</f>
        <v>0</v>
      </c>
      <c r="BH699" s="233">
        <f>IF(N699="sníž. přenesená",J699,0)</f>
        <v>0</v>
      </c>
      <c r="BI699" s="233">
        <f>IF(N699="nulová",J699,0)</f>
        <v>0</v>
      </c>
      <c r="BJ699" s="18" t="s">
        <v>83</v>
      </c>
      <c r="BK699" s="233">
        <f>ROUND(I699*H699,2)</f>
        <v>0</v>
      </c>
      <c r="BL699" s="18" t="s">
        <v>276</v>
      </c>
      <c r="BM699" s="232" t="s">
        <v>1772</v>
      </c>
    </row>
    <row r="700" s="2" customFormat="1" ht="24.15" customHeight="1">
      <c r="A700" s="39"/>
      <c r="B700" s="40"/>
      <c r="C700" s="278" t="s">
        <v>1773</v>
      </c>
      <c r="D700" s="278" t="s">
        <v>197</v>
      </c>
      <c r="E700" s="279" t="s">
        <v>1774</v>
      </c>
      <c r="F700" s="280" t="s">
        <v>1775</v>
      </c>
      <c r="G700" s="281" t="s">
        <v>363</v>
      </c>
      <c r="H700" s="282">
        <v>7</v>
      </c>
      <c r="I700" s="283"/>
      <c r="J700" s="284">
        <f>ROUND(I700*H700,2)</f>
        <v>0</v>
      </c>
      <c r="K700" s="285"/>
      <c r="L700" s="286"/>
      <c r="M700" s="287" t="s">
        <v>1</v>
      </c>
      <c r="N700" s="288" t="s">
        <v>40</v>
      </c>
      <c r="O700" s="92"/>
      <c r="P700" s="230">
        <f>O700*H700</f>
        <v>0</v>
      </c>
      <c r="Q700" s="230">
        <v>0.0011999999999999999</v>
      </c>
      <c r="R700" s="230">
        <f>Q700*H700</f>
        <v>0.0083999999999999995</v>
      </c>
      <c r="S700" s="230">
        <v>0</v>
      </c>
      <c r="T700" s="231">
        <f>S700*H700</f>
        <v>0</v>
      </c>
      <c r="U700" s="39"/>
      <c r="V700" s="39"/>
      <c r="W700" s="39"/>
      <c r="X700" s="39"/>
      <c r="Y700" s="39"/>
      <c r="Z700" s="39"/>
      <c r="AA700" s="39"/>
      <c r="AB700" s="39"/>
      <c r="AC700" s="39"/>
      <c r="AD700" s="39"/>
      <c r="AE700" s="39"/>
      <c r="AR700" s="232" t="s">
        <v>373</v>
      </c>
      <c r="AT700" s="232" t="s">
        <v>197</v>
      </c>
      <c r="AU700" s="232" t="s">
        <v>85</v>
      </c>
      <c r="AY700" s="18" t="s">
        <v>143</v>
      </c>
      <c r="BE700" s="233">
        <f>IF(N700="základní",J700,0)</f>
        <v>0</v>
      </c>
      <c r="BF700" s="233">
        <f>IF(N700="snížená",J700,0)</f>
        <v>0</v>
      </c>
      <c r="BG700" s="233">
        <f>IF(N700="zákl. přenesená",J700,0)</f>
        <v>0</v>
      </c>
      <c r="BH700" s="233">
        <f>IF(N700="sníž. přenesená",J700,0)</f>
        <v>0</v>
      </c>
      <c r="BI700" s="233">
        <f>IF(N700="nulová",J700,0)</f>
        <v>0</v>
      </c>
      <c r="BJ700" s="18" t="s">
        <v>83</v>
      </c>
      <c r="BK700" s="233">
        <f>ROUND(I700*H700,2)</f>
        <v>0</v>
      </c>
      <c r="BL700" s="18" t="s">
        <v>276</v>
      </c>
      <c r="BM700" s="232" t="s">
        <v>1776</v>
      </c>
    </row>
    <row r="701" s="2" customFormat="1" ht="24.15" customHeight="1">
      <c r="A701" s="39"/>
      <c r="B701" s="40"/>
      <c r="C701" s="220" t="s">
        <v>1777</v>
      </c>
      <c r="D701" s="220" t="s">
        <v>146</v>
      </c>
      <c r="E701" s="221" t="s">
        <v>1778</v>
      </c>
      <c r="F701" s="222" t="s">
        <v>1779</v>
      </c>
      <c r="G701" s="223" t="s">
        <v>363</v>
      </c>
      <c r="H701" s="224">
        <v>6</v>
      </c>
      <c r="I701" s="225"/>
      <c r="J701" s="226">
        <f>ROUND(I701*H701,2)</f>
        <v>0</v>
      </c>
      <c r="K701" s="227"/>
      <c r="L701" s="45"/>
      <c r="M701" s="228" t="s">
        <v>1</v>
      </c>
      <c r="N701" s="229" t="s">
        <v>40</v>
      </c>
      <c r="O701" s="92"/>
      <c r="P701" s="230">
        <f>O701*H701</f>
        <v>0</v>
      </c>
      <c r="Q701" s="230">
        <v>0.00046000000000000001</v>
      </c>
      <c r="R701" s="230">
        <f>Q701*H701</f>
        <v>0.0027600000000000003</v>
      </c>
      <c r="S701" s="230">
        <v>0</v>
      </c>
      <c r="T701" s="231">
        <f>S701*H701</f>
        <v>0</v>
      </c>
      <c r="U701" s="39"/>
      <c r="V701" s="39"/>
      <c r="W701" s="39"/>
      <c r="X701" s="39"/>
      <c r="Y701" s="39"/>
      <c r="Z701" s="39"/>
      <c r="AA701" s="39"/>
      <c r="AB701" s="39"/>
      <c r="AC701" s="39"/>
      <c r="AD701" s="39"/>
      <c r="AE701" s="39"/>
      <c r="AR701" s="232" t="s">
        <v>276</v>
      </c>
      <c r="AT701" s="232" t="s">
        <v>146</v>
      </c>
      <c r="AU701" s="232" t="s">
        <v>85</v>
      </c>
      <c r="AY701" s="18" t="s">
        <v>143</v>
      </c>
      <c r="BE701" s="233">
        <f>IF(N701="základní",J701,0)</f>
        <v>0</v>
      </c>
      <c r="BF701" s="233">
        <f>IF(N701="snížená",J701,0)</f>
        <v>0</v>
      </c>
      <c r="BG701" s="233">
        <f>IF(N701="zákl. přenesená",J701,0)</f>
        <v>0</v>
      </c>
      <c r="BH701" s="233">
        <f>IF(N701="sníž. přenesená",J701,0)</f>
        <v>0</v>
      </c>
      <c r="BI701" s="233">
        <f>IF(N701="nulová",J701,0)</f>
        <v>0</v>
      </c>
      <c r="BJ701" s="18" t="s">
        <v>83</v>
      </c>
      <c r="BK701" s="233">
        <f>ROUND(I701*H701,2)</f>
        <v>0</v>
      </c>
      <c r="BL701" s="18" t="s">
        <v>276</v>
      </c>
      <c r="BM701" s="232" t="s">
        <v>1780</v>
      </c>
    </row>
    <row r="702" s="2" customFormat="1" ht="24.15" customHeight="1">
      <c r="A702" s="39"/>
      <c r="B702" s="40"/>
      <c r="C702" s="278" t="s">
        <v>1781</v>
      </c>
      <c r="D702" s="278" t="s">
        <v>197</v>
      </c>
      <c r="E702" s="279" t="s">
        <v>1782</v>
      </c>
      <c r="F702" s="280" t="s">
        <v>1783</v>
      </c>
      <c r="G702" s="281" t="s">
        <v>363</v>
      </c>
      <c r="H702" s="282">
        <v>6</v>
      </c>
      <c r="I702" s="283"/>
      <c r="J702" s="284">
        <f>ROUND(I702*H702,2)</f>
        <v>0</v>
      </c>
      <c r="K702" s="285"/>
      <c r="L702" s="286"/>
      <c r="M702" s="287" t="s">
        <v>1</v>
      </c>
      <c r="N702" s="288" t="s">
        <v>40</v>
      </c>
      <c r="O702" s="92"/>
      <c r="P702" s="230">
        <f>O702*H702</f>
        <v>0</v>
      </c>
      <c r="Q702" s="230">
        <v>0.025999999999999999</v>
      </c>
      <c r="R702" s="230">
        <f>Q702*H702</f>
        <v>0.156</v>
      </c>
      <c r="S702" s="230">
        <v>0</v>
      </c>
      <c r="T702" s="231">
        <f>S702*H702</f>
        <v>0</v>
      </c>
      <c r="U702" s="39"/>
      <c r="V702" s="39"/>
      <c r="W702" s="39"/>
      <c r="X702" s="39"/>
      <c r="Y702" s="39"/>
      <c r="Z702" s="39"/>
      <c r="AA702" s="39"/>
      <c r="AB702" s="39"/>
      <c r="AC702" s="39"/>
      <c r="AD702" s="39"/>
      <c r="AE702" s="39"/>
      <c r="AR702" s="232" t="s">
        <v>373</v>
      </c>
      <c r="AT702" s="232" t="s">
        <v>197</v>
      </c>
      <c r="AU702" s="232" t="s">
        <v>85</v>
      </c>
      <c r="AY702" s="18" t="s">
        <v>143</v>
      </c>
      <c r="BE702" s="233">
        <f>IF(N702="základní",J702,0)</f>
        <v>0</v>
      </c>
      <c r="BF702" s="233">
        <f>IF(N702="snížená",J702,0)</f>
        <v>0</v>
      </c>
      <c r="BG702" s="233">
        <f>IF(N702="zákl. přenesená",J702,0)</f>
        <v>0</v>
      </c>
      <c r="BH702" s="233">
        <f>IF(N702="sníž. přenesená",J702,0)</f>
        <v>0</v>
      </c>
      <c r="BI702" s="233">
        <f>IF(N702="nulová",J702,0)</f>
        <v>0</v>
      </c>
      <c r="BJ702" s="18" t="s">
        <v>83</v>
      </c>
      <c r="BK702" s="233">
        <f>ROUND(I702*H702,2)</f>
        <v>0</v>
      </c>
      <c r="BL702" s="18" t="s">
        <v>276</v>
      </c>
      <c r="BM702" s="232" t="s">
        <v>1784</v>
      </c>
    </row>
    <row r="703" s="2" customFormat="1" ht="24.15" customHeight="1">
      <c r="A703" s="39"/>
      <c r="B703" s="40"/>
      <c r="C703" s="220" t="s">
        <v>1785</v>
      </c>
      <c r="D703" s="220" t="s">
        <v>146</v>
      </c>
      <c r="E703" s="221" t="s">
        <v>1786</v>
      </c>
      <c r="F703" s="222" t="s">
        <v>1787</v>
      </c>
      <c r="G703" s="223" t="s">
        <v>474</v>
      </c>
      <c r="H703" s="224">
        <v>0.33000000000000002</v>
      </c>
      <c r="I703" s="225"/>
      <c r="J703" s="226">
        <f>ROUND(I703*H703,2)</f>
        <v>0</v>
      </c>
      <c r="K703" s="227"/>
      <c r="L703" s="45"/>
      <c r="M703" s="228" t="s">
        <v>1</v>
      </c>
      <c r="N703" s="229" t="s">
        <v>40</v>
      </c>
      <c r="O703" s="92"/>
      <c r="P703" s="230">
        <f>O703*H703</f>
        <v>0</v>
      </c>
      <c r="Q703" s="230">
        <v>0</v>
      </c>
      <c r="R703" s="230">
        <f>Q703*H703</f>
        <v>0</v>
      </c>
      <c r="S703" s="230">
        <v>0</v>
      </c>
      <c r="T703" s="231">
        <f>S703*H703</f>
        <v>0</v>
      </c>
      <c r="U703" s="39"/>
      <c r="V703" s="39"/>
      <c r="W703" s="39"/>
      <c r="X703" s="39"/>
      <c r="Y703" s="39"/>
      <c r="Z703" s="39"/>
      <c r="AA703" s="39"/>
      <c r="AB703" s="39"/>
      <c r="AC703" s="39"/>
      <c r="AD703" s="39"/>
      <c r="AE703" s="39"/>
      <c r="AR703" s="232" t="s">
        <v>276</v>
      </c>
      <c r="AT703" s="232" t="s">
        <v>146</v>
      </c>
      <c r="AU703" s="232" t="s">
        <v>85</v>
      </c>
      <c r="AY703" s="18" t="s">
        <v>143</v>
      </c>
      <c r="BE703" s="233">
        <f>IF(N703="základní",J703,0)</f>
        <v>0</v>
      </c>
      <c r="BF703" s="233">
        <f>IF(N703="snížená",J703,0)</f>
        <v>0</v>
      </c>
      <c r="BG703" s="233">
        <f>IF(N703="zákl. přenesená",J703,0)</f>
        <v>0</v>
      </c>
      <c r="BH703" s="233">
        <f>IF(N703="sníž. přenesená",J703,0)</f>
        <v>0</v>
      </c>
      <c r="BI703" s="233">
        <f>IF(N703="nulová",J703,0)</f>
        <v>0</v>
      </c>
      <c r="BJ703" s="18" t="s">
        <v>83</v>
      </c>
      <c r="BK703" s="233">
        <f>ROUND(I703*H703,2)</f>
        <v>0</v>
      </c>
      <c r="BL703" s="18" t="s">
        <v>276</v>
      </c>
      <c r="BM703" s="232" t="s">
        <v>1788</v>
      </c>
    </row>
    <row r="704" s="2" customFormat="1" ht="24.15" customHeight="1">
      <c r="A704" s="39"/>
      <c r="B704" s="40"/>
      <c r="C704" s="220" t="s">
        <v>1789</v>
      </c>
      <c r="D704" s="220" t="s">
        <v>146</v>
      </c>
      <c r="E704" s="221" t="s">
        <v>1790</v>
      </c>
      <c r="F704" s="222" t="s">
        <v>1791</v>
      </c>
      <c r="G704" s="223" t="s">
        <v>474</v>
      </c>
      <c r="H704" s="224">
        <v>0.33000000000000002</v>
      </c>
      <c r="I704" s="225"/>
      <c r="J704" s="226">
        <f>ROUND(I704*H704,2)</f>
        <v>0</v>
      </c>
      <c r="K704" s="227"/>
      <c r="L704" s="45"/>
      <c r="M704" s="228" t="s">
        <v>1</v>
      </c>
      <c r="N704" s="229" t="s">
        <v>40</v>
      </c>
      <c r="O704" s="92"/>
      <c r="P704" s="230">
        <f>O704*H704</f>
        <v>0</v>
      </c>
      <c r="Q704" s="230">
        <v>0</v>
      </c>
      <c r="R704" s="230">
        <f>Q704*H704</f>
        <v>0</v>
      </c>
      <c r="S704" s="230">
        <v>0</v>
      </c>
      <c r="T704" s="231">
        <f>S704*H704</f>
        <v>0</v>
      </c>
      <c r="U704" s="39"/>
      <c r="V704" s="39"/>
      <c r="W704" s="39"/>
      <c r="X704" s="39"/>
      <c r="Y704" s="39"/>
      <c r="Z704" s="39"/>
      <c r="AA704" s="39"/>
      <c r="AB704" s="39"/>
      <c r="AC704" s="39"/>
      <c r="AD704" s="39"/>
      <c r="AE704" s="39"/>
      <c r="AR704" s="232" t="s">
        <v>276</v>
      </c>
      <c r="AT704" s="232" t="s">
        <v>146</v>
      </c>
      <c r="AU704" s="232" t="s">
        <v>85</v>
      </c>
      <c r="AY704" s="18" t="s">
        <v>143</v>
      </c>
      <c r="BE704" s="233">
        <f>IF(N704="základní",J704,0)</f>
        <v>0</v>
      </c>
      <c r="BF704" s="233">
        <f>IF(N704="snížená",J704,0)</f>
        <v>0</v>
      </c>
      <c r="BG704" s="233">
        <f>IF(N704="zákl. přenesená",J704,0)</f>
        <v>0</v>
      </c>
      <c r="BH704" s="233">
        <f>IF(N704="sníž. přenesená",J704,0)</f>
        <v>0</v>
      </c>
      <c r="BI704" s="233">
        <f>IF(N704="nulová",J704,0)</f>
        <v>0</v>
      </c>
      <c r="BJ704" s="18" t="s">
        <v>83</v>
      </c>
      <c r="BK704" s="233">
        <f>ROUND(I704*H704,2)</f>
        <v>0</v>
      </c>
      <c r="BL704" s="18" t="s">
        <v>276</v>
      </c>
      <c r="BM704" s="232" t="s">
        <v>1792</v>
      </c>
    </row>
    <row r="705" s="2" customFormat="1" ht="24.15" customHeight="1">
      <c r="A705" s="39"/>
      <c r="B705" s="40"/>
      <c r="C705" s="220" t="s">
        <v>1793</v>
      </c>
      <c r="D705" s="220" t="s">
        <v>146</v>
      </c>
      <c r="E705" s="221" t="s">
        <v>1794</v>
      </c>
      <c r="F705" s="222" t="s">
        <v>1795</v>
      </c>
      <c r="G705" s="223" t="s">
        <v>474</v>
      </c>
      <c r="H705" s="224">
        <v>0.33000000000000002</v>
      </c>
      <c r="I705" s="225"/>
      <c r="J705" s="226">
        <f>ROUND(I705*H705,2)</f>
        <v>0</v>
      </c>
      <c r="K705" s="227"/>
      <c r="L705" s="45"/>
      <c r="M705" s="228" t="s">
        <v>1</v>
      </c>
      <c r="N705" s="229" t="s">
        <v>40</v>
      </c>
      <c r="O705" s="92"/>
      <c r="P705" s="230">
        <f>O705*H705</f>
        <v>0</v>
      </c>
      <c r="Q705" s="230">
        <v>0</v>
      </c>
      <c r="R705" s="230">
        <f>Q705*H705</f>
        <v>0</v>
      </c>
      <c r="S705" s="230">
        <v>0</v>
      </c>
      <c r="T705" s="231">
        <f>S705*H705</f>
        <v>0</v>
      </c>
      <c r="U705" s="39"/>
      <c r="V705" s="39"/>
      <c r="W705" s="39"/>
      <c r="X705" s="39"/>
      <c r="Y705" s="39"/>
      <c r="Z705" s="39"/>
      <c r="AA705" s="39"/>
      <c r="AB705" s="39"/>
      <c r="AC705" s="39"/>
      <c r="AD705" s="39"/>
      <c r="AE705" s="39"/>
      <c r="AR705" s="232" t="s">
        <v>276</v>
      </c>
      <c r="AT705" s="232" t="s">
        <v>146</v>
      </c>
      <c r="AU705" s="232" t="s">
        <v>85</v>
      </c>
      <c r="AY705" s="18" t="s">
        <v>143</v>
      </c>
      <c r="BE705" s="233">
        <f>IF(N705="základní",J705,0)</f>
        <v>0</v>
      </c>
      <c r="BF705" s="233">
        <f>IF(N705="snížená",J705,0)</f>
        <v>0</v>
      </c>
      <c r="BG705" s="233">
        <f>IF(N705="zákl. přenesená",J705,0)</f>
        <v>0</v>
      </c>
      <c r="BH705" s="233">
        <f>IF(N705="sníž. přenesená",J705,0)</f>
        <v>0</v>
      </c>
      <c r="BI705" s="233">
        <f>IF(N705="nulová",J705,0)</f>
        <v>0</v>
      </c>
      <c r="BJ705" s="18" t="s">
        <v>83</v>
      </c>
      <c r="BK705" s="233">
        <f>ROUND(I705*H705,2)</f>
        <v>0</v>
      </c>
      <c r="BL705" s="18" t="s">
        <v>276</v>
      </c>
      <c r="BM705" s="232" t="s">
        <v>1796</v>
      </c>
    </row>
    <row r="706" s="2" customFormat="1" ht="24.15" customHeight="1">
      <c r="A706" s="39"/>
      <c r="B706" s="40"/>
      <c r="C706" s="220" t="s">
        <v>1797</v>
      </c>
      <c r="D706" s="220" t="s">
        <v>146</v>
      </c>
      <c r="E706" s="221" t="s">
        <v>910</v>
      </c>
      <c r="F706" s="222" t="s">
        <v>1798</v>
      </c>
      <c r="G706" s="223" t="s">
        <v>1519</v>
      </c>
      <c r="H706" s="224">
        <v>25</v>
      </c>
      <c r="I706" s="225"/>
      <c r="J706" s="226">
        <f>ROUND(I706*H706,2)</f>
        <v>0</v>
      </c>
      <c r="K706" s="227"/>
      <c r="L706" s="45"/>
      <c r="M706" s="228" t="s">
        <v>1</v>
      </c>
      <c r="N706" s="229" t="s">
        <v>40</v>
      </c>
      <c r="O706" s="92"/>
      <c r="P706" s="230">
        <f>O706*H706</f>
        <v>0</v>
      </c>
      <c r="Q706" s="230">
        <v>0</v>
      </c>
      <c r="R706" s="230">
        <f>Q706*H706</f>
        <v>0</v>
      </c>
      <c r="S706" s="230">
        <v>0</v>
      </c>
      <c r="T706" s="231">
        <f>S706*H706</f>
        <v>0</v>
      </c>
      <c r="U706" s="39"/>
      <c r="V706" s="39"/>
      <c r="W706" s="39"/>
      <c r="X706" s="39"/>
      <c r="Y706" s="39"/>
      <c r="Z706" s="39"/>
      <c r="AA706" s="39"/>
      <c r="AB706" s="39"/>
      <c r="AC706" s="39"/>
      <c r="AD706" s="39"/>
      <c r="AE706" s="39"/>
      <c r="AR706" s="232" t="s">
        <v>276</v>
      </c>
      <c r="AT706" s="232" t="s">
        <v>146</v>
      </c>
      <c r="AU706" s="232" t="s">
        <v>85</v>
      </c>
      <c r="AY706" s="18" t="s">
        <v>143</v>
      </c>
      <c r="BE706" s="233">
        <f>IF(N706="základní",J706,0)</f>
        <v>0</v>
      </c>
      <c r="BF706" s="233">
        <f>IF(N706="snížená",J706,0)</f>
        <v>0</v>
      </c>
      <c r="BG706" s="233">
        <f>IF(N706="zákl. přenesená",J706,0)</f>
        <v>0</v>
      </c>
      <c r="BH706" s="233">
        <f>IF(N706="sníž. přenesená",J706,0)</f>
        <v>0</v>
      </c>
      <c r="BI706" s="233">
        <f>IF(N706="nulová",J706,0)</f>
        <v>0</v>
      </c>
      <c r="BJ706" s="18" t="s">
        <v>83</v>
      </c>
      <c r="BK706" s="233">
        <f>ROUND(I706*H706,2)</f>
        <v>0</v>
      </c>
      <c r="BL706" s="18" t="s">
        <v>276</v>
      </c>
      <c r="BM706" s="232" t="s">
        <v>1799</v>
      </c>
    </row>
    <row r="707" s="12" customFormat="1" ht="22.8" customHeight="1">
      <c r="A707" s="12"/>
      <c r="B707" s="204"/>
      <c r="C707" s="205"/>
      <c r="D707" s="206" t="s">
        <v>74</v>
      </c>
      <c r="E707" s="218" t="s">
        <v>927</v>
      </c>
      <c r="F707" s="218" t="s">
        <v>928</v>
      </c>
      <c r="G707" s="205"/>
      <c r="H707" s="205"/>
      <c r="I707" s="208"/>
      <c r="J707" s="219">
        <f>BK707</f>
        <v>0</v>
      </c>
      <c r="K707" s="205"/>
      <c r="L707" s="210"/>
      <c r="M707" s="211"/>
      <c r="N707" s="212"/>
      <c r="O707" s="212"/>
      <c r="P707" s="213">
        <f>SUM(P708:P731)</f>
        <v>0</v>
      </c>
      <c r="Q707" s="212"/>
      <c r="R707" s="213">
        <f>SUM(R708:R731)</f>
        <v>0.19145300000000001</v>
      </c>
      <c r="S707" s="212"/>
      <c r="T707" s="214">
        <f>SUM(T708:T731)</f>
        <v>0.069400000000000003</v>
      </c>
      <c r="U707" s="12"/>
      <c r="V707" s="12"/>
      <c r="W707" s="12"/>
      <c r="X707" s="12"/>
      <c r="Y707" s="12"/>
      <c r="Z707" s="12"/>
      <c r="AA707" s="12"/>
      <c r="AB707" s="12"/>
      <c r="AC707" s="12"/>
      <c r="AD707" s="12"/>
      <c r="AE707" s="12"/>
      <c r="AR707" s="215" t="s">
        <v>85</v>
      </c>
      <c r="AT707" s="216" t="s">
        <v>74</v>
      </c>
      <c r="AU707" s="216" t="s">
        <v>83</v>
      </c>
      <c r="AY707" s="215" t="s">
        <v>143</v>
      </c>
      <c r="BK707" s="217">
        <f>SUM(BK708:BK731)</f>
        <v>0</v>
      </c>
    </row>
    <row r="708" s="2" customFormat="1" ht="24.15" customHeight="1">
      <c r="A708" s="39"/>
      <c r="B708" s="40"/>
      <c r="C708" s="220" t="s">
        <v>1800</v>
      </c>
      <c r="D708" s="220" t="s">
        <v>146</v>
      </c>
      <c r="E708" s="221" t="s">
        <v>1801</v>
      </c>
      <c r="F708" s="222" t="s">
        <v>1802</v>
      </c>
      <c r="G708" s="223" t="s">
        <v>223</v>
      </c>
      <c r="H708" s="224">
        <v>19.199999999999999</v>
      </c>
      <c r="I708" s="225"/>
      <c r="J708" s="226">
        <f>ROUND(I708*H708,2)</f>
        <v>0</v>
      </c>
      <c r="K708" s="227"/>
      <c r="L708" s="45"/>
      <c r="M708" s="228" t="s">
        <v>1</v>
      </c>
      <c r="N708" s="229" t="s">
        <v>40</v>
      </c>
      <c r="O708" s="92"/>
      <c r="P708" s="230">
        <f>O708*H708</f>
        <v>0</v>
      </c>
      <c r="Q708" s="230">
        <v>0</v>
      </c>
      <c r="R708" s="230">
        <f>Q708*H708</f>
        <v>0</v>
      </c>
      <c r="S708" s="230">
        <v>0</v>
      </c>
      <c r="T708" s="231">
        <f>S708*H708</f>
        <v>0</v>
      </c>
      <c r="U708" s="39"/>
      <c r="V708" s="39"/>
      <c r="W708" s="39"/>
      <c r="X708" s="39"/>
      <c r="Y708" s="39"/>
      <c r="Z708" s="39"/>
      <c r="AA708" s="39"/>
      <c r="AB708" s="39"/>
      <c r="AC708" s="39"/>
      <c r="AD708" s="39"/>
      <c r="AE708" s="39"/>
      <c r="AR708" s="232" t="s">
        <v>276</v>
      </c>
      <c r="AT708" s="232" t="s">
        <v>146</v>
      </c>
      <c r="AU708" s="232" t="s">
        <v>85</v>
      </c>
      <c r="AY708" s="18" t="s">
        <v>143</v>
      </c>
      <c r="BE708" s="233">
        <f>IF(N708="základní",J708,0)</f>
        <v>0</v>
      </c>
      <c r="BF708" s="233">
        <f>IF(N708="snížená",J708,0)</f>
        <v>0</v>
      </c>
      <c r="BG708" s="233">
        <f>IF(N708="zákl. přenesená",J708,0)</f>
        <v>0</v>
      </c>
      <c r="BH708" s="233">
        <f>IF(N708="sníž. přenesená",J708,0)</f>
        <v>0</v>
      </c>
      <c r="BI708" s="233">
        <f>IF(N708="nulová",J708,0)</f>
        <v>0</v>
      </c>
      <c r="BJ708" s="18" t="s">
        <v>83</v>
      </c>
      <c r="BK708" s="233">
        <f>ROUND(I708*H708,2)</f>
        <v>0</v>
      </c>
      <c r="BL708" s="18" t="s">
        <v>276</v>
      </c>
      <c r="BM708" s="232" t="s">
        <v>1803</v>
      </c>
    </row>
    <row r="709" s="14" customFormat="1">
      <c r="A709" s="14"/>
      <c r="B709" s="245"/>
      <c r="C709" s="246"/>
      <c r="D709" s="236" t="s">
        <v>152</v>
      </c>
      <c r="E709" s="247" t="s">
        <v>1</v>
      </c>
      <c r="F709" s="248" t="s">
        <v>1804</v>
      </c>
      <c r="G709" s="246"/>
      <c r="H709" s="249">
        <v>5.5999999999999996</v>
      </c>
      <c r="I709" s="250"/>
      <c r="J709" s="246"/>
      <c r="K709" s="246"/>
      <c r="L709" s="251"/>
      <c r="M709" s="252"/>
      <c r="N709" s="253"/>
      <c r="O709" s="253"/>
      <c r="P709" s="253"/>
      <c r="Q709" s="253"/>
      <c r="R709" s="253"/>
      <c r="S709" s="253"/>
      <c r="T709" s="254"/>
      <c r="U709" s="14"/>
      <c r="V709" s="14"/>
      <c r="W709" s="14"/>
      <c r="X709" s="14"/>
      <c r="Y709" s="14"/>
      <c r="Z709" s="14"/>
      <c r="AA709" s="14"/>
      <c r="AB709" s="14"/>
      <c r="AC709" s="14"/>
      <c r="AD709" s="14"/>
      <c r="AE709" s="14"/>
      <c r="AT709" s="255" t="s">
        <v>152</v>
      </c>
      <c r="AU709" s="255" t="s">
        <v>85</v>
      </c>
      <c r="AV709" s="14" t="s">
        <v>85</v>
      </c>
      <c r="AW709" s="14" t="s">
        <v>32</v>
      </c>
      <c r="AX709" s="14" t="s">
        <v>75</v>
      </c>
      <c r="AY709" s="255" t="s">
        <v>143</v>
      </c>
    </row>
    <row r="710" s="14" customFormat="1">
      <c r="A710" s="14"/>
      <c r="B710" s="245"/>
      <c r="C710" s="246"/>
      <c r="D710" s="236" t="s">
        <v>152</v>
      </c>
      <c r="E710" s="247" t="s">
        <v>1</v>
      </c>
      <c r="F710" s="248" t="s">
        <v>1804</v>
      </c>
      <c r="G710" s="246"/>
      <c r="H710" s="249">
        <v>5.5999999999999996</v>
      </c>
      <c r="I710" s="250"/>
      <c r="J710" s="246"/>
      <c r="K710" s="246"/>
      <c r="L710" s="251"/>
      <c r="M710" s="252"/>
      <c r="N710" s="253"/>
      <c r="O710" s="253"/>
      <c r="P710" s="253"/>
      <c r="Q710" s="253"/>
      <c r="R710" s="253"/>
      <c r="S710" s="253"/>
      <c r="T710" s="254"/>
      <c r="U710" s="14"/>
      <c r="V710" s="14"/>
      <c r="W710" s="14"/>
      <c r="X710" s="14"/>
      <c r="Y710" s="14"/>
      <c r="Z710" s="14"/>
      <c r="AA710" s="14"/>
      <c r="AB710" s="14"/>
      <c r="AC710" s="14"/>
      <c r="AD710" s="14"/>
      <c r="AE710" s="14"/>
      <c r="AT710" s="255" t="s">
        <v>152</v>
      </c>
      <c r="AU710" s="255" t="s">
        <v>85</v>
      </c>
      <c r="AV710" s="14" t="s">
        <v>85</v>
      </c>
      <c r="AW710" s="14" t="s">
        <v>32</v>
      </c>
      <c r="AX710" s="14" t="s">
        <v>75</v>
      </c>
      <c r="AY710" s="255" t="s">
        <v>143</v>
      </c>
    </row>
    <row r="711" s="14" customFormat="1">
      <c r="A711" s="14"/>
      <c r="B711" s="245"/>
      <c r="C711" s="246"/>
      <c r="D711" s="236" t="s">
        <v>152</v>
      </c>
      <c r="E711" s="247" t="s">
        <v>1</v>
      </c>
      <c r="F711" s="248" t="s">
        <v>1805</v>
      </c>
      <c r="G711" s="246"/>
      <c r="H711" s="249">
        <v>4</v>
      </c>
      <c r="I711" s="250"/>
      <c r="J711" s="246"/>
      <c r="K711" s="246"/>
      <c r="L711" s="251"/>
      <c r="M711" s="252"/>
      <c r="N711" s="253"/>
      <c r="O711" s="253"/>
      <c r="P711" s="253"/>
      <c r="Q711" s="253"/>
      <c r="R711" s="253"/>
      <c r="S711" s="253"/>
      <c r="T711" s="254"/>
      <c r="U711" s="14"/>
      <c r="V711" s="14"/>
      <c r="W711" s="14"/>
      <c r="X711" s="14"/>
      <c r="Y711" s="14"/>
      <c r="Z711" s="14"/>
      <c r="AA711" s="14"/>
      <c r="AB711" s="14"/>
      <c r="AC711" s="14"/>
      <c r="AD711" s="14"/>
      <c r="AE711" s="14"/>
      <c r="AT711" s="255" t="s">
        <v>152</v>
      </c>
      <c r="AU711" s="255" t="s">
        <v>85</v>
      </c>
      <c r="AV711" s="14" t="s">
        <v>85</v>
      </c>
      <c r="AW711" s="14" t="s">
        <v>32</v>
      </c>
      <c r="AX711" s="14" t="s">
        <v>75</v>
      </c>
      <c r="AY711" s="255" t="s">
        <v>143</v>
      </c>
    </row>
    <row r="712" s="14" customFormat="1">
      <c r="A712" s="14"/>
      <c r="B712" s="245"/>
      <c r="C712" s="246"/>
      <c r="D712" s="236" t="s">
        <v>152</v>
      </c>
      <c r="E712" s="247" t="s">
        <v>1</v>
      </c>
      <c r="F712" s="248" t="s">
        <v>1805</v>
      </c>
      <c r="G712" s="246"/>
      <c r="H712" s="249">
        <v>4</v>
      </c>
      <c r="I712" s="250"/>
      <c r="J712" s="246"/>
      <c r="K712" s="246"/>
      <c r="L712" s="251"/>
      <c r="M712" s="252"/>
      <c r="N712" s="253"/>
      <c r="O712" s="253"/>
      <c r="P712" s="253"/>
      <c r="Q712" s="253"/>
      <c r="R712" s="253"/>
      <c r="S712" s="253"/>
      <c r="T712" s="254"/>
      <c r="U712" s="14"/>
      <c r="V712" s="14"/>
      <c r="W712" s="14"/>
      <c r="X712" s="14"/>
      <c r="Y712" s="14"/>
      <c r="Z712" s="14"/>
      <c r="AA712" s="14"/>
      <c r="AB712" s="14"/>
      <c r="AC712" s="14"/>
      <c r="AD712" s="14"/>
      <c r="AE712" s="14"/>
      <c r="AT712" s="255" t="s">
        <v>152</v>
      </c>
      <c r="AU712" s="255" t="s">
        <v>85</v>
      </c>
      <c r="AV712" s="14" t="s">
        <v>85</v>
      </c>
      <c r="AW712" s="14" t="s">
        <v>32</v>
      </c>
      <c r="AX712" s="14" t="s">
        <v>75</v>
      </c>
      <c r="AY712" s="255" t="s">
        <v>143</v>
      </c>
    </row>
    <row r="713" s="16" customFormat="1">
      <c r="A713" s="16"/>
      <c r="B713" s="267"/>
      <c r="C713" s="268"/>
      <c r="D713" s="236" t="s">
        <v>152</v>
      </c>
      <c r="E713" s="269" t="s">
        <v>1</v>
      </c>
      <c r="F713" s="270" t="s">
        <v>174</v>
      </c>
      <c r="G713" s="268"/>
      <c r="H713" s="271">
        <v>19.199999999999999</v>
      </c>
      <c r="I713" s="272"/>
      <c r="J713" s="268"/>
      <c r="K713" s="268"/>
      <c r="L713" s="273"/>
      <c r="M713" s="274"/>
      <c r="N713" s="275"/>
      <c r="O713" s="275"/>
      <c r="P713" s="275"/>
      <c r="Q713" s="275"/>
      <c r="R713" s="275"/>
      <c r="S713" s="275"/>
      <c r="T713" s="276"/>
      <c r="U713" s="16"/>
      <c r="V713" s="16"/>
      <c r="W713" s="16"/>
      <c r="X713" s="16"/>
      <c r="Y713" s="16"/>
      <c r="Z713" s="16"/>
      <c r="AA713" s="16"/>
      <c r="AB713" s="16"/>
      <c r="AC713" s="16"/>
      <c r="AD713" s="16"/>
      <c r="AE713" s="16"/>
      <c r="AT713" s="277" t="s">
        <v>152</v>
      </c>
      <c r="AU713" s="277" t="s">
        <v>85</v>
      </c>
      <c r="AV713" s="16" t="s">
        <v>150</v>
      </c>
      <c r="AW713" s="16" t="s">
        <v>32</v>
      </c>
      <c r="AX713" s="16" t="s">
        <v>83</v>
      </c>
      <c r="AY713" s="277" t="s">
        <v>143</v>
      </c>
    </row>
    <row r="714" s="2" customFormat="1" ht="21.75" customHeight="1">
      <c r="A714" s="39"/>
      <c r="B714" s="40"/>
      <c r="C714" s="278" t="s">
        <v>1806</v>
      </c>
      <c r="D714" s="278" t="s">
        <v>197</v>
      </c>
      <c r="E714" s="279" t="s">
        <v>1807</v>
      </c>
      <c r="F714" s="280" t="s">
        <v>1808</v>
      </c>
      <c r="G714" s="281" t="s">
        <v>223</v>
      </c>
      <c r="H714" s="282">
        <v>21.120000000000001</v>
      </c>
      <c r="I714" s="283"/>
      <c r="J714" s="284">
        <f>ROUND(I714*H714,2)</f>
        <v>0</v>
      </c>
      <c r="K714" s="285"/>
      <c r="L714" s="286"/>
      <c r="M714" s="287" t="s">
        <v>1</v>
      </c>
      <c r="N714" s="288" t="s">
        <v>40</v>
      </c>
      <c r="O714" s="92"/>
      <c r="P714" s="230">
        <f>O714*H714</f>
        <v>0</v>
      </c>
      <c r="Q714" s="230">
        <v>0.00020000000000000001</v>
      </c>
      <c r="R714" s="230">
        <f>Q714*H714</f>
        <v>0.0042240000000000003</v>
      </c>
      <c r="S714" s="230">
        <v>0</v>
      </c>
      <c r="T714" s="231">
        <f>S714*H714</f>
        <v>0</v>
      </c>
      <c r="U714" s="39"/>
      <c r="V714" s="39"/>
      <c r="W714" s="39"/>
      <c r="X714" s="39"/>
      <c r="Y714" s="39"/>
      <c r="Z714" s="39"/>
      <c r="AA714" s="39"/>
      <c r="AB714" s="39"/>
      <c r="AC714" s="39"/>
      <c r="AD714" s="39"/>
      <c r="AE714" s="39"/>
      <c r="AR714" s="232" t="s">
        <v>373</v>
      </c>
      <c r="AT714" s="232" t="s">
        <v>197</v>
      </c>
      <c r="AU714" s="232" t="s">
        <v>85</v>
      </c>
      <c r="AY714" s="18" t="s">
        <v>143</v>
      </c>
      <c r="BE714" s="233">
        <f>IF(N714="základní",J714,0)</f>
        <v>0</v>
      </c>
      <c r="BF714" s="233">
        <f>IF(N714="snížená",J714,0)</f>
        <v>0</v>
      </c>
      <c r="BG714" s="233">
        <f>IF(N714="zákl. přenesená",J714,0)</f>
        <v>0</v>
      </c>
      <c r="BH714" s="233">
        <f>IF(N714="sníž. přenesená",J714,0)</f>
        <v>0</v>
      </c>
      <c r="BI714" s="233">
        <f>IF(N714="nulová",J714,0)</f>
        <v>0</v>
      </c>
      <c r="BJ714" s="18" t="s">
        <v>83</v>
      </c>
      <c r="BK714" s="233">
        <f>ROUND(I714*H714,2)</f>
        <v>0</v>
      </c>
      <c r="BL714" s="18" t="s">
        <v>276</v>
      </c>
      <c r="BM714" s="232" t="s">
        <v>1809</v>
      </c>
    </row>
    <row r="715" s="14" customFormat="1">
      <c r="A715" s="14"/>
      <c r="B715" s="245"/>
      <c r="C715" s="246"/>
      <c r="D715" s="236" t="s">
        <v>152</v>
      </c>
      <c r="E715" s="246"/>
      <c r="F715" s="248" t="s">
        <v>1810</v>
      </c>
      <c r="G715" s="246"/>
      <c r="H715" s="249">
        <v>21.120000000000001</v>
      </c>
      <c r="I715" s="250"/>
      <c r="J715" s="246"/>
      <c r="K715" s="246"/>
      <c r="L715" s="251"/>
      <c r="M715" s="252"/>
      <c r="N715" s="253"/>
      <c r="O715" s="253"/>
      <c r="P715" s="253"/>
      <c r="Q715" s="253"/>
      <c r="R715" s="253"/>
      <c r="S715" s="253"/>
      <c r="T715" s="254"/>
      <c r="U715" s="14"/>
      <c r="V715" s="14"/>
      <c r="W715" s="14"/>
      <c r="X715" s="14"/>
      <c r="Y715" s="14"/>
      <c r="Z715" s="14"/>
      <c r="AA715" s="14"/>
      <c r="AB715" s="14"/>
      <c r="AC715" s="14"/>
      <c r="AD715" s="14"/>
      <c r="AE715" s="14"/>
      <c r="AT715" s="255" t="s">
        <v>152</v>
      </c>
      <c r="AU715" s="255" t="s">
        <v>85</v>
      </c>
      <c r="AV715" s="14" t="s">
        <v>85</v>
      </c>
      <c r="AW715" s="14" t="s">
        <v>4</v>
      </c>
      <c r="AX715" s="14" t="s">
        <v>83</v>
      </c>
      <c r="AY715" s="255" t="s">
        <v>143</v>
      </c>
    </row>
    <row r="716" s="2" customFormat="1" ht="24.15" customHeight="1">
      <c r="A716" s="39"/>
      <c r="B716" s="40"/>
      <c r="C716" s="220" t="s">
        <v>1811</v>
      </c>
      <c r="D716" s="220" t="s">
        <v>146</v>
      </c>
      <c r="E716" s="221" t="s">
        <v>1812</v>
      </c>
      <c r="F716" s="222" t="s">
        <v>1813</v>
      </c>
      <c r="G716" s="223" t="s">
        <v>363</v>
      </c>
      <c r="H716" s="224">
        <v>4</v>
      </c>
      <c r="I716" s="225"/>
      <c r="J716" s="226">
        <f>ROUND(I716*H716,2)</f>
        <v>0</v>
      </c>
      <c r="K716" s="227"/>
      <c r="L716" s="45"/>
      <c r="M716" s="228" t="s">
        <v>1</v>
      </c>
      <c r="N716" s="229" t="s">
        <v>40</v>
      </c>
      <c r="O716" s="92"/>
      <c r="P716" s="230">
        <f>O716*H716</f>
        <v>0</v>
      </c>
      <c r="Q716" s="230">
        <v>0</v>
      </c>
      <c r="R716" s="230">
        <f>Q716*H716</f>
        <v>0</v>
      </c>
      <c r="S716" s="230">
        <v>0</v>
      </c>
      <c r="T716" s="231">
        <f>S716*H716</f>
        <v>0</v>
      </c>
      <c r="U716" s="39"/>
      <c r="V716" s="39"/>
      <c r="W716" s="39"/>
      <c r="X716" s="39"/>
      <c r="Y716" s="39"/>
      <c r="Z716" s="39"/>
      <c r="AA716" s="39"/>
      <c r="AB716" s="39"/>
      <c r="AC716" s="39"/>
      <c r="AD716" s="39"/>
      <c r="AE716" s="39"/>
      <c r="AR716" s="232" t="s">
        <v>276</v>
      </c>
      <c r="AT716" s="232" t="s">
        <v>146</v>
      </c>
      <c r="AU716" s="232" t="s">
        <v>85</v>
      </c>
      <c r="AY716" s="18" t="s">
        <v>143</v>
      </c>
      <c r="BE716" s="233">
        <f>IF(N716="základní",J716,0)</f>
        <v>0</v>
      </c>
      <c r="BF716" s="233">
        <f>IF(N716="snížená",J716,0)</f>
        <v>0</v>
      </c>
      <c r="BG716" s="233">
        <f>IF(N716="zákl. přenesená",J716,0)</f>
        <v>0</v>
      </c>
      <c r="BH716" s="233">
        <f>IF(N716="sníž. přenesená",J716,0)</f>
        <v>0</v>
      </c>
      <c r="BI716" s="233">
        <f>IF(N716="nulová",J716,0)</f>
        <v>0</v>
      </c>
      <c r="BJ716" s="18" t="s">
        <v>83</v>
      </c>
      <c r="BK716" s="233">
        <f>ROUND(I716*H716,2)</f>
        <v>0</v>
      </c>
      <c r="BL716" s="18" t="s">
        <v>276</v>
      </c>
      <c r="BM716" s="232" t="s">
        <v>1814</v>
      </c>
    </row>
    <row r="717" s="2" customFormat="1" ht="24.15" customHeight="1">
      <c r="A717" s="39"/>
      <c r="B717" s="40"/>
      <c r="C717" s="278" t="s">
        <v>1815</v>
      </c>
      <c r="D717" s="278" t="s">
        <v>197</v>
      </c>
      <c r="E717" s="279" t="s">
        <v>1816</v>
      </c>
      <c r="F717" s="280" t="s">
        <v>1817</v>
      </c>
      <c r="G717" s="281" t="s">
        <v>149</v>
      </c>
      <c r="H717" s="282">
        <v>3.278</v>
      </c>
      <c r="I717" s="283"/>
      <c r="J717" s="284">
        <f>ROUND(I717*H717,2)</f>
        <v>0</v>
      </c>
      <c r="K717" s="285"/>
      <c r="L717" s="286"/>
      <c r="M717" s="287" t="s">
        <v>1</v>
      </c>
      <c r="N717" s="288" t="s">
        <v>40</v>
      </c>
      <c r="O717" s="92"/>
      <c r="P717" s="230">
        <f>O717*H717</f>
        <v>0</v>
      </c>
      <c r="Q717" s="230">
        <v>0.012</v>
      </c>
      <c r="R717" s="230">
        <f>Q717*H717</f>
        <v>0.039336000000000003</v>
      </c>
      <c r="S717" s="230">
        <v>0</v>
      </c>
      <c r="T717" s="231">
        <f>S717*H717</f>
        <v>0</v>
      </c>
      <c r="U717" s="39"/>
      <c r="V717" s="39"/>
      <c r="W717" s="39"/>
      <c r="X717" s="39"/>
      <c r="Y717" s="39"/>
      <c r="Z717" s="39"/>
      <c r="AA717" s="39"/>
      <c r="AB717" s="39"/>
      <c r="AC717" s="39"/>
      <c r="AD717" s="39"/>
      <c r="AE717" s="39"/>
      <c r="AR717" s="232" t="s">
        <v>373</v>
      </c>
      <c r="AT717" s="232" t="s">
        <v>197</v>
      </c>
      <c r="AU717" s="232" t="s">
        <v>85</v>
      </c>
      <c r="AY717" s="18" t="s">
        <v>143</v>
      </c>
      <c r="BE717" s="233">
        <f>IF(N717="základní",J717,0)</f>
        <v>0</v>
      </c>
      <c r="BF717" s="233">
        <f>IF(N717="snížená",J717,0)</f>
        <v>0</v>
      </c>
      <c r="BG717" s="233">
        <f>IF(N717="zákl. přenesená",J717,0)</f>
        <v>0</v>
      </c>
      <c r="BH717" s="233">
        <f>IF(N717="sníž. přenesená",J717,0)</f>
        <v>0</v>
      </c>
      <c r="BI717" s="233">
        <f>IF(N717="nulová",J717,0)</f>
        <v>0</v>
      </c>
      <c r="BJ717" s="18" t="s">
        <v>83</v>
      </c>
      <c r="BK717" s="233">
        <f>ROUND(I717*H717,2)</f>
        <v>0</v>
      </c>
      <c r="BL717" s="18" t="s">
        <v>276</v>
      </c>
      <c r="BM717" s="232" t="s">
        <v>1818</v>
      </c>
    </row>
    <row r="718" s="14" customFormat="1">
      <c r="A718" s="14"/>
      <c r="B718" s="245"/>
      <c r="C718" s="246"/>
      <c r="D718" s="236" t="s">
        <v>152</v>
      </c>
      <c r="E718" s="247" t="s">
        <v>1</v>
      </c>
      <c r="F718" s="248" t="s">
        <v>1819</v>
      </c>
      <c r="G718" s="246"/>
      <c r="H718" s="249">
        <v>1.98</v>
      </c>
      <c r="I718" s="250"/>
      <c r="J718" s="246"/>
      <c r="K718" s="246"/>
      <c r="L718" s="251"/>
      <c r="M718" s="252"/>
      <c r="N718" s="253"/>
      <c r="O718" s="253"/>
      <c r="P718" s="253"/>
      <c r="Q718" s="253"/>
      <c r="R718" s="253"/>
      <c r="S718" s="253"/>
      <c r="T718" s="254"/>
      <c r="U718" s="14"/>
      <c r="V718" s="14"/>
      <c r="W718" s="14"/>
      <c r="X718" s="14"/>
      <c r="Y718" s="14"/>
      <c r="Z718" s="14"/>
      <c r="AA718" s="14"/>
      <c r="AB718" s="14"/>
      <c r="AC718" s="14"/>
      <c r="AD718" s="14"/>
      <c r="AE718" s="14"/>
      <c r="AT718" s="255" t="s">
        <v>152</v>
      </c>
      <c r="AU718" s="255" t="s">
        <v>85</v>
      </c>
      <c r="AV718" s="14" t="s">
        <v>85</v>
      </c>
      <c r="AW718" s="14" t="s">
        <v>32</v>
      </c>
      <c r="AX718" s="14" t="s">
        <v>75</v>
      </c>
      <c r="AY718" s="255" t="s">
        <v>143</v>
      </c>
    </row>
    <row r="719" s="14" customFormat="1">
      <c r="A719" s="14"/>
      <c r="B719" s="245"/>
      <c r="C719" s="246"/>
      <c r="D719" s="236" t="s">
        <v>152</v>
      </c>
      <c r="E719" s="247" t="s">
        <v>1</v>
      </c>
      <c r="F719" s="248" t="s">
        <v>1820</v>
      </c>
      <c r="G719" s="246"/>
      <c r="H719" s="249">
        <v>1</v>
      </c>
      <c r="I719" s="250"/>
      <c r="J719" s="246"/>
      <c r="K719" s="246"/>
      <c r="L719" s="251"/>
      <c r="M719" s="252"/>
      <c r="N719" s="253"/>
      <c r="O719" s="253"/>
      <c r="P719" s="253"/>
      <c r="Q719" s="253"/>
      <c r="R719" s="253"/>
      <c r="S719" s="253"/>
      <c r="T719" s="254"/>
      <c r="U719" s="14"/>
      <c r="V719" s="14"/>
      <c r="W719" s="14"/>
      <c r="X719" s="14"/>
      <c r="Y719" s="14"/>
      <c r="Z719" s="14"/>
      <c r="AA719" s="14"/>
      <c r="AB719" s="14"/>
      <c r="AC719" s="14"/>
      <c r="AD719" s="14"/>
      <c r="AE719" s="14"/>
      <c r="AT719" s="255" t="s">
        <v>152</v>
      </c>
      <c r="AU719" s="255" t="s">
        <v>85</v>
      </c>
      <c r="AV719" s="14" t="s">
        <v>85</v>
      </c>
      <c r="AW719" s="14" t="s">
        <v>32</v>
      </c>
      <c r="AX719" s="14" t="s">
        <v>75</v>
      </c>
      <c r="AY719" s="255" t="s">
        <v>143</v>
      </c>
    </row>
    <row r="720" s="16" customFormat="1">
      <c r="A720" s="16"/>
      <c r="B720" s="267"/>
      <c r="C720" s="268"/>
      <c r="D720" s="236" t="s">
        <v>152</v>
      </c>
      <c r="E720" s="269" t="s">
        <v>1</v>
      </c>
      <c r="F720" s="270" t="s">
        <v>174</v>
      </c>
      <c r="G720" s="268"/>
      <c r="H720" s="271">
        <v>2.98</v>
      </c>
      <c r="I720" s="272"/>
      <c r="J720" s="268"/>
      <c r="K720" s="268"/>
      <c r="L720" s="273"/>
      <c r="M720" s="274"/>
      <c r="N720" s="275"/>
      <c r="O720" s="275"/>
      <c r="P720" s="275"/>
      <c r="Q720" s="275"/>
      <c r="R720" s="275"/>
      <c r="S720" s="275"/>
      <c r="T720" s="276"/>
      <c r="U720" s="16"/>
      <c r="V720" s="16"/>
      <c r="W720" s="16"/>
      <c r="X720" s="16"/>
      <c r="Y720" s="16"/>
      <c r="Z720" s="16"/>
      <c r="AA720" s="16"/>
      <c r="AB720" s="16"/>
      <c r="AC720" s="16"/>
      <c r="AD720" s="16"/>
      <c r="AE720" s="16"/>
      <c r="AT720" s="277" t="s">
        <v>152</v>
      </c>
      <c r="AU720" s="277" t="s">
        <v>85</v>
      </c>
      <c r="AV720" s="16" t="s">
        <v>150</v>
      </c>
      <c r="AW720" s="16" t="s">
        <v>32</v>
      </c>
      <c r="AX720" s="16" t="s">
        <v>83</v>
      </c>
      <c r="AY720" s="277" t="s">
        <v>143</v>
      </c>
    </row>
    <row r="721" s="14" customFormat="1">
      <c r="A721" s="14"/>
      <c r="B721" s="245"/>
      <c r="C721" s="246"/>
      <c r="D721" s="236" t="s">
        <v>152</v>
      </c>
      <c r="E721" s="246"/>
      <c r="F721" s="248" t="s">
        <v>1821</v>
      </c>
      <c r="G721" s="246"/>
      <c r="H721" s="249">
        <v>3.278</v>
      </c>
      <c r="I721" s="250"/>
      <c r="J721" s="246"/>
      <c r="K721" s="246"/>
      <c r="L721" s="251"/>
      <c r="M721" s="252"/>
      <c r="N721" s="253"/>
      <c r="O721" s="253"/>
      <c r="P721" s="253"/>
      <c r="Q721" s="253"/>
      <c r="R721" s="253"/>
      <c r="S721" s="253"/>
      <c r="T721" s="254"/>
      <c r="U721" s="14"/>
      <c r="V721" s="14"/>
      <c r="W721" s="14"/>
      <c r="X721" s="14"/>
      <c r="Y721" s="14"/>
      <c r="Z721" s="14"/>
      <c r="AA721" s="14"/>
      <c r="AB721" s="14"/>
      <c r="AC721" s="14"/>
      <c r="AD721" s="14"/>
      <c r="AE721" s="14"/>
      <c r="AT721" s="255" t="s">
        <v>152</v>
      </c>
      <c r="AU721" s="255" t="s">
        <v>85</v>
      </c>
      <c r="AV721" s="14" t="s">
        <v>85</v>
      </c>
      <c r="AW721" s="14" t="s">
        <v>4</v>
      </c>
      <c r="AX721" s="14" t="s">
        <v>83</v>
      </c>
      <c r="AY721" s="255" t="s">
        <v>143</v>
      </c>
    </row>
    <row r="722" s="2" customFormat="1" ht="24.15" customHeight="1">
      <c r="A722" s="39"/>
      <c r="B722" s="40"/>
      <c r="C722" s="278" t="s">
        <v>1822</v>
      </c>
      <c r="D722" s="278" t="s">
        <v>197</v>
      </c>
      <c r="E722" s="279" t="s">
        <v>1823</v>
      </c>
      <c r="F722" s="280" t="s">
        <v>1824</v>
      </c>
      <c r="G722" s="281" t="s">
        <v>149</v>
      </c>
      <c r="H722" s="282">
        <v>3.278</v>
      </c>
      <c r="I722" s="283"/>
      <c r="J722" s="284">
        <f>ROUND(I722*H722,2)</f>
        <v>0</v>
      </c>
      <c r="K722" s="285"/>
      <c r="L722" s="286"/>
      <c r="M722" s="287" t="s">
        <v>1</v>
      </c>
      <c r="N722" s="288" t="s">
        <v>40</v>
      </c>
      <c r="O722" s="92"/>
      <c r="P722" s="230">
        <f>O722*H722</f>
        <v>0</v>
      </c>
      <c r="Q722" s="230">
        <v>0.0030000000000000001</v>
      </c>
      <c r="R722" s="230">
        <f>Q722*H722</f>
        <v>0.0098340000000000007</v>
      </c>
      <c r="S722" s="230">
        <v>0</v>
      </c>
      <c r="T722" s="231">
        <f>S722*H722</f>
        <v>0</v>
      </c>
      <c r="U722" s="39"/>
      <c r="V722" s="39"/>
      <c r="W722" s="39"/>
      <c r="X722" s="39"/>
      <c r="Y722" s="39"/>
      <c r="Z722" s="39"/>
      <c r="AA722" s="39"/>
      <c r="AB722" s="39"/>
      <c r="AC722" s="39"/>
      <c r="AD722" s="39"/>
      <c r="AE722" s="39"/>
      <c r="AR722" s="232" t="s">
        <v>373</v>
      </c>
      <c r="AT722" s="232" t="s">
        <v>197</v>
      </c>
      <c r="AU722" s="232" t="s">
        <v>85</v>
      </c>
      <c r="AY722" s="18" t="s">
        <v>143</v>
      </c>
      <c r="BE722" s="233">
        <f>IF(N722="základní",J722,0)</f>
        <v>0</v>
      </c>
      <c r="BF722" s="233">
        <f>IF(N722="snížená",J722,0)</f>
        <v>0</v>
      </c>
      <c r="BG722" s="233">
        <f>IF(N722="zákl. přenesená",J722,0)</f>
        <v>0</v>
      </c>
      <c r="BH722" s="233">
        <f>IF(N722="sníž. přenesená",J722,0)</f>
        <v>0</v>
      </c>
      <c r="BI722" s="233">
        <f>IF(N722="nulová",J722,0)</f>
        <v>0</v>
      </c>
      <c r="BJ722" s="18" t="s">
        <v>83</v>
      </c>
      <c r="BK722" s="233">
        <f>ROUND(I722*H722,2)</f>
        <v>0</v>
      </c>
      <c r="BL722" s="18" t="s">
        <v>276</v>
      </c>
      <c r="BM722" s="232" t="s">
        <v>1825</v>
      </c>
    </row>
    <row r="723" s="14" customFormat="1">
      <c r="A723" s="14"/>
      <c r="B723" s="245"/>
      <c r="C723" s="246"/>
      <c r="D723" s="236" t="s">
        <v>152</v>
      </c>
      <c r="E723" s="246"/>
      <c r="F723" s="248" t="s">
        <v>1821</v>
      </c>
      <c r="G723" s="246"/>
      <c r="H723" s="249">
        <v>3.278</v>
      </c>
      <c r="I723" s="250"/>
      <c r="J723" s="246"/>
      <c r="K723" s="246"/>
      <c r="L723" s="251"/>
      <c r="M723" s="252"/>
      <c r="N723" s="253"/>
      <c r="O723" s="253"/>
      <c r="P723" s="253"/>
      <c r="Q723" s="253"/>
      <c r="R723" s="253"/>
      <c r="S723" s="253"/>
      <c r="T723" s="254"/>
      <c r="U723" s="14"/>
      <c r="V723" s="14"/>
      <c r="W723" s="14"/>
      <c r="X723" s="14"/>
      <c r="Y723" s="14"/>
      <c r="Z723" s="14"/>
      <c r="AA723" s="14"/>
      <c r="AB723" s="14"/>
      <c r="AC723" s="14"/>
      <c r="AD723" s="14"/>
      <c r="AE723" s="14"/>
      <c r="AT723" s="255" t="s">
        <v>152</v>
      </c>
      <c r="AU723" s="255" t="s">
        <v>85</v>
      </c>
      <c r="AV723" s="14" t="s">
        <v>85</v>
      </c>
      <c r="AW723" s="14" t="s">
        <v>4</v>
      </c>
      <c r="AX723" s="14" t="s">
        <v>83</v>
      </c>
      <c r="AY723" s="255" t="s">
        <v>143</v>
      </c>
    </row>
    <row r="724" s="2" customFormat="1" ht="24.15" customHeight="1">
      <c r="A724" s="39"/>
      <c r="B724" s="40"/>
      <c r="C724" s="220" t="s">
        <v>1826</v>
      </c>
      <c r="D724" s="220" t="s">
        <v>146</v>
      </c>
      <c r="E724" s="221" t="s">
        <v>1827</v>
      </c>
      <c r="F724" s="222" t="s">
        <v>1828</v>
      </c>
      <c r="G724" s="223" t="s">
        <v>149</v>
      </c>
      <c r="H724" s="224">
        <v>3.278</v>
      </c>
      <c r="I724" s="225"/>
      <c r="J724" s="226">
        <f>ROUND(I724*H724,2)</f>
        <v>0</v>
      </c>
      <c r="K724" s="227"/>
      <c r="L724" s="45"/>
      <c r="M724" s="228" t="s">
        <v>1</v>
      </c>
      <c r="N724" s="229" t="s">
        <v>40</v>
      </c>
      <c r="O724" s="92"/>
      <c r="P724" s="230">
        <f>O724*H724</f>
        <v>0</v>
      </c>
      <c r="Q724" s="230">
        <v>0</v>
      </c>
      <c r="R724" s="230">
        <f>Q724*H724</f>
        <v>0</v>
      </c>
      <c r="S724" s="230">
        <v>0.02</v>
      </c>
      <c r="T724" s="231">
        <f>S724*H724</f>
        <v>0.065560000000000007</v>
      </c>
      <c r="U724" s="39"/>
      <c r="V724" s="39"/>
      <c r="W724" s="39"/>
      <c r="X724" s="39"/>
      <c r="Y724" s="39"/>
      <c r="Z724" s="39"/>
      <c r="AA724" s="39"/>
      <c r="AB724" s="39"/>
      <c r="AC724" s="39"/>
      <c r="AD724" s="39"/>
      <c r="AE724" s="39"/>
      <c r="AR724" s="232" t="s">
        <v>276</v>
      </c>
      <c r="AT724" s="232" t="s">
        <v>146</v>
      </c>
      <c r="AU724" s="232" t="s">
        <v>85</v>
      </c>
      <c r="AY724" s="18" t="s">
        <v>143</v>
      </c>
      <c r="BE724" s="233">
        <f>IF(N724="základní",J724,0)</f>
        <v>0</v>
      </c>
      <c r="BF724" s="233">
        <f>IF(N724="snížená",J724,0)</f>
        <v>0</v>
      </c>
      <c r="BG724" s="233">
        <f>IF(N724="zákl. přenesená",J724,0)</f>
        <v>0</v>
      </c>
      <c r="BH724" s="233">
        <f>IF(N724="sníž. přenesená",J724,0)</f>
        <v>0</v>
      </c>
      <c r="BI724" s="233">
        <f>IF(N724="nulová",J724,0)</f>
        <v>0</v>
      </c>
      <c r="BJ724" s="18" t="s">
        <v>83</v>
      </c>
      <c r="BK724" s="233">
        <f>ROUND(I724*H724,2)</f>
        <v>0</v>
      </c>
      <c r="BL724" s="18" t="s">
        <v>276</v>
      </c>
      <c r="BM724" s="232" t="s">
        <v>1829</v>
      </c>
    </row>
    <row r="725" s="2" customFormat="1" ht="16.5" customHeight="1">
      <c r="A725" s="39"/>
      <c r="B725" s="40"/>
      <c r="C725" s="220" t="s">
        <v>1830</v>
      </c>
      <c r="D725" s="220" t="s">
        <v>146</v>
      </c>
      <c r="E725" s="221" t="s">
        <v>1831</v>
      </c>
      <c r="F725" s="222" t="s">
        <v>1832</v>
      </c>
      <c r="G725" s="223" t="s">
        <v>223</v>
      </c>
      <c r="H725" s="224">
        <v>19.199999999999999</v>
      </c>
      <c r="I725" s="225"/>
      <c r="J725" s="226">
        <f>ROUND(I725*H725,2)</f>
        <v>0</v>
      </c>
      <c r="K725" s="227"/>
      <c r="L725" s="45"/>
      <c r="M725" s="228" t="s">
        <v>1</v>
      </c>
      <c r="N725" s="229" t="s">
        <v>40</v>
      </c>
      <c r="O725" s="92"/>
      <c r="P725" s="230">
        <f>O725*H725</f>
        <v>0</v>
      </c>
      <c r="Q725" s="230">
        <v>0</v>
      </c>
      <c r="R725" s="230">
        <f>Q725*H725</f>
        <v>0</v>
      </c>
      <c r="S725" s="230">
        <v>0.00020000000000000001</v>
      </c>
      <c r="T725" s="231">
        <f>S725*H725</f>
        <v>0.0038400000000000001</v>
      </c>
      <c r="U725" s="39"/>
      <c r="V725" s="39"/>
      <c r="W725" s="39"/>
      <c r="X725" s="39"/>
      <c r="Y725" s="39"/>
      <c r="Z725" s="39"/>
      <c r="AA725" s="39"/>
      <c r="AB725" s="39"/>
      <c r="AC725" s="39"/>
      <c r="AD725" s="39"/>
      <c r="AE725" s="39"/>
      <c r="AR725" s="232" t="s">
        <v>276</v>
      </c>
      <c r="AT725" s="232" t="s">
        <v>146</v>
      </c>
      <c r="AU725" s="232" t="s">
        <v>85</v>
      </c>
      <c r="AY725" s="18" t="s">
        <v>143</v>
      </c>
      <c r="BE725" s="233">
        <f>IF(N725="základní",J725,0)</f>
        <v>0</v>
      </c>
      <c r="BF725" s="233">
        <f>IF(N725="snížená",J725,0)</f>
        <v>0</v>
      </c>
      <c r="BG725" s="233">
        <f>IF(N725="zákl. přenesená",J725,0)</f>
        <v>0</v>
      </c>
      <c r="BH725" s="233">
        <f>IF(N725="sníž. přenesená",J725,0)</f>
        <v>0</v>
      </c>
      <c r="BI725" s="233">
        <f>IF(N725="nulová",J725,0)</f>
        <v>0</v>
      </c>
      <c r="BJ725" s="18" t="s">
        <v>83</v>
      </c>
      <c r="BK725" s="233">
        <f>ROUND(I725*H725,2)</f>
        <v>0</v>
      </c>
      <c r="BL725" s="18" t="s">
        <v>276</v>
      </c>
      <c r="BM725" s="232" t="s">
        <v>1833</v>
      </c>
    </row>
    <row r="726" s="2" customFormat="1" ht="24.15" customHeight="1">
      <c r="A726" s="39"/>
      <c r="B726" s="40"/>
      <c r="C726" s="220" t="s">
        <v>1834</v>
      </c>
      <c r="D726" s="220" t="s">
        <v>146</v>
      </c>
      <c r="E726" s="221" t="s">
        <v>1835</v>
      </c>
      <c r="F726" s="222" t="s">
        <v>1836</v>
      </c>
      <c r="G726" s="223" t="s">
        <v>149</v>
      </c>
      <c r="H726" s="224">
        <v>2.9500000000000002</v>
      </c>
      <c r="I726" s="225"/>
      <c r="J726" s="226">
        <f>ROUND(I726*H726,2)</f>
        <v>0</v>
      </c>
      <c r="K726" s="227"/>
      <c r="L726" s="45"/>
      <c r="M726" s="228" t="s">
        <v>1</v>
      </c>
      <c r="N726" s="229" t="s">
        <v>40</v>
      </c>
      <c r="O726" s="92"/>
      <c r="P726" s="230">
        <f>O726*H726</f>
        <v>0</v>
      </c>
      <c r="Q726" s="230">
        <v>2.0000000000000002E-05</v>
      </c>
      <c r="R726" s="230">
        <f>Q726*H726</f>
        <v>5.9000000000000011E-05</v>
      </c>
      <c r="S726" s="230">
        <v>0</v>
      </c>
      <c r="T726" s="231">
        <f>S726*H726</f>
        <v>0</v>
      </c>
      <c r="U726" s="39"/>
      <c r="V726" s="39"/>
      <c r="W726" s="39"/>
      <c r="X726" s="39"/>
      <c r="Y726" s="39"/>
      <c r="Z726" s="39"/>
      <c r="AA726" s="39"/>
      <c r="AB726" s="39"/>
      <c r="AC726" s="39"/>
      <c r="AD726" s="39"/>
      <c r="AE726" s="39"/>
      <c r="AR726" s="232" t="s">
        <v>276</v>
      </c>
      <c r="AT726" s="232" t="s">
        <v>146</v>
      </c>
      <c r="AU726" s="232" t="s">
        <v>85</v>
      </c>
      <c r="AY726" s="18" t="s">
        <v>143</v>
      </c>
      <c r="BE726" s="233">
        <f>IF(N726="základní",J726,0)</f>
        <v>0</v>
      </c>
      <c r="BF726" s="233">
        <f>IF(N726="snížená",J726,0)</f>
        <v>0</v>
      </c>
      <c r="BG726" s="233">
        <f>IF(N726="zákl. přenesená",J726,0)</f>
        <v>0</v>
      </c>
      <c r="BH726" s="233">
        <f>IF(N726="sníž. přenesená",J726,0)</f>
        <v>0</v>
      </c>
      <c r="BI726" s="233">
        <f>IF(N726="nulová",J726,0)</f>
        <v>0</v>
      </c>
      <c r="BJ726" s="18" t="s">
        <v>83</v>
      </c>
      <c r="BK726" s="233">
        <f>ROUND(I726*H726,2)</f>
        <v>0</v>
      </c>
      <c r="BL726" s="18" t="s">
        <v>276</v>
      </c>
      <c r="BM726" s="232" t="s">
        <v>1837</v>
      </c>
    </row>
    <row r="727" s="14" customFormat="1">
      <c r="A727" s="14"/>
      <c r="B727" s="245"/>
      <c r="C727" s="246"/>
      <c r="D727" s="236" t="s">
        <v>152</v>
      </c>
      <c r="E727" s="247" t="s">
        <v>1</v>
      </c>
      <c r="F727" s="248" t="s">
        <v>1838</v>
      </c>
      <c r="G727" s="246"/>
      <c r="H727" s="249">
        <v>2.25</v>
      </c>
      <c r="I727" s="250"/>
      <c r="J727" s="246"/>
      <c r="K727" s="246"/>
      <c r="L727" s="251"/>
      <c r="M727" s="252"/>
      <c r="N727" s="253"/>
      <c r="O727" s="253"/>
      <c r="P727" s="253"/>
      <c r="Q727" s="253"/>
      <c r="R727" s="253"/>
      <c r="S727" s="253"/>
      <c r="T727" s="254"/>
      <c r="U727" s="14"/>
      <c r="V727" s="14"/>
      <c r="W727" s="14"/>
      <c r="X727" s="14"/>
      <c r="Y727" s="14"/>
      <c r="Z727" s="14"/>
      <c r="AA727" s="14"/>
      <c r="AB727" s="14"/>
      <c r="AC727" s="14"/>
      <c r="AD727" s="14"/>
      <c r="AE727" s="14"/>
      <c r="AT727" s="255" t="s">
        <v>152</v>
      </c>
      <c r="AU727" s="255" t="s">
        <v>85</v>
      </c>
      <c r="AV727" s="14" t="s">
        <v>85</v>
      </c>
      <c r="AW727" s="14" t="s">
        <v>32</v>
      </c>
      <c r="AX727" s="14" t="s">
        <v>75</v>
      </c>
      <c r="AY727" s="255" t="s">
        <v>143</v>
      </c>
    </row>
    <row r="728" s="14" customFormat="1">
      <c r="A728" s="14"/>
      <c r="B728" s="245"/>
      <c r="C728" s="246"/>
      <c r="D728" s="236" t="s">
        <v>152</v>
      </c>
      <c r="E728" s="247" t="s">
        <v>1</v>
      </c>
      <c r="F728" s="248" t="s">
        <v>1839</v>
      </c>
      <c r="G728" s="246"/>
      <c r="H728" s="249">
        <v>0.69999999999999996</v>
      </c>
      <c r="I728" s="250"/>
      <c r="J728" s="246"/>
      <c r="K728" s="246"/>
      <c r="L728" s="251"/>
      <c r="M728" s="252"/>
      <c r="N728" s="253"/>
      <c r="O728" s="253"/>
      <c r="P728" s="253"/>
      <c r="Q728" s="253"/>
      <c r="R728" s="253"/>
      <c r="S728" s="253"/>
      <c r="T728" s="254"/>
      <c r="U728" s="14"/>
      <c r="V728" s="14"/>
      <c r="W728" s="14"/>
      <c r="X728" s="14"/>
      <c r="Y728" s="14"/>
      <c r="Z728" s="14"/>
      <c r="AA728" s="14"/>
      <c r="AB728" s="14"/>
      <c r="AC728" s="14"/>
      <c r="AD728" s="14"/>
      <c r="AE728" s="14"/>
      <c r="AT728" s="255" t="s">
        <v>152</v>
      </c>
      <c r="AU728" s="255" t="s">
        <v>85</v>
      </c>
      <c r="AV728" s="14" t="s">
        <v>85</v>
      </c>
      <c r="AW728" s="14" t="s">
        <v>32</v>
      </c>
      <c r="AX728" s="14" t="s">
        <v>75</v>
      </c>
      <c r="AY728" s="255" t="s">
        <v>143</v>
      </c>
    </row>
    <row r="729" s="16" customFormat="1">
      <c r="A729" s="16"/>
      <c r="B729" s="267"/>
      <c r="C729" s="268"/>
      <c r="D729" s="236" t="s">
        <v>152</v>
      </c>
      <c r="E729" s="269" t="s">
        <v>1</v>
      </c>
      <c r="F729" s="270" t="s">
        <v>174</v>
      </c>
      <c r="G729" s="268"/>
      <c r="H729" s="271">
        <v>2.9500000000000002</v>
      </c>
      <c r="I729" s="272"/>
      <c r="J729" s="268"/>
      <c r="K729" s="268"/>
      <c r="L729" s="273"/>
      <c r="M729" s="274"/>
      <c r="N729" s="275"/>
      <c r="O729" s="275"/>
      <c r="P729" s="275"/>
      <c r="Q729" s="275"/>
      <c r="R729" s="275"/>
      <c r="S729" s="275"/>
      <c r="T729" s="276"/>
      <c r="U729" s="16"/>
      <c r="V729" s="16"/>
      <c r="W729" s="16"/>
      <c r="X729" s="16"/>
      <c r="Y729" s="16"/>
      <c r="Z729" s="16"/>
      <c r="AA729" s="16"/>
      <c r="AB729" s="16"/>
      <c r="AC729" s="16"/>
      <c r="AD729" s="16"/>
      <c r="AE729" s="16"/>
      <c r="AT729" s="277" t="s">
        <v>152</v>
      </c>
      <c r="AU729" s="277" t="s">
        <v>85</v>
      </c>
      <c r="AV729" s="16" t="s">
        <v>150</v>
      </c>
      <c r="AW729" s="16" t="s">
        <v>32</v>
      </c>
      <c r="AX729" s="16" t="s">
        <v>83</v>
      </c>
      <c r="AY729" s="277" t="s">
        <v>143</v>
      </c>
    </row>
    <row r="730" s="2" customFormat="1" ht="24.15" customHeight="1">
      <c r="A730" s="39"/>
      <c r="B730" s="40"/>
      <c r="C730" s="278" t="s">
        <v>1840</v>
      </c>
      <c r="D730" s="278" t="s">
        <v>197</v>
      </c>
      <c r="E730" s="279" t="s">
        <v>1841</v>
      </c>
      <c r="F730" s="280" t="s">
        <v>1842</v>
      </c>
      <c r="G730" s="281" t="s">
        <v>363</v>
      </c>
      <c r="H730" s="282">
        <v>6</v>
      </c>
      <c r="I730" s="283"/>
      <c r="J730" s="284">
        <f>ROUND(I730*H730,2)</f>
        <v>0</v>
      </c>
      <c r="K730" s="285"/>
      <c r="L730" s="286"/>
      <c r="M730" s="287" t="s">
        <v>1</v>
      </c>
      <c r="N730" s="288" t="s">
        <v>40</v>
      </c>
      <c r="O730" s="92"/>
      <c r="P730" s="230">
        <f>O730*H730</f>
        <v>0</v>
      </c>
      <c r="Q730" s="230">
        <v>0.023</v>
      </c>
      <c r="R730" s="230">
        <f>Q730*H730</f>
        <v>0.13800000000000001</v>
      </c>
      <c r="S730" s="230">
        <v>0</v>
      </c>
      <c r="T730" s="231">
        <f>S730*H730</f>
        <v>0</v>
      </c>
      <c r="U730" s="39"/>
      <c r="V730" s="39"/>
      <c r="W730" s="39"/>
      <c r="X730" s="39"/>
      <c r="Y730" s="39"/>
      <c r="Z730" s="39"/>
      <c r="AA730" s="39"/>
      <c r="AB730" s="39"/>
      <c r="AC730" s="39"/>
      <c r="AD730" s="39"/>
      <c r="AE730" s="39"/>
      <c r="AR730" s="232" t="s">
        <v>373</v>
      </c>
      <c r="AT730" s="232" t="s">
        <v>197</v>
      </c>
      <c r="AU730" s="232" t="s">
        <v>85</v>
      </c>
      <c r="AY730" s="18" t="s">
        <v>143</v>
      </c>
      <c r="BE730" s="233">
        <f>IF(N730="základní",J730,0)</f>
        <v>0</v>
      </c>
      <c r="BF730" s="233">
        <f>IF(N730="snížená",J730,0)</f>
        <v>0</v>
      </c>
      <c r="BG730" s="233">
        <f>IF(N730="zákl. přenesená",J730,0)</f>
        <v>0</v>
      </c>
      <c r="BH730" s="233">
        <f>IF(N730="sníž. přenesená",J730,0)</f>
        <v>0</v>
      </c>
      <c r="BI730" s="233">
        <f>IF(N730="nulová",J730,0)</f>
        <v>0</v>
      </c>
      <c r="BJ730" s="18" t="s">
        <v>83</v>
      </c>
      <c r="BK730" s="233">
        <f>ROUND(I730*H730,2)</f>
        <v>0</v>
      </c>
      <c r="BL730" s="18" t="s">
        <v>276</v>
      </c>
      <c r="BM730" s="232" t="s">
        <v>1843</v>
      </c>
    </row>
    <row r="731" s="2" customFormat="1" ht="24.15" customHeight="1">
      <c r="A731" s="39"/>
      <c r="B731" s="40"/>
      <c r="C731" s="220" t="s">
        <v>1844</v>
      </c>
      <c r="D731" s="220" t="s">
        <v>146</v>
      </c>
      <c r="E731" s="221" t="s">
        <v>1845</v>
      </c>
      <c r="F731" s="222" t="s">
        <v>1846</v>
      </c>
      <c r="G731" s="223" t="s">
        <v>474</v>
      </c>
      <c r="H731" s="224">
        <v>0.191</v>
      </c>
      <c r="I731" s="225"/>
      <c r="J731" s="226">
        <f>ROUND(I731*H731,2)</f>
        <v>0</v>
      </c>
      <c r="K731" s="227"/>
      <c r="L731" s="45"/>
      <c r="M731" s="228" t="s">
        <v>1</v>
      </c>
      <c r="N731" s="229" t="s">
        <v>40</v>
      </c>
      <c r="O731" s="92"/>
      <c r="P731" s="230">
        <f>O731*H731</f>
        <v>0</v>
      </c>
      <c r="Q731" s="230">
        <v>0</v>
      </c>
      <c r="R731" s="230">
        <f>Q731*H731</f>
        <v>0</v>
      </c>
      <c r="S731" s="230">
        <v>0</v>
      </c>
      <c r="T731" s="231">
        <f>S731*H731</f>
        <v>0</v>
      </c>
      <c r="U731" s="39"/>
      <c r="V731" s="39"/>
      <c r="W731" s="39"/>
      <c r="X731" s="39"/>
      <c r="Y731" s="39"/>
      <c r="Z731" s="39"/>
      <c r="AA731" s="39"/>
      <c r="AB731" s="39"/>
      <c r="AC731" s="39"/>
      <c r="AD731" s="39"/>
      <c r="AE731" s="39"/>
      <c r="AR731" s="232" t="s">
        <v>276</v>
      </c>
      <c r="AT731" s="232" t="s">
        <v>146</v>
      </c>
      <c r="AU731" s="232" t="s">
        <v>85</v>
      </c>
      <c r="AY731" s="18" t="s">
        <v>143</v>
      </c>
      <c r="BE731" s="233">
        <f>IF(N731="základní",J731,0)</f>
        <v>0</v>
      </c>
      <c r="BF731" s="233">
        <f>IF(N731="snížená",J731,0)</f>
        <v>0</v>
      </c>
      <c r="BG731" s="233">
        <f>IF(N731="zákl. přenesená",J731,0)</f>
        <v>0</v>
      </c>
      <c r="BH731" s="233">
        <f>IF(N731="sníž. přenesená",J731,0)</f>
        <v>0</v>
      </c>
      <c r="BI731" s="233">
        <f>IF(N731="nulová",J731,0)</f>
        <v>0</v>
      </c>
      <c r="BJ731" s="18" t="s">
        <v>83</v>
      </c>
      <c r="BK731" s="233">
        <f>ROUND(I731*H731,2)</f>
        <v>0</v>
      </c>
      <c r="BL731" s="18" t="s">
        <v>276</v>
      </c>
      <c r="BM731" s="232" t="s">
        <v>1847</v>
      </c>
    </row>
    <row r="732" s="12" customFormat="1" ht="22.8" customHeight="1">
      <c r="A732" s="12"/>
      <c r="B732" s="204"/>
      <c r="C732" s="205"/>
      <c r="D732" s="206" t="s">
        <v>74</v>
      </c>
      <c r="E732" s="218" t="s">
        <v>1848</v>
      </c>
      <c r="F732" s="218" t="s">
        <v>1849</v>
      </c>
      <c r="G732" s="205"/>
      <c r="H732" s="205"/>
      <c r="I732" s="208"/>
      <c r="J732" s="219">
        <f>BK732</f>
        <v>0</v>
      </c>
      <c r="K732" s="205"/>
      <c r="L732" s="210"/>
      <c r="M732" s="211"/>
      <c r="N732" s="212"/>
      <c r="O732" s="212"/>
      <c r="P732" s="213">
        <f>SUM(P733:P753)</f>
        <v>0</v>
      </c>
      <c r="Q732" s="212"/>
      <c r="R732" s="213">
        <f>SUM(R733:R753)</f>
        <v>0.76502309499999999</v>
      </c>
      <c r="S732" s="212"/>
      <c r="T732" s="214">
        <f>SUM(T733:T753)</f>
        <v>0.53002950000000004</v>
      </c>
      <c r="U732" s="12"/>
      <c r="V732" s="12"/>
      <c r="W732" s="12"/>
      <c r="X732" s="12"/>
      <c r="Y732" s="12"/>
      <c r="Z732" s="12"/>
      <c r="AA732" s="12"/>
      <c r="AB732" s="12"/>
      <c r="AC732" s="12"/>
      <c r="AD732" s="12"/>
      <c r="AE732" s="12"/>
      <c r="AR732" s="215" t="s">
        <v>85</v>
      </c>
      <c r="AT732" s="216" t="s">
        <v>74</v>
      </c>
      <c r="AU732" s="216" t="s">
        <v>83</v>
      </c>
      <c r="AY732" s="215" t="s">
        <v>143</v>
      </c>
      <c r="BK732" s="217">
        <f>SUM(BK733:BK753)</f>
        <v>0</v>
      </c>
    </row>
    <row r="733" s="2" customFormat="1" ht="16.5" customHeight="1">
      <c r="A733" s="39"/>
      <c r="B733" s="40"/>
      <c r="C733" s="220" t="s">
        <v>1850</v>
      </c>
      <c r="D733" s="220" t="s">
        <v>146</v>
      </c>
      <c r="E733" s="221" t="s">
        <v>1851</v>
      </c>
      <c r="F733" s="222" t="s">
        <v>1852</v>
      </c>
      <c r="G733" s="223" t="s">
        <v>149</v>
      </c>
      <c r="H733" s="224">
        <v>15.015000000000001</v>
      </c>
      <c r="I733" s="225"/>
      <c r="J733" s="226">
        <f>ROUND(I733*H733,2)</f>
        <v>0</v>
      </c>
      <c r="K733" s="227"/>
      <c r="L733" s="45"/>
      <c r="M733" s="228" t="s">
        <v>1</v>
      </c>
      <c r="N733" s="229" t="s">
        <v>40</v>
      </c>
      <c r="O733" s="92"/>
      <c r="P733" s="230">
        <f>O733*H733</f>
        <v>0</v>
      </c>
      <c r="Q733" s="230">
        <v>0</v>
      </c>
      <c r="R733" s="230">
        <f>Q733*H733</f>
        <v>0</v>
      </c>
      <c r="S733" s="230">
        <v>0</v>
      </c>
      <c r="T733" s="231">
        <f>S733*H733</f>
        <v>0</v>
      </c>
      <c r="U733" s="39"/>
      <c r="V733" s="39"/>
      <c r="W733" s="39"/>
      <c r="X733" s="39"/>
      <c r="Y733" s="39"/>
      <c r="Z733" s="39"/>
      <c r="AA733" s="39"/>
      <c r="AB733" s="39"/>
      <c r="AC733" s="39"/>
      <c r="AD733" s="39"/>
      <c r="AE733" s="39"/>
      <c r="AR733" s="232" t="s">
        <v>276</v>
      </c>
      <c r="AT733" s="232" t="s">
        <v>146</v>
      </c>
      <c r="AU733" s="232" t="s">
        <v>85</v>
      </c>
      <c r="AY733" s="18" t="s">
        <v>143</v>
      </c>
      <c r="BE733" s="233">
        <f>IF(N733="základní",J733,0)</f>
        <v>0</v>
      </c>
      <c r="BF733" s="233">
        <f>IF(N733="snížená",J733,0)</f>
        <v>0</v>
      </c>
      <c r="BG733" s="233">
        <f>IF(N733="zákl. přenesená",J733,0)</f>
        <v>0</v>
      </c>
      <c r="BH733" s="233">
        <f>IF(N733="sníž. přenesená",J733,0)</f>
        <v>0</v>
      </c>
      <c r="BI733" s="233">
        <f>IF(N733="nulová",J733,0)</f>
        <v>0</v>
      </c>
      <c r="BJ733" s="18" t="s">
        <v>83</v>
      </c>
      <c r="BK733" s="233">
        <f>ROUND(I733*H733,2)</f>
        <v>0</v>
      </c>
      <c r="BL733" s="18" t="s">
        <v>276</v>
      </c>
      <c r="BM733" s="232" t="s">
        <v>1853</v>
      </c>
    </row>
    <row r="734" s="2" customFormat="1" ht="16.5" customHeight="1">
      <c r="A734" s="39"/>
      <c r="B734" s="40"/>
      <c r="C734" s="220" t="s">
        <v>1854</v>
      </c>
      <c r="D734" s="220" t="s">
        <v>146</v>
      </c>
      <c r="E734" s="221" t="s">
        <v>1855</v>
      </c>
      <c r="F734" s="222" t="s">
        <v>1856</v>
      </c>
      <c r="G734" s="223" t="s">
        <v>149</v>
      </c>
      <c r="H734" s="224">
        <v>15.015000000000001</v>
      </c>
      <c r="I734" s="225"/>
      <c r="J734" s="226">
        <f>ROUND(I734*H734,2)</f>
        <v>0</v>
      </c>
      <c r="K734" s="227"/>
      <c r="L734" s="45"/>
      <c r="M734" s="228" t="s">
        <v>1</v>
      </c>
      <c r="N734" s="229" t="s">
        <v>40</v>
      </c>
      <c r="O734" s="92"/>
      <c r="P734" s="230">
        <f>O734*H734</f>
        <v>0</v>
      </c>
      <c r="Q734" s="230">
        <v>0.00029999999999999997</v>
      </c>
      <c r="R734" s="230">
        <f>Q734*H734</f>
        <v>0.0045044999999999998</v>
      </c>
      <c r="S734" s="230">
        <v>0</v>
      </c>
      <c r="T734" s="231">
        <f>S734*H734</f>
        <v>0</v>
      </c>
      <c r="U734" s="39"/>
      <c r="V734" s="39"/>
      <c r="W734" s="39"/>
      <c r="X734" s="39"/>
      <c r="Y734" s="39"/>
      <c r="Z734" s="39"/>
      <c r="AA734" s="39"/>
      <c r="AB734" s="39"/>
      <c r="AC734" s="39"/>
      <c r="AD734" s="39"/>
      <c r="AE734" s="39"/>
      <c r="AR734" s="232" t="s">
        <v>276</v>
      </c>
      <c r="AT734" s="232" t="s">
        <v>146</v>
      </c>
      <c r="AU734" s="232" t="s">
        <v>85</v>
      </c>
      <c r="AY734" s="18" t="s">
        <v>143</v>
      </c>
      <c r="BE734" s="233">
        <f>IF(N734="základní",J734,0)</f>
        <v>0</v>
      </c>
      <c r="BF734" s="233">
        <f>IF(N734="snížená",J734,0)</f>
        <v>0</v>
      </c>
      <c r="BG734" s="233">
        <f>IF(N734="zákl. přenesená",J734,0)</f>
        <v>0</v>
      </c>
      <c r="BH734" s="233">
        <f>IF(N734="sníž. přenesená",J734,0)</f>
        <v>0</v>
      </c>
      <c r="BI734" s="233">
        <f>IF(N734="nulová",J734,0)</f>
        <v>0</v>
      </c>
      <c r="BJ734" s="18" t="s">
        <v>83</v>
      </c>
      <c r="BK734" s="233">
        <f>ROUND(I734*H734,2)</f>
        <v>0</v>
      </c>
      <c r="BL734" s="18" t="s">
        <v>276</v>
      </c>
      <c r="BM734" s="232" t="s">
        <v>1857</v>
      </c>
    </row>
    <row r="735" s="2" customFormat="1" ht="24.15" customHeight="1">
      <c r="A735" s="39"/>
      <c r="B735" s="40"/>
      <c r="C735" s="220" t="s">
        <v>1858</v>
      </c>
      <c r="D735" s="220" t="s">
        <v>146</v>
      </c>
      <c r="E735" s="221" t="s">
        <v>1859</v>
      </c>
      <c r="F735" s="222" t="s">
        <v>1860</v>
      </c>
      <c r="G735" s="223" t="s">
        <v>149</v>
      </c>
      <c r="H735" s="224">
        <v>15.015000000000001</v>
      </c>
      <c r="I735" s="225"/>
      <c r="J735" s="226">
        <f>ROUND(I735*H735,2)</f>
        <v>0</v>
      </c>
      <c r="K735" s="227"/>
      <c r="L735" s="45"/>
      <c r="M735" s="228" t="s">
        <v>1</v>
      </c>
      <c r="N735" s="229" t="s">
        <v>40</v>
      </c>
      <c r="O735" s="92"/>
      <c r="P735" s="230">
        <f>O735*H735</f>
        <v>0</v>
      </c>
      <c r="Q735" s="230">
        <v>0.014999999999999999</v>
      </c>
      <c r="R735" s="230">
        <f>Q735*H735</f>
        <v>0.22522500000000001</v>
      </c>
      <c r="S735" s="230">
        <v>0</v>
      </c>
      <c r="T735" s="231">
        <f>S735*H735</f>
        <v>0</v>
      </c>
      <c r="U735" s="39"/>
      <c r="V735" s="39"/>
      <c r="W735" s="39"/>
      <c r="X735" s="39"/>
      <c r="Y735" s="39"/>
      <c r="Z735" s="39"/>
      <c r="AA735" s="39"/>
      <c r="AB735" s="39"/>
      <c r="AC735" s="39"/>
      <c r="AD735" s="39"/>
      <c r="AE735" s="39"/>
      <c r="AR735" s="232" t="s">
        <v>276</v>
      </c>
      <c r="AT735" s="232" t="s">
        <v>146</v>
      </c>
      <c r="AU735" s="232" t="s">
        <v>85</v>
      </c>
      <c r="AY735" s="18" t="s">
        <v>143</v>
      </c>
      <c r="BE735" s="233">
        <f>IF(N735="základní",J735,0)</f>
        <v>0</v>
      </c>
      <c r="BF735" s="233">
        <f>IF(N735="snížená",J735,0)</f>
        <v>0</v>
      </c>
      <c r="BG735" s="233">
        <f>IF(N735="zákl. přenesená",J735,0)</f>
        <v>0</v>
      </c>
      <c r="BH735" s="233">
        <f>IF(N735="sníž. přenesená",J735,0)</f>
        <v>0</v>
      </c>
      <c r="BI735" s="233">
        <f>IF(N735="nulová",J735,0)</f>
        <v>0</v>
      </c>
      <c r="BJ735" s="18" t="s">
        <v>83</v>
      </c>
      <c r="BK735" s="233">
        <f>ROUND(I735*H735,2)</f>
        <v>0</v>
      </c>
      <c r="BL735" s="18" t="s">
        <v>276</v>
      </c>
      <c r="BM735" s="232" t="s">
        <v>1861</v>
      </c>
    </row>
    <row r="736" s="2" customFormat="1" ht="24.15" customHeight="1">
      <c r="A736" s="39"/>
      <c r="B736" s="40"/>
      <c r="C736" s="220" t="s">
        <v>1862</v>
      </c>
      <c r="D736" s="220" t="s">
        <v>146</v>
      </c>
      <c r="E736" s="221" t="s">
        <v>1863</v>
      </c>
      <c r="F736" s="222" t="s">
        <v>1864</v>
      </c>
      <c r="G736" s="223" t="s">
        <v>223</v>
      </c>
      <c r="H736" s="224">
        <v>2.1000000000000001</v>
      </c>
      <c r="I736" s="225"/>
      <c r="J736" s="226">
        <f>ROUND(I736*H736,2)</f>
        <v>0</v>
      </c>
      <c r="K736" s="227"/>
      <c r="L736" s="45"/>
      <c r="M736" s="228" t="s">
        <v>1</v>
      </c>
      <c r="N736" s="229" t="s">
        <v>40</v>
      </c>
      <c r="O736" s="92"/>
      <c r="P736" s="230">
        <f>O736*H736</f>
        <v>0</v>
      </c>
      <c r="Q736" s="230">
        <v>0.00020000000000000001</v>
      </c>
      <c r="R736" s="230">
        <f>Q736*H736</f>
        <v>0.00042000000000000002</v>
      </c>
      <c r="S736" s="230">
        <v>0</v>
      </c>
      <c r="T736" s="231">
        <f>S736*H736</f>
        <v>0</v>
      </c>
      <c r="U736" s="39"/>
      <c r="V736" s="39"/>
      <c r="W736" s="39"/>
      <c r="X736" s="39"/>
      <c r="Y736" s="39"/>
      <c r="Z736" s="39"/>
      <c r="AA736" s="39"/>
      <c r="AB736" s="39"/>
      <c r="AC736" s="39"/>
      <c r="AD736" s="39"/>
      <c r="AE736" s="39"/>
      <c r="AR736" s="232" t="s">
        <v>276</v>
      </c>
      <c r="AT736" s="232" t="s">
        <v>146</v>
      </c>
      <c r="AU736" s="232" t="s">
        <v>85</v>
      </c>
      <c r="AY736" s="18" t="s">
        <v>143</v>
      </c>
      <c r="BE736" s="233">
        <f>IF(N736="základní",J736,0)</f>
        <v>0</v>
      </c>
      <c r="BF736" s="233">
        <f>IF(N736="snížená",J736,0)</f>
        <v>0</v>
      </c>
      <c r="BG736" s="233">
        <f>IF(N736="zákl. přenesená",J736,0)</f>
        <v>0</v>
      </c>
      <c r="BH736" s="233">
        <f>IF(N736="sníž. přenesená",J736,0)</f>
        <v>0</v>
      </c>
      <c r="BI736" s="233">
        <f>IF(N736="nulová",J736,0)</f>
        <v>0</v>
      </c>
      <c r="BJ736" s="18" t="s">
        <v>83</v>
      </c>
      <c r="BK736" s="233">
        <f>ROUND(I736*H736,2)</f>
        <v>0</v>
      </c>
      <c r="BL736" s="18" t="s">
        <v>276</v>
      </c>
      <c r="BM736" s="232" t="s">
        <v>1865</v>
      </c>
    </row>
    <row r="737" s="13" customFormat="1">
      <c r="A737" s="13"/>
      <c r="B737" s="234"/>
      <c r="C737" s="235"/>
      <c r="D737" s="236" t="s">
        <v>152</v>
      </c>
      <c r="E737" s="237" t="s">
        <v>1</v>
      </c>
      <c r="F737" s="238" t="s">
        <v>401</v>
      </c>
      <c r="G737" s="235"/>
      <c r="H737" s="237" t="s">
        <v>1</v>
      </c>
      <c r="I737" s="239"/>
      <c r="J737" s="235"/>
      <c r="K737" s="235"/>
      <c r="L737" s="240"/>
      <c r="M737" s="241"/>
      <c r="N737" s="242"/>
      <c r="O737" s="242"/>
      <c r="P737" s="242"/>
      <c r="Q737" s="242"/>
      <c r="R737" s="242"/>
      <c r="S737" s="242"/>
      <c r="T737" s="243"/>
      <c r="U737" s="13"/>
      <c r="V737" s="13"/>
      <c r="W737" s="13"/>
      <c r="X737" s="13"/>
      <c r="Y737" s="13"/>
      <c r="Z737" s="13"/>
      <c r="AA737" s="13"/>
      <c r="AB737" s="13"/>
      <c r="AC737" s="13"/>
      <c r="AD737" s="13"/>
      <c r="AE737" s="13"/>
      <c r="AT737" s="244" t="s">
        <v>152</v>
      </c>
      <c r="AU737" s="244" t="s">
        <v>85</v>
      </c>
      <c r="AV737" s="13" t="s">
        <v>83</v>
      </c>
      <c r="AW737" s="13" t="s">
        <v>32</v>
      </c>
      <c r="AX737" s="13" t="s">
        <v>75</v>
      </c>
      <c r="AY737" s="244" t="s">
        <v>143</v>
      </c>
    </row>
    <row r="738" s="14" customFormat="1">
      <c r="A738" s="14"/>
      <c r="B738" s="245"/>
      <c r="C738" s="246"/>
      <c r="D738" s="236" t="s">
        <v>152</v>
      </c>
      <c r="E738" s="247" t="s">
        <v>1</v>
      </c>
      <c r="F738" s="248" t="s">
        <v>1866</v>
      </c>
      <c r="G738" s="246"/>
      <c r="H738" s="249">
        <v>2.1000000000000001</v>
      </c>
      <c r="I738" s="250"/>
      <c r="J738" s="246"/>
      <c r="K738" s="246"/>
      <c r="L738" s="251"/>
      <c r="M738" s="252"/>
      <c r="N738" s="253"/>
      <c r="O738" s="253"/>
      <c r="P738" s="253"/>
      <c r="Q738" s="253"/>
      <c r="R738" s="253"/>
      <c r="S738" s="253"/>
      <c r="T738" s="254"/>
      <c r="U738" s="14"/>
      <c r="V738" s="14"/>
      <c r="W738" s="14"/>
      <c r="X738" s="14"/>
      <c r="Y738" s="14"/>
      <c r="Z738" s="14"/>
      <c r="AA738" s="14"/>
      <c r="AB738" s="14"/>
      <c r="AC738" s="14"/>
      <c r="AD738" s="14"/>
      <c r="AE738" s="14"/>
      <c r="AT738" s="255" t="s">
        <v>152</v>
      </c>
      <c r="AU738" s="255" t="s">
        <v>85</v>
      </c>
      <c r="AV738" s="14" t="s">
        <v>85</v>
      </c>
      <c r="AW738" s="14" t="s">
        <v>32</v>
      </c>
      <c r="AX738" s="14" t="s">
        <v>75</v>
      </c>
      <c r="AY738" s="255" t="s">
        <v>143</v>
      </c>
    </row>
    <row r="739" s="16" customFormat="1">
      <c r="A739" s="16"/>
      <c r="B739" s="267"/>
      <c r="C739" s="268"/>
      <c r="D739" s="236" t="s">
        <v>152</v>
      </c>
      <c r="E739" s="269" t="s">
        <v>1</v>
      </c>
      <c r="F739" s="270" t="s">
        <v>174</v>
      </c>
      <c r="G739" s="268"/>
      <c r="H739" s="271">
        <v>2.1000000000000001</v>
      </c>
      <c r="I739" s="272"/>
      <c r="J739" s="268"/>
      <c r="K739" s="268"/>
      <c r="L739" s="273"/>
      <c r="M739" s="274"/>
      <c r="N739" s="275"/>
      <c r="O739" s="275"/>
      <c r="P739" s="275"/>
      <c r="Q739" s="275"/>
      <c r="R739" s="275"/>
      <c r="S739" s="275"/>
      <c r="T739" s="276"/>
      <c r="U739" s="16"/>
      <c r="V739" s="16"/>
      <c r="W739" s="16"/>
      <c r="X739" s="16"/>
      <c r="Y739" s="16"/>
      <c r="Z739" s="16"/>
      <c r="AA739" s="16"/>
      <c r="AB739" s="16"/>
      <c r="AC739" s="16"/>
      <c r="AD739" s="16"/>
      <c r="AE739" s="16"/>
      <c r="AT739" s="277" t="s">
        <v>152</v>
      </c>
      <c r="AU739" s="277" t="s">
        <v>85</v>
      </c>
      <c r="AV739" s="16" t="s">
        <v>150</v>
      </c>
      <c r="AW739" s="16" t="s">
        <v>32</v>
      </c>
      <c r="AX739" s="16" t="s">
        <v>83</v>
      </c>
      <c r="AY739" s="277" t="s">
        <v>143</v>
      </c>
    </row>
    <row r="740" s="2" customFormat="1" ht="21.75" customHeight="1">
      <c r="A740" s="39"/>
      <c r="B740" s="40"/>
      <c r="C740" s="278" t="s">
        <v>1867</v>
      </c>
      <c r="D740" s="278" t="s">
        <v>197</v>
      </c>
      <c r="E740" s="279" t="s">
        <v>1868</v>
      </c>
      <c r="F740" s="280" t="s">
        <v>1869</v>
      </c>
      <c r="G740" s="281" t="s">
        <v>223</v>
      </c>
      <c r="H740" s="282">
        <v>2.3100000000000001</v>
      </c>
      <c r="I740" s="283"/>
      <c r="J740" s="284">
        <f>ROUND(I740*H740,2)</f>
        <v>0</v>
      </c>
      <c r="K740" s="285"/>
      <c r="L740" s="286"/>
      <c r="M740" s="287" t="s">
        <v>1</v>
      </c>
      <c r="N740" s="288" t="s">
        <v>40</v>
      </c>
      <c r="O740" s="92"/>
      <c r="P740" s="230">
        <f>O740*H740</f>
        <v>0</v>
      </c>
      <c r="Q740" s="230">
        <v>0.00025999999999999998</v>
      </c>
      <c r="R740" s="230">
        <f>Q740*H740</f>
        <v>0.00060059999999999996</v>
      </c>
      <c r="S740" s="230">
        <v>0</v>
      </c>
      <c r="T740" s="231">
        <f>S740*H740</f>
        <v>0</v>
      </c>
      <c r="U740" s="39"/>
      <c r="V740" s="39"/>
      <c r="W740" s="39"/>
      <c r="X740" s="39"/>
      <c r="Y740" s="39"/>
      <c r="Z740" s="39"/>
      <c r="AA740" s="39"/>
      <c r="AB740" s="39"/>
      <c r="AC740" s="39"/>
      <c r="AD740" s="39"/>
      <c r="AE740" s="39"/>
      <c r="AR740" s="232" t="s">
        <v>373</v>
      </c>
      <c r="AT740" s="232" t="s">
        <v>197</v>
      </c>
      <c r="AU740" s="232" t="s">
        <v>85</v>
      </c>
      <c r="AY740" s="18" t="s">
        <v>143</v>
      </c>
      <c r="BE740" s="233">
        <f>IF(N740="základní",J740,0)</f>
        <v>0</v>
      </c>
      <c r="BF740" s="233">
        <f>IF(N740="snížená",J740,0)</f>
        <v>0</v>
      </c>
      <c r="BG740" s="233">
        <f>IF(N740="zákl. přenesená",J740,0)</f>
        <v>0</v>
      </c>
      <c r="BH740" s="233">
        <f>IF(N740="sníž. přenesená",J740,0)</f>
        <v>0</v>
      </c>
      <c r="BI740" s="233">
        <f>IF(N740="nulová",J740,0)</f>
        <v>0</v>
      </c>
      <c r="BJ740" s="18" t="s">
        <v>83</v>
      </c>
      <c r="BK740" s="233">
        <f>ROUND(I740*H740,2)</f>
        <v>0</v>
      </c>
      <c r="BL740" s="18" t="s">
        <v>276</v>
      </c>
      <c r="BM740" s="232" t="s">
        <v>1870</v>
      </c>
    </row>
    <row r="741" s="14" customFormat="1">
      <c r="A741" s="14"/>
      <c r="B741" s="245"/>
      <c r="C741" s="246"/>
      <c r="D741" s="236" t="s">
        <v>152</v>
      </c>
      <c r="E741" s="246"/>
      <c r="F741" s="248" t="s">
        <v>1871</v>
      </c>
      <c r="G741" s="246"/>
      <c r="H741" s="249">
        <v>2.3100000000000001</v>
      </c>
      <c r="I741" s="250"/>
      <c r="J741" s="246"/>
      <c r="K741" s="246"/>
      <c r="L741" s="251"/>
      <c r="M741" s="252"/>
      <c r="N741" s="253"/>
      <c r="O741" s="253"/>
      <c r="P741" s="253"/>
      <c r="Q741" s="253"/>
      <c r="R741" s="253"/>
      <c r="S741" s="253"/>
      <c r="T741" s="254"/>
      <c r="U741" s="14"/>
      <c r="V741" s="14"/>
      <c r="W741" s="14"/>
      <c r="X741" s="14"/>
      <c r="Y741" s="14"/>
      <c r="Z741" s="14"/>
      <c r="AA741" s="14"/>
      <c r="AB741" s="14"/>
      <c r="AC741" s="14"/>
      <c r="AD741" s="14"/>
      <c r="AE741" s="14"/>
      <c r="AT741" s="255" t="s">
        <v>152</v>
      </c>
      <c r="AU741" s="255" t="s">
        <v>85</v>
      </c>
      <c r="AV741" s="14" t="s">
        <v>85</v>
      </c>
      <c r="AW741" s="14" t="s">
        <v>4</v>
      </c>
      <c r="AX741" s="14" t="s">
        <v>83</v>
      </c>
      <c r="AY741" s="255" t="s">
        <v>143</v>
      </c>
    </row>
    <row r="742" s="2" customFormat="1" ht="16.5" customHeight="1">
      <c r="A742" s="39"/>
      <c r="B742" s="40"/>
      <c r="C742" s="220" t="s">
        <v>1872</v>
      </c>
      <c r="D742" s="220" t="s">
        <v>146</v>
      </c>
      <c r="E742" s="221" t="s">
        <v>1873</v>
      </c>
      <c r="F742" s="222" t="s">
        <v>1874</v>
      </c>
      <c r="G742" s="223" t="s">
        <v>149</v>
      </c>
      <c r="H742" s="224">
        <v>15.015000000000001</v>
      </c>
      <c r="I742" s="225"/>
      <c r="J742" s="226">
        <f>ROUND(I742*H742,2)</f>
        <v>0</v>
      </c>
      <c r="K742" s="227"/>
      <c r="L742" s="45"/>
      <c r="M742" s="228" t="s">
        <v>1</v>
      </c>
      <c r="N742" s="229" t="s">
        <v>40</v>
      </c>
      <c r="O742" s="92"/>
      <c r="P742" s="230">
        <f>O742*H742</f>
        <v>0</v>
      </c>
      <c r="Q742" s="230">
        <v>0</v>
      </c>
      <c r="R742" s="230">
        <f>Q742*H742</f>
        <v>0</v>
      </c>
      <c r="S742" s="230">
        <v>0.035299999999999998</v>
      </c>
      <c r="T742" s="231">
        <f>S742*H742</f>
        <v>0.53002950000000004</v>
      </c>
      <c r="U742" s="39"/>
      <c r="V742" s="39"/>
      <c r="W742" s="39"/>
      <c r="X742" s="39"/>
      <c r="Y742" s="39"/>
      <c r="Z742" s="39"/>
      <c r="AA742" s="39"/>
      <c r="AB742" s="39"/>
      <c r="AC742" s="39"/>
      <c r="AD742" s="39"/>
      <c r="AE742" s="39"/>
      <c r="AR742" s="232" t="s">
        <v>276</v>
      </c>
      <c r="AT742" s="232" t="s">
        <v>146</v>
      </c>
      <c r="AU742" s="232" t="s">
        <v>85</v>
      </c>
      <c r="AY742" s="18" t="s">
        <v>143</v>
      </c>
      <c r="BE742" s="233">
        <f>IF(N742="základní",J742,0)</f>
        <v>0</v>
      </c>
      <c r="BF742" s="233">
        <f>IF(N742="snížená",J742,0)</f>
        <v>0</v>
      </c>
      <c r="BG742" s="233">
        <f>IF(N742="zákl. přenesená",J742,0)</f>
        <v>0</v>
      </c>
      <c r="BH742" s="233">
        <f>IF(N742="sníž. přenesená",J742,0)</f>
        <v>0</v>
      </c>
      <c r="BI742" s="233">
        <f>IF(N742="nulová",J742,0)</f>
        <v>0</v>
      </c>
      <c r="BJ742" s="18" t="s">
        <v>83</v>
      </c>
      <c r="BK742" s="233">
        <f>ROUND(I742*H742,2)</f>
        <v>0</v>
      </c>
      <c r="BL742" s="18" t="s">
        <v>276</v>
      </c>
      <c r="BM742" s="232" t="s">
        <v>1875</v>
      </c>
    </row>
    <row r="743" s="2" customFormat="1" ht="33" customHeight="1">
      <c r="A743" s="39"/>
      <c r="B743" s="40"/>
      <c r="C743" s="220" t="s">
        <v>1876</v>
      </c>
      <c r="D743" s="220" t="s">
        <v>146</v>
      </c>
      <c r="E743" s="221" t="s">
        <v>1877</v>
      </c>
      <c r="F743" s="222" t="s">
        <v>1878</v>
      </c>
      <c r="G743" s="223" t="s">
        <v>149</v>
      </c>
      <c r="H743" s="224">
        <v>15.015000000000001</v>
      </c>
      <c r="I743" s="225"/>
      <c r="J743" s="226">
        <f>ROUND(I743*H743,2)</f>
        <v>0</v>
      </c>
      <c r="K743" s="227"/>
      <c r="L743" s="45"/>
      <c r="M743" s="228" t="s">
        <v>1</v>
      </c>
      <c r="N743" s="229" t="s">
        <v>40</v>
      </c>
      <c r="O743" s="92"/>
      <c r="P743" s="230">
        <f>O743*H743</f>
        <v>0</v>
      </c>
      <c r="Q743" s="230">
        <v>0.0090880000000000006</v>
      </c>
      <c r="R743" s="230">
        <f>Q743*H743</f>
        <v>0.13645632000000002</v>
      </c>
      <c r="S743" s="230">
        <v>0</v>
      </c>
      <c r="T743" s="231">
        <f>S743*H743</f>
        <v>0</v>
      </c>
      <c r="U743" s="39"/>
      <c r="V743" s="39"/>
      <c r="W743" s="39"/>
      <c r="X743" s="39"/>
      <c r="Y743" s="39"/>
      <c r="Z743" s="39"/>
      <c r="AA743" s="39"/>
      <c r="AB743" s="39"/>
      <c r="AC743" s="39"/>
      <c r="AD743" s="39"/>
      <c r="AE743" s="39"/>
      <c r="AR743" s="232" t="s">
        <v>276</v>
      </c>
      <c r="AT743" s="232" t="s">
        <v>146</v>
      </c>
      <c r="AU743" s="232" t="s">
        <v>85</v>
      </c>
      <c r="AY743" s="18" t="s">
        <v>143</v>
      </c>
      <c r="BE743" s="233">
        <f>IF(N743="základní",J743,0)</f>
        <v>0</v>
      </c>
      <c r="BF743" s="233">
        <f>IF(N743="snížená",J743,0)</f>
        <v>0</v>
      </c>
      <c r="BG743" s="233">
        <f>IF(N743="zákl. přenesená",J743,0)</f>
        <v>0</v>
      </c>
      <c r="BH743" s="233">
        <f>IF(N743="sníž. přenesená",J743,0)</f>
        <v>0</v>
      </c>
      <c r="BI743" s="233">
        <f>IF(N743="nulová",J743,0)</f>
        <v>0</v>
      </c>
      <c r="BJ743" s="18" t="s">
        <v>83</v>
      </c>
      <c r="BK743" s="233">
        <f>ROUND(I743*H743,2)</f>
        <v>0</v>
      </c>
      <c r="BL743" s="18" t="s">
        <v>276</v>
      </c>
      <c r="BM743" s="232" t="s">
        <v>1879</v>
      </c>
    </row>
    <row r="744" s="13" customFormat="1">
      <c r="A744" s="13"/>
      <c r="B744" s="234"/>
      <c r="C744" s="235"/>
      <c r="D744" s="236" t="s">
        <v>152</v>
      </c>
      <c r="E744" s="237" t="s">
        <v>1</v>
      </c>
      <c r="F744" s="238" t="s">
        <v>1880</v>
      </c>
      <c r="G744" s="235"/>
      <c r="H744" s="237" t="s">
        <v>1</v>
      </c>
      <c r="I744" s="239"/>
      <c r="J744" s="235"/>
      <c r="K744" s="235"/>
      <c r="L744" s="240"/>
      <c r="M744" s="241"/>
      <c r="N744" s="242"/>
      <c r="O744" s="242"/>
      <c r="P744" s="242"/>
      <c r="Q744" s="242"/>
      <c r="R744" s="242"/>
      <c r="S744" s="242"/>
      <c r="T744" s="243"/>
      <c r="U744" s="13"/>
      <c r="V744" s="13"/>
      <c r="W744" s="13"/>
      <c r="X744" s="13"/>
      <c r="Y744" s="13"/>
      <c r="Z744" s="13"/>
      <c r="AA744" s="13"/>
      <c r="AB744" s="13"/>
      <c r="AC744" s="13"/>
      <c r="AD744" s="13"/>
      <c r="AE744" s="13"/>
      <c r="AT744" s="244" t="s">
        <v>152</v>
      </c>
      <c r="AU744" s="244" t="s">
        <v>85</v>
      </c>
      <c r="AV744" s="13" t="s">
        <v>83</v>
      </c>
      <c r="AW744" s="13" t="s">
        <v>32</v>
      </c>
      <c r="AX744" s="13" t="s">
        <v>75</v>
      </c>
      <c r="AY744" s="244" t="s">
        <v>143</v>
      </c>
    </row>
    <row r="745" s="14" customFormat="1">
      <c r="A745" s="14"/>
      <c r="B745" s="245"/>
      <c r="C745" s="246"/>
      <c r="D745" s="236" t="s">
        <v>152</v>
      </c>
      <c r="E745" s="247" t="s">
        <v>1</v>
      </c>
      <c r="F745" s="248" t="s">
        <v>1881</v>
      </c>
      <c r="G745" s="246"/>
      <c r="H745" s="249">
        <v>3.4500000000000002</v>
      </c>
      <c r="I745" s="250"/>
      <c r="J745" s="246"/>
      <c r="K745" s="246"/>
      <c r="L745" s="251"/>
      <c r="M745" s="252"/>
      <c r="N745" s="253"/>
      <c r="O745" s="253"/>
      <c r="P745" s="253"/>
      <c r="Q745" s="253"/>
      <c r="R745" s="253"/>
      <c r="S745" s="253"/>
      <c r="T745" s="254"/>
      <c r="U745" s="14"/>
      <c r="V745" s="14"/>
      <c r="W745" s="14"/>
      <c r="X745" s="14"/>
      <c r="Y745" s="14"/>
      <c r="Z745" s="14"/>
      <c r="AA745" s="14"/>
      <c r="AB745" s="14"/>
      <c r="AC745" s="14"/>
      <c r="AD745" s="14"/>
      <c r="AE745" s="14"/>
      <c r="AT745" s="255" t="s">
        <v>152</v>
      </c>
      <c r="AU745" s="255" t="s">
        <v>85</v>
      </c>
      <c r="AV745" s="14" t="s">
        <v>85</v>
      </c>
      <c r="AW745" s="14" t="s">
        <v>32</v>
      </c>
      <c r="AX745" s="14" t="s">
        <v>75</v>
      </c>
      <c r="AY745" s="255" t="s">
        <v>143</v>
      </c>
    </row>
    <row r="746" s="14" customFormat="1">
      <c r="A746" s="14"/>
      <c r="B746" s="245"/>
      <c r="C746" s="246"/>
      <c r="D746" s="236" t="s">
        <v>152</v>
      </c>
      <c r="E746" s="247" t="s">
        <v>1</v>
      </c>
      <c r="F746" s="248" t="s">
        <v>1882</v>
      </c>
      <c r="G746" s="246"/>
      <c r="H746" s="249">
        <v>2.375</v>
      </c>
      <c r="I746" s="250"/>
      <c r="J746" s="246"/>
      <c r="K746" s="246"/>
      <c r="L746" s="251"/>
      <c r="M746" s="252"/>
      <c r="N746" s="253"/>
      <c r="O746" s="253"/>
      <c r="P746" s="253"/>
      <c r="Q746" s="253"/>
      <c r="R746" s="253"/>
      <c r="S746" s="253"/>
      <c r="T746" s="254"/>
      <c r="U746" s="14"/>
      <c r="V746" s="14"/>
      <c r="W746" s="14"/>
      <c r="X746" s="14"/>
      <c r="Y746" s="14"/>
      <c r="Z746" s="14"/>
      <c r="AA746" s="14"/>
      <c r="AB746" s="14"/>
      <c r="AC746" s="14"/>
      <c r="AD746" s="14"/>
      <c r="AE746" s="14"/>
      <c r="AT746" s="255" t="s">
        <v>152</v>
      </c>
      <c r="AU746" s="255" t="s">
        <v>85</v>
      </c>
      <c r="AV746" s="14" t="s">
        <v>85</v>
      </c>
      <c r="AW746" s="14" t="s">
        <v>32</v>
      </c>
      <c r="AX746" s="14" t="s">
        <v>75</v>
      </c>
      <c r="AY746" s="255" t="s">
        <v>143</v>
      </c>
    </row>
    <row r="747" s="14" customFormat="1">
      <c r="A747" s="14"/>
      <c r="B747" s="245"/>
      <c r="C747" s="246"/>
      <c r="D747" s="236" t="s">
        <v>152</v>
      </c>
      <c r="E747" s="247" t="s">
        <v>1</v>
      </c>
      <c r="F747" s="248" t="s">
        <v>1883</v>
      </c>
      <c r="G747" s="246"/>
      <c r="H747" s="249">
        <v>5.8399999999999999</v>
      </c>
      <c r="I747" s="250"/>
      <c r="J747" s="246"/>
      <c r="K747" s="246"/>
      <c r="L747" s="251"/>
      <c r="M747" s="252"/>
      <c r="N747" s="253"/>
      <c r="O747" s="253"/>
      <c r="P747" s="253"/>
      <c r="Q747" s="253"/>
      <c r="R747" s="253"/>
      <c r="S747" s="253"/>
      <c r="T747" s="254"/>
      <c r="U747" s="14"/>
      <c r="V747" s="14"/>
      <c r="W747" s="14"/>
      <c r="X747" s="14"/>
      <c r="Y747" s="14"/>
      <c r="Z747" s="14"/>
      <c r="AA747" s="14"/>
      <c r="AB747" s="14"/>
      <c r="AC747" s="14"/>
      <c r="AD747" s="14"/>
      <c r="AE747" s="14"/>
      <c r="AT747" s="255" t="s">
        <v>152</v>
      </c>
      <c r="AU747" s="255" t="s">
        <v>85</v>
      </c>
      <c r="AV747" s="14" t="s">
        <v>85</v>
      </c>
      <c r="AW747" s="14" t="s">
        <v>32</v>
      </c>
      <c r="AX747" s="14" t="s">
        <v>75</v>
      </c>
      <c r="AY747" s="255" t="s">
        <v>143</v>
      </c>
    </row>
    <row r="748" s="14" customFormat="1">
      <c r="A748" s="14"/>
      <c r="B748" s="245"/>
      <c r="C748" s="246"/>
      <c r="D748" s="236" t="s">
        <v>152</v>
      </c>
      <c r="E748" s="247" t="s">
        <v>1</v>
      </c>
      <c r="F748" s="248" t="s">
        <v>1884</v>
      </c>
      <c r="G748" s="246"/>
      <c r="H748" s="249">
        <v>3.3500000000000001</v>
      </c>
      <c r="I748" s="250"/>
      <c r="J748" s="246"/>
      <c r="K748" s="246"/>
      <c r="L748" s="251"/>
      <c r="M748" s="252"/>
      <c r="N748" s="253"/>
      <c r="O748" s="253"/>
      <c r="P748" s="253"/>
      <c r="Q748" s="253"/>
      <c r="R748" s="253"/>
      <c r="S748" s="253"/>
      <c r="T748" s="254"/>
      <c r="U748" s="14"/>
      <c r="V748" s="14"/>
      <c r="W748" s="14"/>
      <c r="X748" s="14"/>
      <c r="Y748" s="14"/>
      <c r="Z748" s="14"/>
      <c r="AA748" s="14"/>
      <c r="AB748" s="14"/>
      <c r="AC748" s="14"/>
      <c r="AD748" s="14"/>
      <c r="AE748" s="14"/>
      <c r="AT748" s="255" t="s">
        <v>152</v>
      </c>
      <c r="AU748" s="255" t="s">
        <v>85</v>
      </c>
      <c r="AV748" s="14" t="s">
        <v>85</v>
      </c>
      <c r="AW748" s="14" t="s">
        <v>32</v>
      </c>
      <c r="AX748" s="14" t="s">
        <v>75</v>
      </c>
      <c r="AY748" s="255" t="s">
        <v>143</v>
      </c>
    </row>
    <row r="749" s="16" customFormat="1">
      <c r="A749" s="16"/>
      <c r="B749" s="267"/>
      <c r="C749" s="268"/>
      <c r="D749" s="236" t="s">
        <v>152</v>
      </c>
      <c r="E749" s="269" t="s">
        <v>1</v>
      </c>
      <c r="F749" s="270" t="s">
        <v>174</v>
      </c>
      <c r="G749" s="268"/>
      <c r="H749" s="271">
        <v>15.014999999999999</v>
      </c>
      <c r="I749" s="272"/>
      <c r="J749" s="268"/>
      <c r="K749" s="268"/>
      <c r="L749" s="273"/>
      <c r="M749" s="274"/>
      <c r="N749" s="275"/>
      <c r="O749" s="275"/>
      <c r="P749" s="275"/>
      <c r="Q749" s="275"/>
      <c r="R749" s="275"/>
      <c r="S749" s="275"/>
      <c r="T749" s="276"/>
      <c r="U749" s="16"/>
      <c r="V749" s="16"/>
      <c r="W749" s="16"/>
      <c r="X749" s="16"/>
      <c r="Y749" s="16"/>
      <c r="Z749" s="16"/>
      <c r="AA749" s="16"/>
      <c r="AB749" s="16"/>
      <c r="AC749" s="16"/>
      <c r="AD749" s="16"/>
      <c r="AE749" s="16"/>
      <c r="AT749" s="277" t="s">
        <v>152</v>
      </c>
      <c r="AU749" s="277" t="s">
        <v>85</v>
      </c>
      <c r="AV749" s="16" t="s">
        <v>150</v>
      </c>
      <c r="AW749" s="16" t="s">
        <v>32</v>
      </c>
      <c r="AX749" s="16" t="s">
        <v>83</v>
      </c>
      <c r="AY749" s="277" t="s">
        <v>143</v>
      </c>
    </row>
    <row r="750" s="2" customFormat="1" ht="24.15" customHeight="1">
      <c r="A750" s="39"/>
      <c r="B750" s="40"/>
      <c r="C750" s="278" t="s">
        <v>1885</v>
      </c>
      <c r="D750" s="278" t="s">
        <v>197</v>
      </c>
      <c r="E750" s="279" t="s">
        <v>1886</v>
      </c>
      <c r="F750" s="280" t="s">
        <v>1887</v>
      </c>
      <c r="G750" s="281" t="s">
        <v>149</v>
      </c>
      <c r="H750" s="282">
        <v>17.266999999999999</v>
      </c>
      <c r="I750" s="283"/>
      <c r="J750" s="284">
        <f>ROUND(I750*H750,2)</f>
        <v>0</v>
      </c>
      <c r="K750" s="285"/>
      <c r="L750" s="286"/>
      <c r="M750" s="287" t="s">
        <v>1</v>
      </c>
      <c r="N750" s="288" t="s">
        <v>40</v>
      </c>
      <c r="O750" s="92"/>
      <c r="P750" s="230">
        <f>O750*H750</f>
        <v>0</v>
      </c>
      <c r="Q750" s="230">
        <v>0.023</v>
      </c>
      <c r="R750" s="230">
        <f>Q750*H750</f>
        <v>0.39714099999999997</v>
      </c>
      <c r="S750" s="230">
        <v>0</v>
      </c>
      <c r="T750" s="231">
        <f>S750*H750</f>
        <v>0</v>
      </c>
      <c r="U750" s="39"/>
      <c r="V750" s="39"/>
      <c r="W750" s="39"/>
      <c r="X750" s="39"/>
      <c r="Y750" s="39"/>
      <c r="Z750" s="39"/>
      <c r="AA750" s="39"/>
      <c r="AB750" s="39"/>
      <c r="AC750" s="39"/>
      <c r="AD750" s="39"/>
      <c r="AE750" s="39"/>
      <c r="AR750" s="232" t="s">
        <v>373</v>
      </c>
      <c r="AT750" s="232" t="s">
        <v>197</v>
      </c>
      <c r="AU750" s="232" t="s">
        <v>85</v>
      </c>
      <c r="AY750" s="18" t="s">
        <v>143</v>
      </c>
      <c r="BE750" s="233">
        <f>IF(N750="základní",J750,0)</f>
        <v>0</v>
      </c>
      <c r="BF750" s="233">
        <f>IF(N750="snížená",J750,0)</f>
        <v>0</v>
      </c>
      <c r="BG750" s="233">
        <f>IF(N750="zákl. přenesená",J750,0)</f>
        <v>0</v>
      </c>
      <c r="BH750" s="233">
        <f>IF(N750="sníž. přenesená",J750,0)</f>
        <v>0</v>
      </c>
      <c r="BI750" s="233">
        <f>IF(N750="nulová",J750,0)</f>
        <v>0</v>
      </c>
      <c r="BJ750" s="18" t="s">
        <v>83</v>
      </c>
      <c r="BK750" s="233">
        <f>ROUND(I750*H750,2)</f>
        <v>0</v>
      </c>
      <c r="BL750" s="18" t="s">
        <v>276</v>
      </c>
      <c r="BM750" s="232" t="s">
        <v>1888</v>
      </c>
    </row>
    <row r="751" s="14" customFormat="1">
      <c r="A751" s="14"/>
      <c r="B751" s="245"/>
      <c r="C751" s="246"/>
      <c r="D751" s="236" t="s">
        <v>152</v>
      </c>
      <c r="E751" s="246"/>
      <c r="F751" s="248" t="s">
        <v>1889</v>
      </c>
      <c r="G751" s="246"/>
      <c r="H751" s="249">
        <v>17.266999999999999</v>
      </c>
      <c r="I751" s="250"/>
      <c r="J751" s="246"/>
      <c r="K751" s="246"/>
      <c r="L751" s="251"/>
      <c r="M751" s="252"/>
      <c r="N751" s="253"/>
      <c r="O751" s="253"/>
      <c r="P751" s="253"/>
      <c r="Q751" s="253"/>
      <c r="R751" s="253"/>
      <c r="S751" s="253"/>
      <c r="T751" s="254"/>
      <c r="U751" s="14"/>
      <c r="V751" s="14"/>
      <c r="W751" s="14"/>
      <c r="X751" s="14"/>
      <c r="Y751" s="14"/>
      <c r="Z751" s="14"/>
      <c r="AA751" s="14"/>
      <c r="AB751" s="14"/>
      <c r="AC751" s="14"/>
      <c r="AD751" s="14"/>
      <c r="AE751" s="14"/>
      <c r="AT751" s="255" t="s">
        <v>152</v>
      </c>
      <c r="AU751" s="255" t="s">
        <v>85</v>
      </c>
      <c r="AV751" s="14" t="s">
        <v>85</v>
      </c>
      <c r="AW751" s="14" t="s">
        <v>4</v>
      </c>
      <c r="AX751" s="14" t="s">
        <v>83</v>
      </c>
      <c r="AY751" s="255" t="s">
        <v>143</v>
      </c>
    </row>
    <row r="752" s="2" customFormat="1" ht="24.15" customHeight="1">
      <c r="A752" s="39"/>
      <c r="B752" s="40"/>
      <c r="C752" s="220" t="s">
        <v>1890</v>
      </c>
      <c r="D752" s="220" t="s">
        <v>146</v>
      </c>
      <c r="E752" s="221" t="s">
        <v>1891</v>
      </c>
      <c r="F752" s="222" t="s">
        <v>1892</v>
      </c>
      <c r="G752" s="223" t="s">
        <v>149</v>
      </c>
      <c r="H752" s="224">
        <v>15.015000000000001</v>
      </c>
      <c r="I752" s="225"/>
      <c r="J752" s="226">
        <f>ROUND(I752*H752,2)</f>
        <v>0</v>
      </c>
      <c r="K752" s="227"/>
      <c r="L752" s="45"/>
      <c r="M752" s="228" t="s">
        <v>1</v>
      </c>
      <c r="N752" s="229" t="s">
        <v>40</v>
      </c>
      <c r="O752" s="92"/>
      <c r="P752" s="230">
        <f>O752*H752</f>
        <v>0</v>
      </c>
      <c r="Q752" s="230">
        <v>4.5000000000000003E-05</v>
      </c>
      <c r="R752" s="230">
        <f>Q752*H752</f>
        <v>0.00067567500000000004</v>
      </c>
      <c r="S752" s="230">
        <v>0</v>
      </c>
      <c r="T752" s="231">
        <f>S752*H752</f>
        <v>0</v>
      </c>
      <c r="U752" s="39"/>
      <c r="V752" s="39"/>
      <c r="W752" s="39"/>
      <c r="X752" s="39"/>
      <c r="Y752" s="39"/>
      <c r="Z752" s="39"/>
      <c r="AA752" s="39"/>
      <c r="AB752" s="39"/>
      <c r="AC752" s="39"/>
      <c r="AD752" s="39"/>
      <c r="AE752" s="39"/>
      <c r="AR752" s="232" t="s">
        <v>276</v>
      </c>
      <c r="AT752" s="232" t="s">
        <v>146</v>
      </c>
      <c r="AU752" s="232" t="s">
        <v>85</v>
      </c>
      <c r="AY752" s="18" t="s">
        <v>143</v>
      </c>
      <c r="BE752" s="233">
        <f>IF(N752="základní",J752,0)</f>
        <v>0</v>
      </c>
      <c r="BF752" s="233">
        <f>IF(N752="snížená",J752,0)</f>
        <v>0</v>
      </c>
      <c r="BG752" s="233">
        <f>IF(N752="zákl. přenesená",J752,0)</f>
        <v>0</v>
      </c>
      <c r="BH752" s="233">
        <f>IF(N752="sníž. přenesená",J752,0)</f>
        <v>0</v>
      </c>
      <c r="BI752" s="233">
        <f>IF(N752="nulová",J752,0)</f>
        <v>0</v>
      </c>
      <c r="BJ752" s="18" t="s">
        <v>83</v>
      </c>
      <c r="BK752" s="233">
        <f>ROUND(I752*H752,2)</f>
        <v>0</v>
      </c>
      <c r="BL752" s="18" t="s">
        <v>276</v>
      </c>
      <c r="BM752" s="232" t="s">
        <v>1893</v>
      </c>
    </row>
    <row r="753" s="2" customFormat="1" ht="24.15" customHeight="1">
      <c r="A753" s="39"/>
      <c r="B753" s="40"/>
      <c r="C753" s="220" t="s">
        <v>1894</v>
      </c>
      <c r="D753" s="220" t="s">
        <v>146</v>
      </c>
      <c r="E753" s="221" t="s">
        <v>1895</v>
      </c>
      <c r="F753" s="222" t="s">
        <v>1896</v>
      </c>
      <c r="G753" s="223" t="s">
        <v>474</v>
      </c>
      <c r="H753" s="224">
        <v>0.76500000000000001</v>
      </c>
      <c r="I753" s="225"/>
      <c r="J753" s="226">
        <f>ROUND(I753*H753,2)</f>
        <v>0</v>
      </c>
      <c r="K753" s="227"/>
      <c r="L753" s="45"/>
      <c r="M753" s="228" t="s">
        <v>1</v>
      </c>
      <c r="N753" s="229" t="s">
        <v>40</v>
      </c>
      <c r="O753" s="92"/>
      <c r="P753" s="230">
        <f>O753*H753</f>
        <v>0</v>
      </c>
      <c r="Q753" s="230">
        <v>0</v>
      </c>
      <c r="R753" s="230">
        <f>Q753*H753</f>
        <v>0</v>
      </c>
      <c r="S753" s="230">
        <v>0</v>
      </c>
      <c r="T753" s="231">
        <f>S753*H753</f>
        <v>0</v>
      </c>
      <c r="U753" s="39"/>
      <c r="V753" s="39"/>
      <c r="W753" s="39"/>
      <c r="X753" s="39"/>
      <c r="Y753" s="39"/>
      <c r="Z753" s="39"/>
      <c r="AA753" s="39"/>
      <c r="AB753" s="39"/>
      <c r="AC753" s="39"/>
      <c r="AD753" s="39"/>
      <c r="AE753" s="39"/>
      <c r="AR753" s="232" t="s">
        <v>276</v>
      </c>
      <c r="AT753" s="232" t="s">
        <v>146</v>
      </c>
      <c r="AU753" s="232" t="s">
        <v>85</v>
      </c>
      <c r="AY753" s="18" t="s">
        <v>143</v>
      </c>
      <c r="BE753" s="233">
        <f>IF(N753="základní",J753,0)</f>
        <v>0</v>
      </c>
      <c r="BF753" s="233">
        <f>IF(N753="snížená",J753,0)</f>
        <v>0</v>
      </c>
      <c r="BG753" s="233">
        <f>IF(N753="zákl. přenesená",J753,0)</f>
        <v>0</v>
      </c>
      <c r="BH753" s="233">
        <f>IF(N753="sníž. přenesená",J753,0)</f>
        <v>0</v>
      </c>
      <c r="BI753" s="233">
        <f>IF(N753="nulová",J753,0)</f>
        <v>0</v>
      </c>
      <c r="BJ753" s="18" t="s">
        <v>83</v>
      </c>
      <c r="BK753" s="233">
        <f>ROUND(I753*H753,2)</f>
        <v>0</v>
      </c>
      <c r="BL753" s="18" t="s">
        <v>276</v>
      </c>
      <c r="BM753" s="232" t="s">
        <v>1897</v>
      </c>
    </row>
    <row r="754" s="12" customFormat="1" ht="22.8" customHeight="1">
      <c r="A754" s="12"/>
      <c r="B754" s="204"/>
      <c r="C754" s="205"/>
      <c r="D754" s="206" t="s">
        <v>74</v>
      </c>
      <c r="E754" s="218" t="s">
        <v>1898</v>
      </c>
      <c r="F754" s="218" t="s">
        <v>1899</v>
      </c>
      <c r="G754" s="205"/>
      <c r="H754" s="205"/>
      <c r="I754" s="208"/>
      <c r="J754" s="219">
        <f>BK754</f>
        <v>0</v>
      </c>
      <c r="K754" s="205"/>
      <c r="L754" s="210"/>
      <c r="M754" s="211"/>
      <c r="N754" s="212"/>
      <c r="O754" s="212"/>
      <c r="P754" s="213">
        <f>SUM(P755:P787)</f>
        <v>0</v>
      </c>
      <c r="Q754" s="212"/>
      <c r="R754" s="213">
        <f>SUM(R755:R787)</f>
        <v>3.0435129239999994</v>
      </c>
      <c r="S754" s="212"/>
      <c r="T754" s="214">
        <f>SUM(T755:T787)</f>
        <v>1.4976320000000001</v>
      </c>
      <c r="U754" s="12"/>
      <c r="V754" s="12"/>
      <c r="W754" s="12"/>
      <c r="X754" s="12"/>
      <c r="Y754" s="12"/>
      <c r="Z754" s="12"/>
      <c r="AA754" s="12"/>
      <c r="AB754" s="12"/>
      <c r="AC754" s="12"/>
      <c r="AD754" s="12"/>
      <c r="AE754" s="12"/>
      <c r="AR754" s="215" t="s">
        <v>85</v>
      </c>
      <c r="AT754" s="216" t="s">
        <v>74</v>
      </c>
      <c r="AU754" s="216" t="s">
        <v>83</v>
      </c>
      <c r="AY754" s="215" t="s">
        <v>143</v>
      </c>
      <c r="BK754" s="217">
        <f>SUM(BK755:BK787)</f>
        <v>0</v>
      </c>
    </row>
    <row r="755" s="2" customFormat="1" ht="16.5" customHeight="1">
      <c r="A755" s="39"/>
      <c r="B755" s="40"/>
      <c r="C755" s="220" t="s">
        <v>1900</v>
      </c>
      <c r="D755" s="220" t="s">
        <v>146</v>
      </c>
      <c r="E755" s="221" t="s">
        <v>1901</v>
      </c>
      <c r="F755" s="222" t="s">
        <v>1902</v>
      </c>
      <c r="G755" s="223" t="s">
        <v>149</v>
      </c>
      <c r="H755" s="224">
        <v>81.628</v>
      </c>
      <c r="I755" s="225"/>
      <c r="J755" s="226">
        <f>ROUND(I755*H755,2)</f>
        <v>0</v>
      </c>
      <c r="K755" s="227"/>
      <c r="L755" s="45"/>
      <c r="M755" s="228" t="s">
        <v>1</v>
      </c>
      <c r="N755" s="229" t="s">
        <v>40</v>
      </c>
      <c r="O755" s="92"/>
      <c r="P755" s="230">
        <f>O755*H755</f>
        <v>0</v>
      </c>
      <c r="Q755" s="230">
        <v>0</v>
      </c>
      <c r="R755" s="230">
        <f>Q755*H755</f>
        <v>0</v>
      </c>
      <c r="S755" s="230">
        <v>0</v>
      </c>
      <c r="T755" s="231">
        <f>S755*H755</f>
        <v>0</v>
      </c>
      <c r="U755" s="39"/>
      <c r="V755" s="39"/>
      <c r="W755" s="39"/>
      <c r="X755" s="39"/>
      <c r="Y755" s="39"/>
      <c r="Z755" s="39"/>
      <c r="AA755" s="39"/>
      <c r="AB755" s="39"/>
      <c r="AC755" s="39"/>
      <c r="AD755" s="39"/>
      <c r="AE755" s="39"/>
      <c r="AR755" s="232" t="s">
        <v>276</v>
      </c>
      <c r="AT755" s="232" t="s">
        <v>146</v>
      </c>
      <c r="AU755" s="232" t="s">
        <v>85</v>
      </c>
      <c r="AY755" s="18" t="s">
        <v>143</v>
      </c>
      <c r="BE755" s="233">
        <f>IF(N755="základní",J755,0)</f>
        <v>0</v>
      </c>
      <c r="BF755" s="233">
        <f>IF(N755="snížená",J755,0)</f>
        <v>0</v>
      </c>
      <c r="BG755" s="233">
        <f>IF(N755="zákl. přenesená",J755,0)</f>
        <v>0</v>
      </c>
      <c r="BH755" s="233">
        <f>IF(N755="sníž. přenesená",J755,0)</f>
        <v>0</v>
      </c>
      <c r="BI755" s="233">
        <f>IF(N755="nulová",J755,0)</f>
        <v>0</v>
      </c>
      <c r="BJ755" s="18" t="s">
        <v>83</v>
      </c>
      <c r="BK755" s="233">
        <f>ROUND(I755*H755,2)</f>
        <v>0</v>
      </c>
      <c r="BL755" s="18" t="s">
        <v>276</v>
      </c>
      <c r="BM755" s="232" t="s">
        <v>1903</v>
      </c>
    </row>
    <row r="756" s="2" customFormat="1" ht="16.5" customHeight="1">
      <c r="A756" s="39"/>
      <c r="B756" s="40"/>
      <c r="C756" s="220" t="s">
        <v>1904</v>
      </c>
      <c r="D756" s="220" t="s">
        <v>146</v>
      </c>
      <c r="E756" s="221" t="s">
        <v>1905</v>
      </c>
      <c r="F756" s="222" t="s">
        <v>1906</v>
      </c>
      <c r="G756" s="223" t="s">
        <v>149</v>
      </c>
      <c r="H756" s="224">
        <v>81.628</v>
      </c>
      <c r="I756" s="225"/>
      <c r="J756" s="226">
        <f>ROUND(I756*H756,2)</f>
        <v>0</v>
      </c>
      <c r="K756" s="227"/>
      <c r="L756" s="45"/>
      <c r="M756" s="228" t="s">
        <v>1</v>
      </c>
      <c r="N756" s="229" t="s">
        <v>40</v>
      </c>
      <c r="O756" s="92"/>
      <c r="P756" s="230">
        <f>O756*H756</f>
        <v>0</v>
      </c>
      <c r="Q756" s="230">
        <v>0.00029999999999999997</v>
      </c>
      <c r="R756" s="230">
        <f>Q756*H756</f>
        <v>0.024488399999999997</v>
      </c>
      <c r="S756" s="230">
        <v>0</v>
      </c>
      <c r="T756" s="231">
        <f>S756*H756</f>
        <v>0</v>
      </c>
      <c r="U756" s="39"/>
      <c r="V756" s="39"/>
      <c r="W756" s="39"/>
      <c r="X756" s="39"/>
      <c r="Y756" s="39"/>
      <c r="Z756" s="39"/>
      <c r="AA756" s="39"/>
      <c r="AB756" s="39"/>
      <c r="AC756" s="39"/>
      <c r="AD756" s="39"/>
      <c r="AE756" s="39"/>
      <c r="AR756" s="232" t="s">
        <v>276</v>
      </c>
      <c r="AT756" s="232" t="s">
        <v>146</v>
      </c>
      <c r="AU756" s="232" t="s">
        <v>85</v>
      </c>
      <c r="AY756" s="18" t="s">
        <v>143</v>
      </c>
      <c r="BE756" s="233">
        <f>IF(N756="základní",J756,0)</f>
        <v>0</v>
      </c>
      <c r="BF756" s="233">
        <f>IF(N756="snížená",J756,0)</f>
        <v>0</v>
      </c>
      <c r="BG756" s="233">
        <f>IF(N756="zákl. přenesená",J756,0)</f>
        <v>0</v>
      </c>
      <c r="BH756" s="233">
        <f>IF(N756="sníž. přenesená",J756,0)</f>
        <v>0</v>
      </c>
      <c r="BI756" s="233">
        <f>IF(N756="nulová",J756,0)</f>
        <v>0</v>
      </c>
      <c r="BJ756" s="18" t="s">
        <v>83</v>
      </c>
      <c r="BK756" s="233">
        <f>ROUND(I756*H756,2)</f>
        <v>0</v>
      </c>
      <c r="BL756" s="18" t="s">
        <v>276</v>
      </c>
      <c r="BM756" s="232" t="s">
        <v>1907</v>
      </c>
    </row>
    <row r="757" s="2" customFormat="1" ht="16.5" customHeight="1">
      <c r="A757" s="39"/>
      <c r="B757" s="40"/>
      <c r="C757" s="220" t="s">
        <v>1908</v>
      </c>
      <c r="D757" s="220" t="s">
        <v>146</v>
      </c>
      <c r="E757" s="221" t="s">
        <v>1909</v>
      </c>
      <c r="F757" s="222" t="s">
        <v>1910</v>
      </c>
      <c r="G757" s="223" t="s">
        <v>149</v>
      </c>
      <c r="H757" s="224">
        <v>81.628</v>
      </c>
      <c r="I757" s="225"/>
      <c r="J757" s="226">
        <f>ROUND(I757*H757,2)</f>
        <v>0</v>
      </c>
      <c r="K757" s="227"/>
      <c r="L757" s="45"/>
      <c r="M757" s="228" t="s">
        <v>1</v>
      </c>
      <c r="N757" s="229" t="s">
        <v>40</v>
      </c>
      <c r="O757" s="92"/>
      <c r="P757" s="230">
        <f>O757*H757</f>
        <v>0</v>
      </c>
      <c r="Q757" s="230">
        <v>0.0044999999999999997</v>
      </c>
      <c r="R757" s="230">
        <f>Q757*H757</f>
        <v>0.36732599999999999</v>
      </c>
      <c r="S757" s="230">
        <v>0</v>
      </c>
      <c r="T757" s="231">
        <f>S757*H757</f>
        <v>0</v>
      </c>
      <c r="U757" s="39"/>
      <c r="V757" s="39"/>
      <c r="W757" s="39"/>
      <c r="X757" s="39"/>
      <c r="Y757" s="39"/>
      <c r="Z757" s="39"/>
      <c r="AA757" s="39"/>
      <c r="AB757" s="39"/>
      <c r="AC757" s="39"/>
      <c r="AD757" s="39"/>
      <c r="AE757" s="39"/>
      <c r="AR757" s="232" t="s">
        <v>276</v>
      </c>
      <c r="AT757" s="232" t="s">
        <v>146</v>
      </c>
      <c r="AU757" s="232" t="s">
        <v>85</v>
      </c>
      <c r="AY757" s="18" t="s">
        <v>143</v>
      </c>
      <c r="BE757" s="233">
        <f>IF(N757="základní",J757,0)</f>
        <v>0</v>
      </c>
      <c r="BF757" s="233">
        <f>IF(N757="snížená",J757,0)</f>
        <v>0</v>
      </c>
      <c r="BG757" s="233">
        <f>IF(N757="zákl. přenesená",J757,0)</f>
        <v>0</v>
      </c>
      <c r="BH757" s="233">
        <f>IF(N757="sníž. přenesená",J757,0)</f>
        <v>0</v>
      </c>
      <c r="BI757" s="233">
        <f>IF(N757="nulová",J757,0)</f>
        <v>0</v>
      </c>
      <c r="BJ757" s="18" t="s">
        <v>83</v>
      </c>
      <c r="BK757" s="233">
        <f>ROUND(I757*H757,2)</f>
        <v>0</v>
      </c>
      <c r="BL757" s="18" t="s">
        <v>276</v>
      </c>
      <c r="BM757" s="232" t="s">
        <v>1911</v>
      </c>
    </row>
    <row r="758" s="2" customFormat="1" ht="24.15" customHeight="1">
      <c r="A758" s="39"/>
      <c r="B758" s="40"/>
      <c r="C758" s="220" t="s">
        <v>1912</v>
      </c>
      <c r="D758" s="220" t="s">
        <v>146</v>
      </c>
      <c r="E758" s="221" t="s">
        <v>1913</v>
      </c>
      <c r="F758" s="222" t="s">
        <v>1914</v>
      </c>
      <c r="G758" s="223" t="s">
        <v>149</v>
      </c>
      <c r="H758" s="224">
        <v>55.060000000000002</v>
      </c>
      <c r="I758" s="225"/>
      <c r="J758" s="226">
        <f>ROUND(I758*H758,2)</f>
        <v>0</v>
      </c>
      <c r="K758" s="227"/>
      <c r="L758" s="45"/>
      <c r="M758" s="228" t="s">
        <v>1</v>
      </c>
      <c r="N758" s="229" t="s">
        <v>40</v>
      </c>
      <c r="O758" s="92"/>
      <c r="P758" s="230">
        <f>O758*H758</f>
        <v>0</v>
      </c>
      <c r="Q758" s="230">
        <v>0</v>
      </c>
      <c r="R758" s="230">
        <f>Q758*H758</f>
        <v>0</v>
      </c>
      <c r="S758" s="230">
        <v>0.027199999999999998</v>
      </c>
      <c r="T758" s="231">
        <f>S758*H758</f>
        <v>1.4976320000000001</v>
      </c>
      <c r="U758" s="39"/>
      <c r="V758" s="39"/>
      <c r="W758" s="39"/>
      <c r="X758" s="39"/>
      <c r="Y758" s="39"/>
      <c r="Z758" s="39"/>
      <c r="AA758" s="39"/>
      <c r="AB758" s="39"/>
      <c r="AC758" s="39"/>
      <c r="AD758" s="39"/>
      <c r="AE758" s="39"/>
      <c r="AR758" s="232" t="s">
        <v>276</v>
      </c>
      <c r="AT758" s="232" t="s">
        <v>146</v>
      </c>
      <c r="AU758" s="232" t="s">
        <v>85</v>
      </c>
      <c r="AY758" s="18" t="s">
        <v>143</v>
      </c>
      <c r="BE758" s="233">
        <f>IF(N758="základní",J758,0)</f>
        <v>0</v>
      </c>
      <c r="BF758" s="233">
        <f>IF(N758="snížená",J758,0)</f>
        <v>0</v>
      </c>
      <c r="BG758" s="233">
        <f>IF(N758="zákl. přenesená",J758,0)</f>
        <v>0</v>
      </c>
      <c r="BH758" s="233">
        <f>IF(N758="sníž. přenesená",J758,0)</f>
        <v>0</v>
      </c>
      <c r="BI758" s="233">
        <f>IF(N758="nulová",J758,0)</f>
        <v>0</v>
      </c>
      <c r="BJ758" s="18" t="s">
        <v>83</v>
      </c>
      <c r="BK758" s="233">
        <f>ROUND(I758*H758,2)</f>
        <v>0</v>
      </c>
      <c r="BL758" s="18" t="s">
        <v>276</v>
      </c>
      <c r="BM758" s="232" t="s">
        <v>1915</v>
      </c>
    </row>
    <row r="759" s="13" customFormat="1">
      <c r="A759" s="13"/>
      <c r="B759" s="234"/>
      <c r="C759" s="235"/>
      <c r="D759" s="236" t="s">
        <v>152</v>
      </c>
      <c r="E759" s="237" t="s">
        <v>1</v>
      </c>
      <c r="F759" s="238" t="s">
        <v>1880</v>
      </c>
      <c r="G759" s="235"/>
      <c r="H759" s="237" t="s">
        <v>1</v>
      </c>
      <c r="I759" s="239"/>
      <c r="J759" s="235"/>
      <c r="K759" s="235"/>
      <c r="L759" s="240"/>
      <c r="M759" s="241"/>
      <c r="N759" s="242"/>
      <c r="O759" s="242"/>
      <c r="P759" s="242"/>
      <c r="Q759" s="242"/>
      <c r="R759" s="242"/>
      <c r="S759" s="242"/>
      <c r="T759" s="243"/>
      <c r="U759" s="13"/>
      <c r="V759" s="13"/>
      <c r="W759" s="13"/>
      <c r="X759" s="13"/>
      <c r="Y759" s="13"/>
      <c r="Z759" s="13"/>
      <c r="AA759" s="13"/>
      <c r="AB759" s="13"/>
      <c r="AC759" s="13"/>
      <c r="AD759" s="13"/>
      <c r="AE759" s="13"/>
      <c r="AT759" s="244" t="s">
        <v>152</v>
      </c>
      <c r="AU759" s="244" t="s">
        <v>85</v>
      </c>
      <c r="AV759" s="13" t="s">
        <v>83</v>
      </c>
      <c r="AW759" s="13" t="s">
        <v>32</v>
      </c>
      <c r="AX759" s="13" t="s">
        <v>75</v>
      </c>
      <c r="AY759" s="244" t="s">
        <v>143</v>
      </c>
    </row>
    <row r="760" s="14" customFormat="1">
      <c r="A760" s="14"/>
      <c r="B760" s="245"/>
      <c r="C760" s="246"/>
      <c r="D760" s="236" t="s">
        <v>152</v>
      </c>
      <c r="E760" s="247" t="s">
        <v>1</v>
      </c>
      <c r="F760" s="248" t="s">
        <v>1916</v>
      </c>
      <c r="G760" s="246"/>
      <c r="H760" s="249">
        <v>11.1</v>
      </c>
      <c r="I760" s="250"/>
      <c r="J760" s="246"/>
      <c r="K760" s="246"/>
      <c r="L760" s="251"/>
      <c r="M760" s="252"/>
      <c r="N760" s="253"/>
      <c r="O760" s="253"/>
      <c r="P760" s="253"/>
      <c r="Q760" s="253"/>
      <c r="R760" s="253"/>
      <c r="S760" s="253"/>
      <c r="T760" s="254"/>
      <c r="U760" s="14"/>
      <c r="V760" s="14"/>
      <c r="W760" s="14"/>
      <c r="X760" s="14"/>
      <c r="Y760" s="14"/>
      <c r="Z760" s="14"/>
      <c r="AA760" s="14"/>
      <c r="AB760" s="14"/>
      <c r="AC760" s="14"/>
      <c r="AD760" s="14"/>
      <c r="AE760" s="14"/>
      <c r="AT760" s="255" t="s">
        <v>152</v>
      </c>
      <c r="AU760" s="255" t="s">
        <v>85</v>
      </c>
      <c r="AV760" s="14" t="s">
        <v>85</v>
      </c>
      <c r="AW760" s="14" t="s">
        <v>32</v>
      </c>
      <c r="AX760" s="14" t="s">
        <v>75</v>
      </c>
      <c r="AY760" s="255" t="s">
        <v>143</v>
      </c>
    </row>
    <row r="761" s="14" customFormat="1">
      <c r="A761" s="14"/>
      <c r="B761" s="245"/>
      <c r="C761" s="246"/>
      <c r="D761" s="236" t="s">
        <v>152</v>
      </c>
      <c r="E761" s="247" t="s">
        <v>1</v>
      </c>
      <c r="F761" s="248" t="s">
        <v>1917</v>
      </c>
      <c r="G761" s="246"/>
      <c r="H761" s="249">
        <v>30.699999999999999</v>
      </c>
      <c r="I761" s="250"/>
      <c r="J761" s="246"/>
      <c r="K761" s="246"/>
      <c r="L761" s="251"/>
      <c r="M761" s="252"/>
      <c r="N761" s="253"/>
      <c r="O761" s="253"/>
      <c r="P761" s="253"/>
      <c r="Q761" s="253"/>
      <c r="R761" s="253"/>
      <c r="S761" s="253"/>
      <c r="T761" s="254"/>
      <c r="U761" s="14"/>
      <c r="V761" s="14"/>
      <c r="W761" s="14"/>
      <c r="X761" s="14"/>
      <c r="Y761" s="14"/>
      <c r="Z761" s="14"/>
      <c r="AA761" s="14"/>
      <c r="AB761" s="14"/>
      <c r="AC761" s="14"/>
      <c r="AD761" s="14"/>
      <c r="AE761" s="14"/>
      <c r="AT761" s="255" t="s">
        <v>152</v>
      </c>
      <c r="AU761" s="255" t="s">
        <v>85</v>
      </c>
      <c r="AV761" s="14" t="s">
        <v>85</v>
      </c>
      <c r="AW761" s="14" t="s">
        <v>32</v>
      </c>
      <c r="AX761" s="14" t="s">
        <v>75</v>
      </c>
      <c r="AY761" s="255" t="s">
        <v>143</v>
      </c>
    </row>
    <row r="762" s="14" customFormat="1">
      <c r="A762" s="14"/>
      <c r="B762" s="245"/>
      <c r="C762" s="246"/>
      <c r="D762" s="236" t="s">
        <v>152</v>
      </c>
      <c r="E762" s="247" t="s">
        <v>1</v>
      </c>
      <c r="F762" s="248" t="s">
        <v>1918</v>
      </c>
      <c r="G762" s="246"/>
      <c r="H762" s="249">
        <v>26.460000000000001</v>
      </c>
      <c r="I762" s="250"/>
      <c r="J762" s="246"/>
      <c r="K762" s="246"/>
      <c r="L762" s="251"/>
      <c r="M762" s="252"/>
      <c r="N762" s="253"/>
      <c r="O762" s="253"/>
      <c r="P762" s="253"/>
      <c r="Q762" s="253"/>
      <c r="R762" s="253"/>
      <c r="S762" s="253"/>
      <c r="T762" s="254"/>
      <c r="U762" s="14"/>
      <c r="V762" s="14"/>
      <c r="W762" s="14"/>
      <c r="X762" s="14"/>
      <c r="Y762" s="14"/>
      <c r="Z762" s="14"/>
      <c r="AA762" s="14"/>
      <c r="AB762" s="14"/>
      <c r="AC762" s="14"/>
      <c r="AD762" s="14"/>
      <c r="AE762" s="14"/>
      <c r="AT762" s="255" t="s">
        <v>152</v>
      </c>
      <c r="AU762" s="255" t="s">
        <v>85</v>
      </c>
      <c r="AV762" s="14" t="s">
        <v>85</v>
      </c>
      <c r="AW762" s="14" t="s">
        <v>32</v>
      </c>
      <c r="AX762" s="14" t="s">
        <v>75</v>
      </c>
      <c r="AY762" s="255" t="s">
        <v>143</v>
      </c>
    </row>
    <row r="763" s="14" customFormat="1">
      <c r="A763" s="14"/>
      <c r="B763" s="245"/>
      <c r="C763" s="246"/>
      <c r="D763" s="236" t="s">
        <v>152</v>
      </c>
      <c r="E763" s="247" t="s">
        <v>1</v>
      </c>
      <c r="F763" s="248" t="s">
        <v>1919</v>
      </c>
      <c r="G763" s="246"/>
      <c r="H763" s="249">
        <v>-13.199999999999999</v>
      </c>
      <c r="I763" s="250"/>
      <c r="J763" s="246"/>
      <c r="K763" s="246"/>
      <c r="L763" s="251"/>
      <c r="M763" s="252"/>
      <c r="N763" s="253"/>
      <c r="O763" s="253"/>
      <c r="P763" s="253"/>
      <c r="Q763" s="253"/>
      <c r="R763" s="253"/>
      <c r="S763" s="253"/>
      <c r="T763" s="254"/>
      <c r="U763" s="14"/>
      <c r="V763" s="14"/>
      <c r="W763" s="14"/>
      <c r="X763" s="14"/>
      <c r="Y763" s="14"/>
      <c r="Z763" s="14"/>
      <c r="AA763" s="14"/>
      <c r="AB763" s="14"/>
      <c r="AC763" s="14"/>
      <c r="AD763" s="14"/>
      <c r="AE763" s="14"/>
      <c r="AT763" s="255" t="s">
        <v>152</v>
      </c>
      <c r="AU763" s="255" t="s">
        <v>85</v>
      </c>
      <c r="AV763" s="14" t="s">
        <v>85</v>
      </c>
      <c r="AW763" s="14" t="s">
        <v>32</v>
      </c>
      <c r="AX763" s="14" t="s">
        <v>75</v>
      </c>
      <c r="AY763" s="255" t="s">
        <v>143</v>
      </c>
    </row>
    <row r="764" s="16" customFormat="1">
      <c r="A764" s="16"/>
      <c r="B764" s="267"/>
      <c r="C764" s="268"/>
      <c r="D764" s="236" t="s">
        <v>152</v>
      </c>
      <c r="E764" s="269" t="s">
        <v>1</v>
      </c>
      <c r="F764" s="270" t="s">
        <v>174</v>
      </c>
      <c r="G764" s="268"/>
      <c r="H764" s="271">
        <v>55.060000000000002</v>
      </c>
      <c r="I764" s="272"/>
      <c r="J764" s="268"/>
      <c r="K764" s="268"/>
      <c r="L764" s="273"/>
      <c r="M764" s="274"/>
      <c r="N764" s="275"/>
      <c r="O764" s="275"/>
      <c r="P764" s="275"/>
      <c r="Q764" s="275"/>
      <c r="R764" s="275"/>
      <c r="S764" s="275"/>
      <c r="T764" s="276"/>
      <c r="U764" s="16"/>
      <c r="V764" s="16"/>
      <c r="W764" s="16"/>
      <c r="X764" s="16"/>
      <c r="Y764" s="16"/>
      <c r="Z764" s="16"/>
      <c r="AA764" s="16"/>
      <c r="AB764" s="16"/>
      <c r="AC764" s="16"/>
      <c r="AD764" s="16"/>
      <c r="AE764" s="16"/>
      <c r="AT764" s="277" t="s">
        <v>152</v>
      </c>
      <c r="AU764" s="277" t="s">
        <v>85</v>
      </c>
      <c r="AV764" s="16" t="s">
        <v>150</v>
      </c>
      <c r="AW764" s="16" t="s">
        <v>32</v>
      </c>
      <c r="AX764" s="16" t="s">
        <v>83</v>
      </c>
      <c r="AY764" s="277" t="s">
        <v>143</v>
      </c>
    </row>
    <row r="765" s="2" customFormat="1" ht="37.8" customHeight="1">
      <c r="A765" s="39"/>
      <c r="B765" s="40"/>
      <c r="C765" s="220" t="s">
        <v>1920</v>
      </c>
      <c r="D765" s="220" t="s">
        <v>146</v>
      </c>
      <c r="E765" s="221" t="s">
        <v>1921</v>
      </c>
      <c r="F765" s="222" t="s">
        <v>1922</v>
      </c>
      <c r="G765" s="223" t="s">
        <v>149</v>
      </c>
      <c r="H765" s="224">
        <v>81.628</v>
      </c>
      <c r="I765" s="225"/>
      <c r="J765" s="226">
        <f>ROUND(I765*H765,2)</f>
        <v>0</v>
      </c>
      <c r="K765" s="227"/>
      <c r="L765" s="45"/>
      <c r="M765" s="228" t="s">
        <v>1</v>
      </c>
      <c r="N765" s="229" t="s">
        <v>40</v>
      </c>
      <c r="O765" s="92"/>
      <c r="P765" s="230">
        <f>O765*H765</f>
        <v>0</v>
      </c>
      <c r="Q765" s="230">
        <v>0.0090880000000000006</v>
      </c>
      <c r="R765" s="230">
        <f>Q765*H765</f>
        <v>0.74183526399999999</v>
      </c>
      <c r="S765" s="230">
        <v>0</v>
      </c>
      <c r="T765" s="231">
        <f>S765*H765</f>
        <v>0</v>
      </c>
      <c r="U765" s="39"/>
      <c r="V765" s="39"/>
      <c r="W765" s="39"/>
      <c r="X765" s="39"/>
      <c r="Y765" s="39"/>
      <c r="Z765" s="39"/>
      <c r="AA765" s="39"/>
      <c r="AB765" s="39"/>
      <c r="AC765" s="39"/>
      <c r="AD765" s="39"/>
      <c r="AE765" s="39"/>
      <c r="AR765" s="232" t="s">
        <v>276</v>
      </c>
      <c r="AT765" s="232" t="s">
        <v>146</v>
      </c>
      <c r="AU765" s="232" t="s">
        <v>85</v>
      </c>
      <c r="AY765" s="18" t="s">
        <v>143</v>
      </c>
      <c r="BE765" s="233">
        <f>IF(N765="základní",J765,0)</f>
        <v>0</v>
      </c>
      <c r="BF765" s="233">
        <f>IF(N765="snížená",J765,0)</f>
        <v>0</v>
      </c>
      <c r="BG765" s="233">
        <f>IF(N765="zákl. přenesená",J765,0)</f>
        <v>0</v>
      </c>
      <c r="BH765" s="233">
        <f>IF(N765="sníž. přenesená",J765,0)</f>
        <v>0</v>
      </c>
      <c r="BI765" s="233">
        <f>IF(N765="nulová",J765,0)</f>
        <v>0</v>
      </c>
      <c r="BJ765" s="18" t="s">
        <v>83</v>
      </c>
      <c r="BK765" s="233">
        <f>ROUND(I765*H765,2)</f>
        <v>0</v>
      </c>
      <c r="BL765" s="18" t="s">
        <v>276</v>
      </c>
      <c r="BM765" s="232" t="s">
        <v>1923</v>
      </c>
    </row>
    <row r="766" s="13" customFormat="1">
      <c r="A766" s="13"/>
      <c r="B766" s="234"/>
      <c r="C766" s="235"/>
      <c r="D766" s="236" t="s">
        <v>152</v>
      </c>
      <c r="E766" s="237" t="s">
        <v>1</v>
      </c>
      <c r="F766" s="238" t="s">
        <v>401</v>
      </c>
      <c r="G766" s="235"/>
      <c r="H766" s="237" t="s">
        <v>1</v>
      </c>
      <c r="I766" s="239"/>
      <c r="J766" s="235"/>
      <c r="K766" s="235"/>
      <c r="L766" s="240"/>
      <c r="M766" s="241"/>
      <c r="N766" s="242"/>
      <c r="O766" s="242"/>
      <c r="P766" s="242"/>
      <c r="Q766" s="242"/>
      <c r="R766" s="242"/>
      <c r="S766" s="242"/>
      <c r="T766" s="243"/>
      <c r="U766" s="13"/>
      <c r="V766" s="13"/>
      <c r="W766" s="13"/>
      <c r="X766" s="13"/>
      <c r="Y766" s="13"/>
      <c r="Z766" s="13"/>
      <c r="AA766" s="13"/>
      <c r="AB766" s="13"/>
      <c r="AC766" s="13"/>
      <c r="AD766" s="13"/>
      <c r="AE766" s="13"/>
      <c r="AT766" s="244" t="s">
        <v>152</v>
      </c>
      <c r="AU766" s="244" t="s">
        <v>85</v>
      </c>
      <c r="AV766" s="13" t="s">
        <v>83</v>
      </c>
      <c r="AW766" s="13" t="s">
        <v>32</v>
      </c>
      <c r="AX766" s="13" t="s">
        <v>75</v>
      </c>
      <c r="AY766" s="244" t="s">
        <v>143</v>
      </c>
    </row>
    <row r="767" s="14" customFormat="1">
      <c r="A767" s="14"/>
      <c r="B767" s="245"/>
      <c r="C767" s="246"/>
      <c r="D767" s="236" t="s">
        <v>152</v>
      </c>
      <c r="E767" s="247" t="s">
        <v>1</v>
      </c>
      <c r="F767" s="248" t="s">
        <v>1924</v>
      </c>
      <c r="G767" s="246"/>
      <c r="H767" s="249">
        <v>13.6</v>
      </c>
      <c r="I767" s="250"/>
      <c r="J767" s="246"/>
      <c r="K767" s="246"/>
      <c r="L767" s="251"/>
      <c r="M767" s="252"/>
      <c r="N767" s="253"/>
      <c r="O767" s="253"/>
      <c r="P767" s="253"/>
      <c r="Q767" s="253"/>
      <c r="R767" s="253"/>
      <c r="S767" s="253"/>
      <c r="T767" s="254"/>
      <c r="U767" s="14"/>
      <c r="V767" s="14"/>
      <c r="W767" s="14"/>
      <c r="X767" s="14"/>
      <c r="Y767" s="14"/>
      <c r="Z767" s="14"/>
      <c r="AA767" s="14"/>
      <c r="AB767" s="14"/>
      <c r="AC767" s="14"/>
      <c r="AD767" s="14"/>
      <c r="AE767" s="14"/>
      <c r="AT767" s="255" t="s">
        <v>152</v>
      </c>
      <c r="AU767" s="255" t="s">
        <v>85</v>
      </c>
      <c r="AV767" s="14" t="s">
        <v>85</v>
      </c>
      <c r="AW767" s="14" t="s">
        <v>32</v>
      </c>
      <c r="AX767" s="14" t="s">
        <v>75</v>
      </c>
      <c r="AY767" s="255" t="s">
        <v>143</v>
      </c>
    </row>
    <row r="768" s="14" customFormat="1">
      <c r="A768" s="14"/>
      <c r="B768" s="245"/>
      <c r="C768" s="246"/>
      <c r="D768" s="236" t="s">
        <v>152</v>
      </c>
      <c r="E768" s="247" t="s">
        <v>1</v>
      </c>
      <c r="F768" s="248" t="s">
        <v>1925</v>
      </c>
      <c r="G768" s="246"/>
      <c r="H768" s="249">
        <v>14.68</v>
      </c>
      <c r="I768" s="250"/>
      <c r="J768" s="246"/>
      <c r="K768" s="246"/>
      <c r="L768" s="251"/>
      <c r="M768" s="252"/>
      <c r="N768" s="253"/>
      <c r="O768" s="253"/>
      <c r="P768" s="253"/>
      <c r="Q768" s="253"/>
      <c r="R768" s="253"/>
      <c r="S768" s="253"/>
      <c r="T768" s="254"/>
      <c r="U768" s="14"/>
      <c r="V768" s="14"/>
      <c r="W768" s="14"/>
      <c r="X768" s="14"/>
      <c r="Y768" s="14"/>
      <c r="Z768" s="14"/>
      <c r="AA768" s="14"/>
      <c r="AB768" s="14"/>
      <c r="AC768" s="14"/>
      <c r="AD768" s="14"/>
      <c r="AE768" s="14"/>
      <c r="AT768" s="255" t="s">
        <v>152</v>
      </c>
      <c r="AU768" s="255" t="s">
        <v>85</v>
      </c>
      <c r="AV768" s="14" t="s">
        <v>85</v>
      </c>
      <c r="AW768" s="14" t="s">
        <v>32</v>
      </c>
      <c r="AX768" s="14" t="s">
        <v>75</v>
      </c>
      <c r="AY768" s="255" t="s">
        <v>143</v>
      </c>
    </row>
    <row r="769" s="14" customFormat="1">
      <c r="A769" s="14"/>
      <c r="B769" s="245"/>
      <c r="C769" s="246"/>
      <c r="D769" s="236" t="s">
        <v>152</v>
      </c>
      <c r="E769" s="247" t="s">
        <v>1</v>
      </c>
      <c r="F769" s="248" t="s">
        <v>1926</v>
      </c>
      <c r="G769" s="246"/>
      <c r="H769" s="249">
        <v>32.357999999999997</v>
      </c>
      <c r="I769" s="250"/>
      <c r="J769" s="246"/>
      <c r="K769" s="246"/>
      <c r="L769" s="251"/>
      <c r="M769" s="252"/>
      <c r="N769" s="253"/>
      <c r="O769" s="253"/>
      <c r="P769" s="253"/>
      <c r="Q769" s="253"/>
      <c r="R769" s="253"/>
      <c r="S769" s="253"/>
      <c r="T769" s="254"/>
      <c r="U769" s="14"/>
      <c r="V769" s="14"/>
      <c r="W769" s="14"/>
      <c r="X769" s="14"/>
      <c r="Y769" s="14"/>
      <c r="Z769" s="14"/>
      <c r="AA769" s="14"/>
      <c r="AB769" s="14"/>
      <c r="AC769" s="14"/>
      <c r="AD769" s="14"/>
      <c r="AE769" s="14"/>
      <c r="AT769" s="255" t="s">
        <v>152</v>
      </c>
      <c r="AU769" s="255" t="s">
        <v>85</v>
      </c>
      <c r="AV769" s="14" t="s">
        <v>85</v>
      </c>
      <c r="AW769" s="14" t="s">
        <v>32</v>
      </c>
      <c r="AX769" s="14" t="s">
        <v>75</v>
      </c>
      <c r="AY769" s="255" t="s">
        <v>143</v>
      </c>
    </row>
    <row r="770" s="14" customFormat="1">
      <c r="A770" s="14"/>
      <c r="B770" s="245"/>
      <c r="C770" s="246"/>
      <c r="D770" s="236" t="s">
        <v>152</v>
      </c>
      <c r="E770" s="247" t="s">
        <v>1</v>
      </c>
      <c r="F770" s="248" t="s">
        <v>1927</v>
      </c>
      <c r="G770" s="246"/>
      <c r="H770" s="249">
        <v>18.690000000000001</v>
      </c>
      <c r="I770" s="250"/>
      <c r="J770" s="246"/>
      <c r="K770" s="246"/>
      <c r="L770" s="251"/>
      <c r="M770" s="252"/>
      <c r="N770" s="253"/>
      <c r="O770" s="253"/>
      <c r="P770" s="253"/>
      <c r="Q770" s="253"/>
      <c r="R770" s="253"/>
      <c r="S770" s="253"/>
      <c r="T770" s="254"/>
      <c r="U770" s="14"/>
      <c r="V770" s="14"/>
      <c r="W770" s="14"/>
      <c r="X770" s="14"/>
      <c r="Y770" s="14"/>
      <c r="Z770" s="14"/>
      <c r="AA770" s="14"/>
      <c r="AB770" s="14"/>
      <c r="AC770" s="14"/>
      <c r="AD770" s="14"/>
      <c r="AE770" s="14"/>
      <c r="AT770" s="255" t="s">
        <v>152</v>
      </c>
      <c r="AU770" s="255" t="s">
        <v>85</v>
      </c>
      <c r="AV770" s="14" t="s">
        <v>85</v>
      </c>
      <c r="AW770" s="14" t="s">
        <v>32</v>
      </c>
      <c r="AX770" s="14" t="s">
        <v>75</v>
      </c>
      <c r="AY770" s="255" t="s">
        <v>143</v>
      </c>
    </row>
    <row r="771" s="13" customFormat="1">
      <c r="A771" s="13"/>
      <c r="B771" s="234"/>
      <c r="C771" s="235"/>
      <c r="D771" s="236" t="s">
        <v>152</v>
      </c>
      <c r="E771" s="237" t="s">
        <v>1</v>
      </c>
      <c r="F771" s="238" t="s">
        <v>407</v>
      </c>
      <c r="G771" s="235"/>
      <c r="H771" s="237" t="s">
        <v>1</v>
      </c>
      <c r="I771" s="239"/>
      <c r="J771" s="235"/>
      <c r="K771" s="235"/>
      <c r="L771" s="240"/>
      <c r="M771" s="241"/>
      <c r="N771" s="242"/>
      <c r="O771" s="242"/>
      <c r="P771" s="242"/>
      <c r="Q771" s="242"/>
      <c r="R771" s="242"/>
      <c r="S771" s="242"/>
      <c r="T771" s="243"/>
      <c r="U771" s="13"/>
      <c r="V771" s="13"/>
      <c r="W771" s="13"/>
      <c r="X771" s="13"/>
      <c r="Y771" s="13"/>
      <c r="Z771" s="13"/>
      <c r="AA771" s="13"/>
      <c r="AB771" s="13"/>
      <c r="AC771" s="13"/>
      <c r="AD771" s="13"/>
      <c r="AE771" s="13"/>
      <c r="AT771" s="244" t="s">
        <v>152</v>
      </c>
      <c r="AU771" s="244" t="s">
        <v>85</v>
      </c>
      <c r="AV771" s="13" t="s">
        <v>83</v>
      </c>
      <c r="AW771" s="13" t="s">
        <v>32</v>
      </c>
      <c r="AX771" s="13" t="s">
        <v>75</v>
      </c>
      <c r="AY771" s="244" t="s">
        <v>143</v>
      </c>
    </row>
    <row r="772" s="14" customFormat="1">
      <c r="A772" s="14"/>
      <c r="B772" s="245"/>
      <c r="C772" s="246"/>
      <c r="D772" s="236" t="s">
        <v>152</v>
      </c>
      <c r="E772" s="247" t="s">
        <v>1</v>
      </c>
      <c r="F772" s="248" t="s">
        <v>1928</v>
      </c>
      <c r="G772" s="246"/>
      <c r="H772" s="249">
        <v>2.2999999999999998</v>
      </c>
      <c r="I772" s="250"/>
      <c r="J772" s="246"/>
      <c r="K772" s="246"/>
      <c r="L772" s="251"/>
      <c r="M772" s="252"/>
      <c r="N772" s="253"/>
      <c r="O772" s="253"/>
      <c r="P772" s="253"/>
      <c r="Q772" s="253"/>
      <c r="R772" s="253"/>
      <c r="S772" s="253"/>
      <c r="T772" s="254"/>
      <c r="U772" s="14"/>
      <c r="V772" s="14"/>
      <c r="W772" s="14"/>
      <c r="X772" s="14"/>
      <c r="Y772" s="14"/>
      <c r="Z772" s="14"/>
      <c r="AA772" s="14"/>
      <c r="AB772" s="14"/>
      <c r="AC772" s="14"/>
      <c r="AD772" s="14"/>
      <c r="AE772" s="14"/>
      <c r="AT772" s="255" t="s">
        <v>152</v>
      </c>
      <c r="AU772" s="255" t="s">
        <v>85</v>
      </c>
      <c r="AV772" s="14" t="s">
        <v>85</v>
      </c>
      <c r="AW772" s="14" t="s">
        <v>32</v>
      </c>
      <c r="AX772" s="14" t="s">
        <v>75</v>
      </c>
      <c r="AY772" s="255" t="s">
        <v>143</v>
      </c>
    </row>
    <row r="773" s="16" customFormat="1">
      <c r="A773" s="16"/>
      <c r="B773" s="267"/>
      <c r="C773" s="268"/>
      <c r="D773" s="236" t="s">
        <v>152</v>
      </c>
      <c r="E773" s="269" t="s">
        <v>1</v>
      </c>
      <c r="F773" s="270" t="s">
        <v>174</v>
      </c>
      <c r="G773" s="268"/>
      <c r="H773" s="271">
        <v>81.628</v>
      </c>
      <c r="I773" s="272"/>
      <c r="J773" s="268"/>
      <c r="K773" s="268"/>
      <c r="L773" s="273"/>
      <c r="M773" s="274"/>
      <c r="N773" s="275"/>
      <c r="O773" s="275"/>
      <c r="P773" s="275"/>
      <c r="Q773" s="275"/>
      <c r="R773" s="275"/>
      <c r="S773" s="275"/>
      <c r="T773" s="276"/>
      <c r="U773" s="16"/>
      <c r="V773" s="16"/>
      <c r="W773" s="16"/>
      <c r="X773" s="16"/>
      <c r="Y773" s="16"/>
      <c r="Z773" s="16"/>
      <c r="AA773" s="16"/>
      <c r="AB773" s="16"/>
      <c r="AC773" s="16"/>
      <c r="AD773" s="16"/>
      <c r="AE773" s="16"/>
      <c r="AT773" s="277" t="s">
        <v>152</v>
      </c>
      <c r="AU773" s="277" t="s">
        <v>85</v>
      </c>
      <c r="AV773" s="16" t="s">
        <v>150</v>
      </c>
      <c r="AW773" s="16" t="s">
        <v>32</v>
      </c>
      <c r="AX773" s="16" t="s">
        <v>83</v>
      </c>
      <c r="AY773" s="277" t="s">
        <v>143</v>
      </c>
    </row>
    <row r="774" s="2" customFormat="1" ht="24.15" customHeight="1">
      <c r="A774" s="39"/>
      <c r="B774" s="40"/>
      <c r="C774" s="278" t="s">
        <v>1929</v>
      </c>
      <c r="D774" s="278" t="s">
        <v>197</v>
      </c>
      <c r="E774" s="279" t="s">
        <v>1930</v>
      </c>
      <c r="F774" s="280" t="s">
        <v>1931</v>
      </c>
      <c r="G774" s="281" t="s">
        <v>149</v>
      </c>
      <c r="H774" s="282">
        <v>93.872</v>
      </c>
      <c r="I774" s="283"/>
      <c r="J774" s="284">
        <f>ROUND(I774*H774,2)</f>
        <v>0</v>
      </c>
      <c r="K774" s="285"/>
      <c r="L774" s="286"/>
      <c r="M774" s="287" t="s">
        <v>1</v>
      </c>
      <c r="N774" s="288" t="s">
        <v>40</v>
      </c>
      <c r="O774" s="92"/>
      <c r="P774" s="230">
        <f>O774*H774</f>
        <v>0</v>
      </c>
      <c r="Q774" s="230">
        <v>0.02</v>
      </c>
      <c r="R774" s="230">
        <f>Q774*H774</f>
        <v>1.87744</v>
      </c>
      <c r="S774" s="230">
        <v>0</v>
      </c>
      <c r="T774" s="231">
        <f>S774*H774</f>
        <v>0</v>
      </c>
      <c r="U774" s="39"/>
      <c r="V774" s="39"/>
      <c r="W774" s="39"/>
      <c r="X774" s="39"/>
      <c r="Y774" s="39"/>
      <c r="Z774" s="39"/>
      <c r="AA774" s="39"/>
      <c r="AB774" s="39"/>
      <c r="AC774" s="39"/>
      <c r="AD774" s="39"/>
      <c r="AE774" s="39"/>
      <c r="AR774" s="232" t="s">
        <v>373</v>
      </c>
      <c r="AT774" s="232" t="s">
        <v>197</v>
      </c>
      <c r="AU774" s="232" t="s">
        <v>85</v>
      </c>
      <c r="AY774" s="18" t="s">
        <v>143</v>
      </c>
      <c r="BE774" s="233">
        <f>IF(N774="základní",J774,0)</f>
        <v>0</v>
      </c>
      <c r="BF774" s="233">
        <f>IF(N774="snížená",J774,0)</f>
        <v>0</v>
      </c>
      <c r="BG774" s="233">
        <f>IF(N774="zákl. přenesená",J774,0)</f>
        <v>0</v>
      </c>
      <c r="BH774" s="233">
        <f>IF(N774="sníž. přenesená",J774,0)</f>
        <v>0</v>
      </c>
      <c r="BI774" s="233">
        <f>IF(N774="nulová",J774,0)</f>
        <v>0</v>
      </c>
      <c r="BJ774" s="18" t="s">
        <v>83</v>
      </c>
      <c r="BK774" s="233">
        <f>ROUND(I774*H774,2)</f>
        <v>0</v>
      </c>
      <c r="BL774" s="18" t="s">
        <v>276</v>
      </c>
      <c r="BM774" s="232" t="s">
        <v>1932</v>
      </c>
    </row>
    <row r="775" s="14" customFormat="1">
      <c r="A775" s="14"/>
      <c r="B775" s="245"/>
      <c r="C775" s="246"/>
      <c r="D775" s="236" t="s">
        <v>152</v>
      </c>
      <c r="E775" s="246"/>
      <c r="F775" s="248" t="s">
        <v>1933</v>
      </c>
      <c r="G775" s="246"/>
      <c r="H775" s="249">
        <v>93.872</v>
      </c>
      <c r="I775" s="250"/>
      <c r="J775" s="246"/>
      <c r="K775" s="246"/>
      <c r="L775" s="251"/>
      <c r="M775" s="252"/>
      <c r="N775" s="253"/>
      <c r="O775" s="253"/>
      <c r="P775" s="253"/>
      <c r="Q775" s="253"/>
      <c r="R775" s="253"/>
      <c r="S775" s="253"/>
      <c r="T775" s="254"/>
      <c r="U775" s="14"/>
      <c r="V775" s="14"/>
      <c r="W775" s="14"/>
      <c r="X775" s="14"/>
      <c r="Y775" s="14"/>
      <c r="Z775" s="14"/>
      <c r="AA775" s="14"/>
      <c r="AB775" s="14"/>
      <c r="AC775" s="14"/>
      <c r="AD775" s="14"/>
      <c r="AE775" s="14"/>
      <c r="AT775" s="255" t="s">
        <v>152</v>
      </c>
      <c r="AU775" s="255" t="s">
        <v>85</v>
      </c>
      <c r="AV775" s="14" t="s">
        <v>85</v>
      </c>
      <c r="AW775" s="14" t="s">
        <v>4</v>
      </c>
      <c r="AX775" s="14" t="s">
        <v>83</v>
      </c>
      <c r="AY775" s="255" t="s">
        <v>143</v>
      </c>
    </row>
    <row r="776" s="2" customFormat="1" ht="21.75" customHeight="1">
      <c r="A776" s="39"/>
      <c r="B776" s="40"/>
      <c r="C776" s="220" t="s">
        <v>1934</v>
      </c>
      <c r="D776" s="220" t="s">
        <v>146</v>
      </c>
      <c r="E776" s="221" t="s">
        <v>1935</v>
      </c>
      <c r="F776" s="222" t="s">
        <v>1936</v>
      </c>
      <c r="G776" s="223" t="s">
        <v>223</v>
      </c>
      <c r="H776" s="224">
        <v>12</v>
      </c>
      <c r="I776" s="225"/>
      <c r="J776" s="226">
        <f>ROUND(I776*H776,2)</f>
        <v>0</v>
      </c>
      <c r="K776" s="227"/>
      <c r="L776" s="45"/>
      <c r="M776" s="228" t="s">
        <v>1</v>
      </c>
      <c r="N776" s="229" t="s">
        <v>40</v>
      </c>
      <c r="O776" s="92"/>
      <c r="P776" s="230">
        <f>O776*H776</f>
        <v>0</v>
      </c>
      <c r="Q776" s="230">
        <v>0.00055000000000000003</v>
      </c>
      <c r="R776" s="230">
        <f>Q776*H776</f>
        <v>0.0066</v>
      </c>
      <c r="S776" s="230">
        <v>0</v>
      </c>
      <c r="T776" s="231">
        <f>S776*H776</f>
        <v>0</v>
      </c>
      <c r="U776" s="39"/>
      <c r="V776" s="39"/>
      <c r="W776" s="39"/>
      <c r="X776" s="39"/>
      <c r="Y776" s="39"/>
      <c r="Z776" s="39"/>
      <c r="AA776" s="39"/>
      <c r="AB776" s="39"/>
      <c r="AC776" s="39"/>
      <c r="AD776" s="39"/>
      <c r="AE776" s="39"/>
      <c r="AR776" s="232" t="s">
        <v>276</v>
      </c>
      <c r="AT776" s="232" t="s">
        <v>146</v>
      </c>
      <c r="AU776" s="232" t="s">
        <v>85</v>
      </c>
      <c r="AY776" s="18" t="s">
        <v>143</v>
      </c>
      <c r="BE776" s="233">
        <f>IF(N776="základní",J776,0)</f>
        <v>0</v>
      </c>
      <c r="BF776" s="233">
        <f>IF(N776="snížená",J776,0)</f>
        <v>0</v>
      </c>
      <c r="BG776" s="233">
        <f>IF(N776="zákl. přenesená",J776,0)</f>
        <v>0</v>
      </c>
      <c r="BH776" s="233">
        <f>IF(N776="sníž. přenesená",J776,0)</f>
        <v>0</v>
      </c>
      <c r="BI776" s="233">
        <f>IF(N776="nulová",J776,0)</f>
        <v>0</v>
      </c>
      <c r="BJ776" s="18" t="s">
        <v>83</v>
      </c>
      <c r="BK776" s="233">
        <f>ROUND(I776*H776,2)</f>
        <v>0</v>
      </c>
      <c r="BL776" s="18" t="s">
        <v>276</v>
      </c>
      <c r="BM776" s="232" t="s">
        <v>1937</v>
      </c>
    </row>
    <row r="777" s="14" customFormat="1">
      <c r="A777" s="14"/>
      <c r="B777" s="245"/>
      <c r="C777" s="246"/>
      <c r="D777" s="236" t="s">
        <v>152</v>
      </c>
      <c r="E777" s="247" t="s">
        <v>1</v>
      </c>
      <c r="F777" s="248" t="s">
        <v>1938</v>
      </c>
      <c r="G777" s="246"/>
      <c r="H777" s="249">
        <v>12</v>
      </c>
      <c r="I777" s="250"/>
      <c r="J777" s="246"/>
      <c r="K777" s="246"/>
      <c r="L777" s="251"/>
      <c r="M777" s="252"/>
      <c r="N777" s="253"/>
      <c r="O777" s="253"/>
      <c r="P777" s="253"/>
      <c r="Q777" s="253"/>
      <c r="R777" s="253"/>
      <c r="S777" s="253"/>
      <c r="T777" s="254"/>
      <c r="U777" s="14"/>
      <c r="V777" s="14"/>
      <c r="W777" s="14"/>
      <c r="X777" s="14"/>
      <c r="Y777" s="14"/>
      <c r="Z777" s="14"/>
      <c r="AA777" s="14"/>
      <c r="AB777" s="14"/>
      <c r="AC777" s="14"/>
      <c r="AD777" s="14"/>
      <c r="AE777" s="14"/>
      <c r="AT777" s="255" t="s">
        <v>152</v>
      </c>
      <c r="AU777" s="255" t="s">
        <v>85</v>
      </c>
      <c r="AV777" s="14" t="s">
        <v>85</v>
      </c>
      <c r="AW777" s="14" t="s">
        <v>32</v>
      </c>
      <c r="AX777" s="14" t="s">
        <v>83</v>
      </c>
      <c r="AY777" s="255" t="s">
        <v>143</v>
      </c>
    </row>
    <row r="778" s="2" customFormat="1" ht="21.75" customHeight="1">
      <c r="A778" s="39"/>
      <c r="B778" s="40"/>
      <c r="C778" s="220" t="s">
        <v>1939</v>
      </c>
      <c r="D778" s="220" t="s">
        <v>146</v>
      </c>
      <c r="E778" s="221" t="s">
        <v>1940</v>
      </c>
      <c r="F778" s="222" t="s">
        <v>1941</v>
      </c>
      <c r="G778" s="223" t="s">
        <v>223</v>
      </c>
      <c r="H778" s="224">
        <v>44.299999999999997</v>
      </c>
      <c r="I778" s="225"/>
      <c r="J778" s="226">
        <f>ROUND(I778*H778,2)</f>
        <v>0</v>
      </c>
      <c r="K778" s="227"/>
      <c r="L778" s="45"/>
      <c r="M778" s="228" t="s">
        <v>1</v>
      </c>
      <c r="N778" s="229" t="s">
        <v>40</v>
      </c>
      <c r="O778" s="92"/>
      <c r="P778" s="230">
        <f>O778*H778</f>
        <v>0</v>
      </c>
      <c r="Q778" s="230">
        <v>0.00050000000000000001</v>
      </c>
      <c r="R778" s="230">
        <f>Q778*H778</f>
        <v>0.02215</v>
      </c>
      <c r="S778" s="230">
        <v>0</v>
      </c>
      <c r="T778" s="231">
        <f>S778*H778</f>
        <v>0</v>
      </c>
      <c r="U778" s="39"/>
      <c r="V778" s="39"/>
      <c r="W778" s="39"/>
      <c r="X778" s="39"/>
      <c r="Y778" s="39"/>
      <c r="Z778" s="39"/>
      <c r="AA778" s="39"/>
      <c r="AB778" s="39"/>
      <c r="AC778" s="39"/>
      <c r="AD778" s="39"/>
      <c r="AE778" s="39"/>
      <c r="AR778" s="232" t="s">
        <v>276</v>
      </c>
      <c r="AT778" s="232" t="s">
        <v>146</v>
      </c>
      <c r="AU778" s="232" t="s">
        <v>85</v>
      </c>
      <c r="AY778" s="18" t="s">
        <v>143</v>
      </c>
      <c r="BE778" s="233">
        <f>IF(N778="základní",J778,0)</f>
        <v>0</v>
      </c>
      <c r="BF778" s="233">
        <f>IF(N778="snížená",J778,0)</f>
        <v>0</v>
      </c>
      <c r="BG778" s="233">
        <f>IF(N778="zákl. přenesená",J778,0)</f>
        <v>0</v>
      </c>
      <c r="BH778" s="233">
        <f>IF(N778="sníž. přenesená",J778,0)</f>
        <v>0</v>
      </c>
      <c r="BI778" s="233">
        <f>IF(N778="nulová",J778,0)</f>
        <v>0</v>
      </c>
      <c r="BJ778" s="18" t="s">
        <v>83</v>
      </c>
      <c r="BK778" s="233">
        <f>ROUND(I778*H778,2)</f>
        <v>0</v>
      </c>
      <c r="BL778" s="18" t="s">
        <v>276</v>
      </c>
      <c r="BM778" s="232" t="s">
        <v>1942</v>
      </c>
    </row>
    <row r="779" s="13" customFormat="1">
      <c r="A779" s="13"/>
      <c r="B779" s="234"/>
      <c r="C779" s="235"/>
      <c r="D779" s="236" t="s">
        <v>152</v>
      </c>
      <c r="E779" s="237" t="s">
        <v>1</v>
      </c>
      <c r="F779" s="238" t="s">
        <v>401</v>
      </c>
      <c r="G779" s="235"/>
      <c r="H779" s="237" t="s">
        <v>1</v>
      </c>
      <c r="I779" s="239"/>
      <c r="J779" s="235"/>
      <c r="K779" s="235"/>
      <c r="L779" s="240"/>
      <c r="M779" s="241"/>
      <c r="N779" s="242"/>
      <c r="O779" s="242"/>
      <c r="P779" s="242"/>
      <c r="Q779" s="242"/>
      <c r="R779" s="242"/>
      <c r="S779" s="242"/>
      <c r="T779" s="243"/>
      <c r="U779" s="13"/>
      <c r="V779" s="13"/>
      <c r="W779" s="13"/>
      <c r="X779" s="13"/>
      <c r="Y779" s="13"/>
      <c r="Z779" s="13"/>
      <c r="AA779" s="13"/>
      <c r="AB779" s="13"/>
      <c r="AC779" s="13"/>
      <c r="AD779" s="13"/>
      <c r="AE779" s="13"/>
      <c r="AT779" s="244" t="s">
        <v>152</v>
      </c>
      <c r="AU779" s="244" t="s">
        <v>85</v>
      </c>
      <c r="AV779" s="13" t="s">
        <v>83</v>
      </c>
      <c r="AW779" s="13" t="s">
        <v>32</v>
      </c>
      <c r="AX779" s="13" t="s">
        <v>75</v>
      </c>
      <c r="AY779" s="244" t="s">
        <v>143</v>
      </c>
    </row>
    <row r="780" s="14" customFormat="1">
      <c r="A780" s="14"/>
      <c r="B780" s="245"/>
      <c r="C780" s="246"/>
      <c r="D780" s="236" t="s">
        <v>152</v>
      </c>
      <c r="E780" s="247" t="s">
        <v>1</v>
      </c>
      <c r="F780" s="248" t="s">
        <v>1943</v>
      </c>
      <c r="G780" s="246"/>
      <c r="H780" s="249">
        <v>7.5999999999999996</v>
      </c>
      <c r="I780" s="250"/>
      <c r="J780" s="246"/>
      <c r="K780" s="246"/>
      <c r="L780" s="251"/>
      <c r="M780" s="252"/>
      <c r="N780" s="253"/>
      <c r="O780" s="253"/>
      <c r="P780" s="253"/>
      <c r="Q780" s="253"/>
      <c r="R780" s="253"/>
      <c r="S780" s="253"/>
      <c r="T780" s="254"/>
      <c r="U780" s="14"/>
      <c r="V780" s="14"/>
      <c r="W780" s="14"/>
      <c r="X780" s="14"/>
      <c r="Y780" s="14"/>
      <c r="Z780" s="14"/>
      <c r="AA780" s="14"/>
      <c r="AB780" s="14"/>
      <c r="AC780" s="14"/>
      <c r="AD780" s="14"/>
      <c r="AE780" s="14"/>
      <c r="AT780" s="255" t="s">
        <v>152</v>
      </c>
      <c r="AU780" s="255" t="s">
        <v>85</v>
      </c>
      <c r="AV780" s="14" t="s">
        <v>85</v>
      </c>
      <c r="AW780" s="14" t="s">
        <v>32</v>
      </c>
      <c r="AX780" s="14" t="s">
        <v>75</v>
      </c>
      <c r="AY780" s="255" t="s">
        <v>143</v>
      </c>
    </row>
    <row r="781" s="14" customFormat="1">
      <c r="A781" s="14"/>
      <c r="B781" s="245"/>
      <c r="C781" s="246"/>
      <c r="D781" s="236" t="s">
        <v>152</v>
      </c>
      <c r="E781" s="247" t="s">
        <v>1</v>
      </c>
      <c r="F781" s="248" t="s">
        <v>1944</v>
      </c>
      <c r="G781" s="246"/>
      <c r="H781" s="249">
        <v>8.8000000000000007</v>
      </c>
      <c r="I781" s="250"/>
      <c r="J781" s="246"/>
      <c r="K781" s="246"/>
      <c r="L781" s="251"/>
      <c r="M781" s="252"/>
      <c r="N781" s="253"/>
      <c r="O781" s="253"/>
      <c r="P781" s="253"/>
      <c r="Q781" s="253"/>
      <c r="R781" s="253"/>
      <c r="S781" s="253"/>
      <c r="T781" s="254"/>
      <c r="U781" s="14"/>
      <c r="V781" s="14"/>
      <c r="W781" s="14"/>
      <c r="X781" s="14"/>
      <c r="Y781" s="14"/>
      <c r="Z781" s="14"/>
      <c r="AA781" s="14"/>
      <c r="AB781" s="14"/>
      <c r="AC781" s="14"/>
      <c r="AD781" s="14"/>
      <c r="AE781" s="14"/>
      <c r="AT781" s="255" t="s">
        <v>152</v>
      </c>
      <c r="AU781" s="255" t="s">
        <v>85</v>
      </c>
      <c r="AV781" s="14" t="s">
        <v>85</v>
      </c>
      <c r="AW781" s="14" t="s">
        <v>32</v>
      </c>
      <c r="AX781" s="14" t="s">
        <v>75</v>
      </c>
      <c r="AY781" s="255" t="s">
        <v>143</v>
      </c>
    </row>
    <row r="782" s="14" customFormat="1">
      <c r="A782" s="14"/>
      <c r="B782" s="245"/>
      <c r="C782" s="246"/>
      <c r="D782" s="236" t="s">
        <v>152</v>
      </c>
      <c r="E782" s="247" t="s">
        <v>1</v>
      </c>
      <c r="F782" s="248" t="s">
        <v>1945</v>
      </c>
      <c r="G782" s="246"/>
      <c r="H782" s="249">
        <v>17</v>
      </c>
      <c r="I782" s="250"/>
      <c r="J782" s="246"/>
      <c r="K782" s="246"/>
      <c r="L782" s="251"/>
      <c r="M782" s="252"/>
      <c r="N782" s="253"/>
      <c r="O782" s="253"/>
      <c r="P782" s="253"/>
      <c r="Q782" s="253"/>
      <c r="R782" s="253"/>
      <c r="S782" s="253"/>
      <c r="T782" s="254"/>
      <c r="U782" s="14"/>
      <c r="V782" s="14"/>
      <c r="W782" s="14"/>
      <c r="X782" s="14"/>
      <c r="Y782" s="14"/>
      <c r="Z782" s="14"/>
      <c r="AA782" s="14"/>
      <c r="AB782" s="14"/>
      <c r="AC782" s="14"/>
      <c r="AD782" s="14"/>
      <c r="AE782" s="14"/>
      <c r="AT782" s="255" t="s">
        <v>152</v>
      </c>
      <c r="AU782" s="255" t="s">
        <v>85</v>
      </c>
      <c r="AV782" s="14" t="s">
        <v>85</v>
      </c>
      <c r="AW782" s="14" t="s">
        <v>32</v>
      </c>
      <c r="AX782" s="14" t="s">
        <v>75</v>
      </c>
      <c r="AY782" s="255" t="s">
        <v>143</v>
      </c>
    </row>
    <row r="783" s="14" customFormat="1">
      <c r="A783" s="14"/>
      <c r="B783" s="245"/>
      <c r="C783" s="246"/>
      <c r="D783" s="236" t="s">
        <v>152</v>
      </c>
      <c r="E783" s="247" t="s">
        <v>1</v>
      </c>
      <c r="F783" s="248" t="s">
        <v>1946</v>
      </c>
      <c r="G783" s="246"/>
      <c r="H783" s="249">
        <v>10.9</v>
      </c>
      <c r="I783" s="250"/>
      <c r="J783" s="246"/>
      <c r="K783" s="246"/>
      <c r="L783" s="251"/>
      <c r="M783" s="252"/>
      <c r="N783" s="253"/>
      <c r="O783" s="253"/>
      <c r="P783" s="253"/>
      <c r="Q783" s="253"/>
      <c r="R783" s="253"/>
      <c r="S783" s="253"/>
      <c r="T783" s="254"/>
      <c r="U783" s="14"/>
      <c r="V783" s="14"/>
      <c r="W783" s="14"/>
      <c r="X783" s="14"/>
      <c r="Y783" s="14"/>
      <c r="Z783" s="14"/>
      <c r="AA783" s="14"/>
      <c r="AB783" s="14"/>
      <c r="AC783" s="14"/>
      <c r="AD783" s="14"/>
      <c r="AE783" s="14"/>
      <c r="AT783" s="255" t="s">
        <v>152</v>
      </c>
      <c r="AU783" s="255" t="s">
        <v>85</v>
      </c>
      <c r="AV783" s="14" t="s">
        <v>85</v>
      </c>
      <c r="AW783" s="14" t="s">
        <v>32</v>
      </c>
      <c r="AX783" s="14" t="s">
        <v>75</v>
      </c>
      <c r="AY783" s="255" t="s">
        <v>143</v>
      </c>
    </row>
    <row r="784" s="16" customFormat="1">
      <c r="A784" s="16"/>
      <c r="B784" s="267"/>
      <c r="C784" s="268"/>
      <c r="D784" s="236" t="s">
        <v>152</v>
      </c>
      <c r="E784" s="269" t="s">
        <v>1</v>
      </c>
      <c r="F784" s="270" t="s">
        <v>174</v>
      </c>
      <c r="G784" s="268"/>
      <c r="H784" s="271">
        <v>44.299999999999997</v>
      </c>
      <c r="I784" s="272"/>
      <c r="J784" s="268"/>
      <c r="K784" s="268"/>
      <c r="L784" s="273"/>
      <c r="M784" s="274"/>
      <c r="N784" s="275"/>
      <c r="O784" s="275"/>
      <c r="P784" s="275"/>
      <c r="Q784" s="275"/>
      <c r="R784" s="275"/>
      <c r="S784" s="275"/>
      <c r="T784" s="276"/>
      <c r="U784" s="16"/>
      <c r="V784" s="16"/>
      <c r="W784" s="16"/>
      <c r="X784" s="16"/>
      <c r="Y784" s="16"/>
      <c r="Z784" s="16"/>
      <c r="AA784" s="16"/>
      <c r="AB784" s="16"/>
      <c r="AC784" s="16"/>
      <c r="AD784" s="16"/>
      <c r="AE784" s="16"/>
      <c r="AT784" s="277" t="s">
        <v>152</v>
      </c>
      <c r="AU784" s="277" t="s">
        <v>85</v>
      </c>
      <c r="AV784" s="16" t="s">
        <v>150</v>
      </c>
      <c r="AW784" s="16" t="s">
        <v>32</v>
      </c>
      <c r="AX784" s="16" t="s">
        <v>83</v>
      </c>
      <c r="AY784" s="277" t="s">
        <v>143</v>
      </c>
    </row>
    <row r="785" s="2" customFormat="1" ht="16.5" customHeight="1">
      <c r="A785" s="39"/>
      <c r="B785" s="40"/>
      <c r="C785" s="220" t="s">
        <v>1947</v>
      </c>
      <c r="D785" s="220" t="s">
        <v>146</v>
      </c>
      <c r="E785" s="221" t="s">
        <v>1948</v>
      </c>
      <c r="F785" s="222" t="s">
        <v>1949</v>
      </c>
      <c r="G785" s="223" t="s">
        <v>363</v>
      </c>
      <c r="H785" s="224">
        <v>15</v>
      </c>
      <c r="I785" s="225"/>
      <c r="J785" s="226">
        <f>ROUND(I785*H785,2)</f>
        <v>0</v>
      </c>
      <c r="K785" s="227"/>
      <c r="L785" s="45"/>
      <c r="M785" s="228" t="s">
        <v>1</v>
      </c>
      <c r="N785" s="229" t="s">
        <v>40</v>
      </c>
      <c r="O785" s="92"/>
      <c r="P785" s="230">
        <f>O785*H785</f>
        <v>0</v>
      </c>
      <c r="Q785" s="230">
        <v>0</v>
      </c>
      <c r="R785" s="230">
        <f>Q785*H785</f>
        <v>0</v>
      </c>
      <c r="S785" s="230">
        <v>0</v>
      </c>
      <c r="T785" s="231">
        <f>S785*H785</f>
        <v>0</v>
      </c>
      <c r="U785" s="39"/>
      <c r="V785" s="39"/>
      <c r="W785" s="39"/>
      <c r="X785" s="39"/>
      <c r="Y785" s="39"/>
      <c r="Z785" s="39"/>
      <c r="AA785" s="39"/>
      <c r="AB785" s="39"/>
      <c r="AC785" s="39"/>
      <c r="AD785" s="39"/>
      <c r="AE785" s="39"/>
      <c r="AR785" s="232" t="s">
        <v>276</v>
      </c>
      <c r="AT785" s="232" t="s">
        <v>146</v>
      </c>
      <c r="AU785" s="232" t="s">
        <v>85</v>
      </c>
      <c r="AY785" s="18" t="s">
        <v>143</v>
      </c>
      <c r="BE785" s="233">
        <f>IF(N785="základní",J785,0)</f>
        <v>0</v>
      </c>
      <c r="BF785" s="233">
        <f>IF(N785="snížená",J785,0)</f>
        <v>0</v>
      </c>
      <c r="BG785" s="233">
        <f>IF(N785="zákl. přenesená",J785,0)</f>
        <v>0</v>
      </c>
      <c r="BH785" s="233">
        <f>IF(N785="sníž. přenesená",J785,0)</f>
        <v>0</v>
      </c>
      <c r="BI785" s="233">
        <f>IF(N785="nulová",J785,0)</f>
        <v>0</v>
      </c>
      <c r="BJ785" s="18" t="s">
        <v>83</v>
      </c>
      <c r="BK785" s="233">
        <f>ROUND(I785*H785,2)</f>
        <v>0</v>
      </c>
      <c r="BL785" s="18" t="s">
        <v>276</v>
      </c>
      <c r="BM785" s="232" t="s">
        <v>1950</v>
      </c>
    </row>
    <row r="786" s="2" customFormat="1" ht="24.15" customHeight="1">
      <c r="A786" s="39"/>
      <c r="B786" s="40"/>
      <c r="C786" s="220" t="s">
        <v>1951</v>
      </c>
      <c r="D786" s="220" t="s">
        <v>146</v>
      </c>
      <c r="E786" s="221" t="s">
        <v>1952</v>
      </c>
      <c r="F786" s="222" t="s">
        <v>1953</v>
      </c>
      <c r="G786" s="223" t="s">
        <v>149</v>
      </c>
      <c r="H786" s="224">
        <v>81.628</v>
      </c>
      <c r="I786" s="225"/>
      <c r="J786" s="226">
        <f>ROUND(I786*H786,2)</f>
        <v>0</v>
      </c>
      <c r="K786" s="227"/>
      <c r="L786" s="45"/>
      <c r="M786" s="228" t="s">
        <v>1</v>
      </c>
      <c r="N786" s="229" t="s">
        <v>40</v>
      </c>
      <c r="O786" s="92"/>
      <c r="P786" s="230">
        <f>O786*H786</f>
        <v>0</v>
      </c>
      <c r="Q786" s="230">
        <v>4.5000000000000003E-05</v>
      </c>
      <c r="R786" s="230">
        <f>Q786*H786</f>
        <v>0.0036732600000000002</v>
      </c>
      <c r="S786" s="230">
        <v>0</v>
      </c>
      <c r="T786" s="231">
        <f>S786*H786</f>
        <v>0</v>
      </c>
      <c r="U786" s="39"/>
      <c r="V786" s="39"/>
      <c r="W786" s="39"/>
      <c r="X786" s="39"/>
      <c r="Y786" s="39"/>
      <c r="Z786" s="39"/>
      <c r="AA786" s="39"/>
      <c r="AB786" s="39"/>
      <c r="AC786" s="39"/>
      <c r="AD786" s="39"/>
      <c r="AE786" s="39"/>
      <c r="AR786" s="232" t="s">
        <v>276</v>
      </c>
      <c r="AT786" s="232" t="s">
        <v>146</v>
      </c>
      <c r="AU786" s="232" t="s">
        <v>85</v>
      </c>
      <c r="AY786" s="18" t="s">
        <v>143</v>
      </c>
      <c r="BE786" s="233">
        <f>IF(N786="základní",J786,0)</f>
        <v>0</v>
      </c>
      <c r="BF786" s="233">
        <f>IF(N786="snížená",J786,0)</f>
        <v>0</v>
      </c>
      <c r="BG786" s="233">
        <f>IF(N786="zákl. přenesená",J786,0)</f>
        <v>0</v>
      </c>
      <c r="BH786" s="233">
        <f>IF(N786="sníž. přenesená",J786,0)</f>
        <v>0</v>
      </c>
      <c r="BI786" s="233">
        <f>IF(N786="nulová",J786,0)</f>
        <v>0</v>
      </c>
      <c r="BJ786" s="18" t="s">
        <v>83</v>
      </c>
      <c r="BK786" s="233">
        <f>ROUND(I786*H786,2)</f>
        <v>0</v>
      </c>
      <c r="BL786" s="18" t="s">
        <v>276</v>
      </c>
      <c r="BM786" s="232" t="s">
        <v>1954</v>
      </c>
    </row>
    <row r="787" s="2" customFormat="1" ht="24.15" customHeight="1">
      <c r="A787" s="39"/>
      <c r="B787" s="40"/>
      <c r="C787" s="220" t="s">
        <v>1955</v>
      </c>
      <c r="D787" s="220" t="s">
        <v>146</v>
      </c>
      <c r="E787" s="221" t="s">
        <v>1956</v>
      </c>
      <c r="F787" s="222" t="s">
        <v>1957</v>
      </c>
      <c r="G787" s="223" t="s">
        <v>474</v>
      </c>
      <c r="H787" s="224">
        <v>3.044</v>
      </c>
      <c r="I787" s="225"/>
      <c r="J787" s="226">
        <f>ROUND(I787*H787,2)</f>
        <v>0</v>
      </c>
      <c r="K787" s="227"/>
      <c r="L787" s="45"/>
      <c r="M787" s="228" t="s">
        <v>1</v>
      </c>
      <c r="N787" s="229" t="s">
        <v>40</v>
      </c>
      <c r="O787" s="92"/>
      <c r="P787" s="230">
        <f>O787*H787</f>
        <v>0</v>
      </c>
      <c r="Q787" s="230">
        <v>0</v>
      </c>
      <c r="R787" s="230">
        <f>Q787*H787</f>
        <v>0</v>
      </c>
      <c r="S787" s="230">
        <v>0</v>
      </c>
      <c r="T787" s="231">
        <f>S787*H787</f>
        <v>0</v>
      </c>
      <c r="U787" s="39"/>
      <c r="V787" s="39"/>
      <c r="W787" s="39"/>
      <c r="X787" s="39"/>
      <c r="Y787" s="39"/>
      <c r="Z787" s="39"/>
      <c r="AA787" s="39"/>
      <c r="AB787" s="39"/>
      <c r="AC787" s="39"/>
      <c r="AD787" s="39"/>
      <c r="AE787" s="39"/>
      <c r="AR787" s="232" t="s">
        <v>276</v>
      </c>
      <c r="AT787" s="232" t="s">
        <v>146</v>
      </c>
      <c r="AU787" s="232" t="s">
        <v>85</v>
      </c>
      <c r="AY787" s="18" t="s">
        <v>143</v>
      </c>
      <c r="BE787" s="233">
        <f>IF(N787="základní",J787,0)</f>
        <v>0</v>
      </c>
      <c r="BF787" s="233">
        <f>IF(N787="snížená",J787,0)</f>
        <v>0</v>
      </c>
      <c r="BG787" s="233">
        <f>IF(N787="zákl. přenesená",J787,0)</f>
        <v>0</v>
      </c>
      <c r="BH787" s="233">
        <f>IF(N787="sníž. přenesená",J787,0)</f>
        <v>0</v>
      </c>
      <c r="BI787" s="233">
        <f>IF(N787="nulová",J787,0)</f>
        <v>0</v>
      </c>
      <c r="BJ787" s="18" t="s">
        <v>83</v>
      </c>
      <c r="BK787" s="233">
        <f>ROUND(I787*H787,2)</f>
        <v>0</v>
      </c>
      <c r="BL787" s="18" t="s">
        <v>276</v>
      </c>
      <c r="BM787" s="232" t="s">
        <v>1958</v>
      </c>
    </row>
    <row r="788" s="12" customFormat="1" ht="22.8" customHeight="1">
      <c r="A788" s="12"/>
      <c r="B788" s="204"/>
      <c r="C788" s="205"/>
      <c r="D788" s="206" t="s">
        <v>74</v>
      </c>
      <c r="E788" s="218" t="s">
        <v>1959</v>
      </c>
      <c r="F788" s="218" t="s">
        <v>1960</v>
      </c>
      <c r="G788" s="205"/>
      <c r="H788" s="205"/>
      <c r="I788" s="208"/>
      <c r="J788" s="219">
        <f>BK788</f>
        <v>0</v>
      </c>
      <c r="K788" s="205"/>
      <c r="L788" s="210"/>
      <c r="M788" s="211"/>
      <c r="N788" s="212"/>
      <c r="O788" s="212"/>
      <c r="P788" s="213">
        <f>SUM(P789:P812)</f>
        <v>0</v>
      </c>
      <c r="Q788" s="212"/>
      <c r="R788" s="213">
        <f>SUM(R789:R812)</f>
        <v>0.0045659709000000007</v>
      </c>
      <c r="S788" s="212"/>
      <c r="T788" s="214">
        <f>SUM(T789:T812)</f>
        <v>0</v>
      </c>
      <c r="U788" s="12"/>
      <c r="V788" s="12"/>
      <c r="W788" s="12"/>
      <c r="X788" s="12"/>
      <c r="Y788" s="12"/>
      <c r="Z788" s="12"/>
      <c r="AA788" s="12"/>
      <c r="AB788" s="12"/>
      <c r="AC788" s="12"/>
      <c r="AD788" s="12"/>
      <c r="AE788" s="12"/>
      <c r="AR788" s="215" t="s">
        <v>85</v>
      </c>
      <c r="AT788" s="216" t="s">
        <v>74</v>
      </c>
      <c r="AU788" s="216" t="s">
        <v>83</v>
      </c>
      <c r="AY788" s="215" t="s">
        <v>143</v>
      </c>
      <c r="BK788" s="217">
        <f>SUM(BK789:BK812)</f>
        <v>0</v>
      </c>
    </row>
    <row r="789" s="2" customFormat="1" ht="21.75" customHeight="1">
      <c r="A789" s="39"/>
      <c r="B789" s="40"/>
      <c r="C789" s="220" t="s">
        <v>1961</v>
      </c>
      <c r="D789" s="220" t="s">
        <v>146</v>
      </c>
      <c r="E789" s="221" t="s">
        <v>1962</v>
      </c>
      <c r="F789" s="222" t="s">
        <v>1963</v>
      </c>
      <c r="G789" s="223" t="s">
        <v>363</v>
      </c>
      <c r="H789" s="224">
        <v>8</v>
      </c>
      <c r="I789" s="225"/>
      <c r="J789" s="226">
        <f>ROUND(I789*H789,2)</f>
        <v>0</v>
      </c>
      <c r="K789" s="227"/>
      <c r="L789" s="45"/>
      <c r="M789" s="228" t="s">
        <v>1</v>
      </c>
      <c r="N789" s="229" t="s">
        <v>40</v>
      </c>
      <c r="O789" s="92"/>
      <c r="P789" s="230">
        <f>O789*H789</f>
        <v>0</v>
      </c>
      <c r="Q789" s="230">
        <v>6.0000000000000002E-05</v>
      </c>
      <c r="R789" s="230">
        <f>Q789*H789</f>
        <v>0.00048000000000000001</v>
      </c>
      <c r="S789" s="230">
        <v>0</v>
      </c>
      <c r="T789" s="231">
        <f>S789*H789</f>
        <v>0</v>
      </c>
      <c r="U789" s="39"/>
      <c r="V789" s="39"/>
      <c r="W789" s="39"/>
      <c r="X789" s="39"/>
      <c r="Y789" s="39"/>
      <c r="Z789" s="39"/>
      <c r="AA789" s="39"/>
      <c r="AB789" s="39"/>
      <c r="AC789" s="39"/>
      <c r="AD789" s="39"/>
      <c r="AE789" s="39"/>
      <c r="AR789" s="232" t="s">
        <v>276</v>
      </c>
      <c r="AT789" s="232" t="s">
        <v>146</v>
      </c>
      <c r="AU789" s="232" t="s">
        <v>85</v>
      </c>
      <c r="AY789" s="18" t="s">
        <v>143</v>
      </c>
      <c r="BE789" s="233">
        <f>IF(N789="základní",J789,0)</f>
        <v>0</v>
      </c>
      <c r="BF789" s="233">
        <f>IF(N789="snížená",J789,0)</f>
        <v>0</v>
      </c>
      <c r="BG789" s="233">
        <f>IF(N789="zákl. přenesená",J789,0)</f>
        <v>0</v>
      </c>
      <c r="BH789" s="233">
        <f>IF(N789="sníž. přenesená",J789,0)</f>
        <v>0</v>
      </c>
      <c r="BI789" s="233">
        <f>IF(N789="nulová",J789,0)</f>
        <v>0</v>
      </c>
      <c r="BJ789" s="18" t="s">
        <v>83</v>
      </c>
      <c r="BK789" s="233">
        <f>ROUND(I789*H789,2)</f>
        <v>0</v>
      </c>
      <c r="BL789" s="18" t="s">
        <v>276</v>
      </c>
      <c r="BM789" s="232" t="s">
        <v>1964</v>
      </c>
    </row>
    <row r="790" s="2" customFormat="1">
      <c r="A790" s="39"/>
      <c r="B790" s="40"/>
      <c r="C790" s="41"/>
      <c r="D790" s="236" t="s">
        <v>357</v>
      </c>
      <c r="E790" s="41"/>
      <c r="F790" s="289" t="s">
        <v>1965</v>
      </c>
      <c r="G790" s="41"/>
      <c r="H790" s="41"/>
      <c r="I790" s="290"/>
      <c r="J790" s="41"/>
      <c r="K790" s="41"/>
      <c r="L790" s="45"/>
      <c r="M790" s="291"/>
      <c r="N790" s="292"/>
      <c r="O790" s="92"/>
      <c r="P790" s="92"/>
      <c r="Q790" s="92"/>
      <c r="R790" s="92"/>
      <c r="S790" s="92"/>
      <c r="T790" s="93"/>
      <c r="U790" s="39"/>
      <c r="V790" s="39"/>
      <c r="W790" s="39"/>
      <c r="X790" s="39"/>
      <c r="Y790" s="39"/>
      <c r="Z790" s="39"/>
      <c r="AA790" s="39"/>
      <c r="AB790" s="39"/>
      <c r="AC790" s="39"/>
      <c r="AD790" s="39"/>
      <c r="AE790" s="39"/>
      <c r="AT790" s="18" t="s">
        <v>357</v>
      </c>
      <c r="AU790" s="18" t="s">
        <v>85</v>
      </c>
    </row>
    <row r="791" s="2" customFormat="1" ht="16.5" customHeight="1">
      <c r="A791" s="39"/>
      <c r="B791" s="40"/>
      <c r="C791" s="220" t="s">
        <v>1966</v>
      </c>
      <c r="D791" s="220" t="s">
        <v>146</v>
      </c>
      <c r="E791" s="221" t="s">
        <v>1967</v>
      </c>
      <c r="F791" s="222" t="s">
        <v>1968</v>
      </c>
      <c r="G791" s="223" t="s">
        <v>867</v>
      </c>
      <c r="H791" s="224">
        <v>1</v>
      </c>
      <c r="I791" s="225"/>
      <c r="J791" s="226">
        <f>ROUND(I791*H791,2)</f>
        <v>0</v>
      </c>
      <c r="K791" s="227"/>
      <c r="L791" s="45"/>
      <c r="M791" s="228" t="s">
        <v>1</v>
      </c>
      <c r="N791" s="229" t="s">
        <v>40</v>
      </c>
      <c r="O791" s="92"/>
      <c r="P791" s="230">
        <f>O791*H791</f>
        <v>0</v>
      </c>
      <c r="Q791" s="230">
        <v>0</v>
      </c>
      <c r="R791" s="230">
        <f>Q791*H791</f>
        <v>0</v>
      </c>
      <c r="S791" s="230">
        <v>0</v>
      </c>
      <c r="T791" s="231">
        <f>S791*H791</f>
        <v>0</v>
      </c>
      <c r="U791" s="39"/>
      <c r="V791" s="39"/>
      <c r="W791" s="39"/>
      <c r="X791" s="39"/>
      <c r="Y791" s="39"/>
      <c r="Z791" s="39"/>
      <c r="AA791" s="39"/>
      <c r="AB791" s="39"/>
      <c r="AC791" s="39"/>
      <c r="AD791" s="39"/>
      <c r="AE791" s="39"/>
      <c r="AR791" s="232" t="s">
        <v>276</v>
      </c>
      <c r="AT791" s="232" t="s">
        <v>146</v>
      </c>
      <c r="AU791" s="232" t="s">
        <v>85</v>
      </c>
      <c r="AY791" s="18" t="s">
        <v>143</v>
      </c>
      <c r="BE791" s="233">
        <f>IF(N791="základní",J791,0)</f>
        <v>0</v>
      </c>
      <c r="BF791" s="233">
        <f>IF(N791="snížená",J791,0)</f>
        <v>0</v>
      </c>
      <c r="BG791" s="233">
        <f>IF(N791="zákl. přenesená",J791,0)</f>
        <v>0</v>
      </c>
      <c r="BH791" s="233">
        <f>IF(N791="sníž. přenesená",J791,0)</f>
        <v>0</v>
      </c>
      <c r="BI791" s="233">
        <f>IF(N791="nulová",J791,0)</f>
        <v>0</v>
      </c>
      <c r="BJ791" s="18" t="s">
        <v>83</v>
      </c>
      <c r="BK791" s="233">
        <f>ROUND(I791*H791,2)</f>
        <v>0</v>
      </c>
      <c r="BL791" s="18" t="s">
        <v>276</v>
      </c>
      <c r="BM791" s="232" t="s">
        <v>1969</v>
      </c>
    </row>
    <row r="792" s="2" customFormat="1" ht="24.15" customHeight="1">
      <c r="A792" s="39"/>
      <c r="B792" s="40"/>
      <c r="C792" s="220" t="s">
        <v>1970</v>
      </c>
      <c r="D792" s="220" t="s">
        <v>146</v>
      </c>
      <c r="E792" s="221" t="s">
        <v>1971</v>
      </c>
      <c r="F792" s="222" t="s">
        <v>1972</v>
      </c>
      <c r="G792" s="223" t="s">
        <v>149</v>
      </c>
      <c r="H792" s="224">
        <v>3.375</v>
      </c>
      <c r="I792" s="225"/>
      <c r="J792" s="226">
        <f>ROUND(I792*H792,2)</f>
        <v>0</v>
      </c>
      <c r="K792" s="227"/>
      <c r="L792" s="45"/>
      <c r="M792" s="228" t="s">
        <v>1</v>
      </c>
      <c r="N792" s="229" t="s">
        <v>40</v>
      </c>
      <c r="O792" s="92"/>
      <c r="P792" s="230">
        <f>O792*H792</f>
        <v>0</v>
      </c>
      <c r="Q792" s="230">
        <v>2.0000000000000002E-05</v>
      </c>
      <c r="R792" s="230">
        <f>Q792*H792</f>
        <v>6.7500000000000001E-05</v>
      </c>
      <c r="S792" s="230">
        <v>0</v>
      </c>
      <c r="T792" s="231">
        <f>S792*H792</f>
        <v>0</v>
      </c>
      <c r="U792" s="39"/>
      <c r="V792" s="39"/>
      <c r="W792" s="39"/>
      <c r="X792" s="39"/>
      <c r="Y792" s="39"/>
      <c r="Z792" s="39"/>
      <c r="AA792" s="39"/>
      <c r="AB792" s="39"/>
      <c r="AC792" s="39"/>
      <c r="AD792" s="39"/>
      <c r="AE792" s="39"/>
      <c r="AR792" s="232" t="s">
        <v>276</v>
      </c>
      <c r="AT792" s="232" t="s">
        <v>146</v>
      </c>
      <c r="AU792" s="232" t="s">
        <v>85</v>
      </c>
      <c r="AY792" s="18" t="s">
        <v>143</v>
      </c>
      <c r="BE792" s="233">
        <f>IF(N792="základní",J792,0)</f>
        <v>0</v>
      </c>
      <c r="BF792" s="233">
        <f>IF(N792="snížená",J792,0)</f>
        <v>0</v>
      </c>
      <c r="BG792" s="233">
        <f>IF(N792="zákl. přenesená",J792,0)</f>
        <v>0</v>
      </c>
      <c r="BH792" s="233">
        <f>IF(N792="sníž. přenesená",J792,0)</f>
        <v>0</v>
      </c>
      <c r="BI792" s="233">
        <f>IF(N792="nulová",J792,0)</f>
        <v>0</v>
      </c>
      <c r="BJ792" s="18" t="s">
        <v>83</v>
      </c>
      <c r="BK792" s="233">
        <f>ROUND(I792*H792,2)</f>
        <v>0</v>
      </c>
      <c r="BL792" s="18" t="s">
        <v>276</v>
      </c>
      <c r="BM792" s="232" t="s">
        <v>1973</v>
      </c>
    </row>
    <row r="793" s="2" customFormat="1" ht="24.15" customHeight="1">
      <c r="A793" s="39"/>
      <c r="B793" s="40"/>
      <c r="C793" s="220" t="s">
        <v>1974</v>
      </c>
      <c r="D793" s="220" t="s">
        <v>146</v>
      </c>
      <c r="E793" s="221" t="s">
        <v>1975</v>
      </c>
      <c r="F793" s="222" t="s">
        <v>1976</v>
      </c>
      <c r="G793" s="223" t="s">
        <v>149</v>
      </c>
      <c r="H793" s="224">
        <v>3.375</v>
      </c>
      <c r="I793" s="225"/>
      <c r="J793" s="226">
        <f>ROUND(I793*H793,2)</f>
        <v>0</v>
      </c>
      <c r="K793" s="227"/>
      <c r="L793" s="45"/>
      <c r="M793" s="228" t="s">
        <v>1</v>
      </c>
      <c r="N793" s="229" t="s">
        <v>40</v>
      </c>
      <c r="O793" s="92"/>
      <c r="P793" s="230">
        <f>O793*H793</f>
        <v>0</v>
      </c>
      <c r="Q793" s="230">
        <v>2.0000000000000002E-05</v>
      </c>
      <c r="R793" s="230">
        <f>Q793*H793</f>
        <v>6.7500000000000001E-05</v>
      </c>
      <c r="S793" s="230">
        <v>0</v>
      </c>
      <c r="T793" s="231">
        <f>S793*H793</f>
        <v>0</v>
      </c>
      <c r="U793" s="39"/>
      <c r="V793" s="39"/>
      <c r="W793" s="39"/>
      <c r="X793" s="39"/>
      <c r="Y793" s="39"/>
      <c r="Z793" s="39"/>
      <c r="AA793" s="39"/>
      <c r="AB793" s="39"/>
      <c r="AC793" s="39"/>
      <c r="AD793" s="39"/>
      <c r="AE793" s="39"/>
      <c r="AR793" s="232" t="s">
        <v>276</v>
      </c>
      <c r="AT793" s="232" t="s">
        <v>146</v>
      </c>
      <c r="AU793" s="232" t="s">
        <v>85</v>
      </c>
      <c r="AY793" s="18" t="s">
        <v>143</v>
      </c>
      <c r="BE793" s="233">
        <f>IF(N793="základní",J793,0)</f>
        <v>0</v>
      </c>
      <c r="BF793" s="233">
        <f>IF(N793="snížená",J793,0)</f>
        <v>0</v>
      </c>
      <c r="BG793" s="233">
        <f>IF(N793="zákl. přenesená",J793,0)</f>
        <v>0</v>
      </c>
      <c r="BH793" s="233">
        <f>IF(N793="sníž. přenesená",J793,0)</f>
        <v>0</v>
      </c>
      <c r="BI793" s="233">
        <f>IF(N793="nulová",J793,0)</f>
        <v>0</v>
      </c>
      <c r="BJ793" s="18" t="s">
        <v>83</v>
      </c>
      <c r="BK793" s="233">
        <f>ROUND(I793*H793,2)</f>
        <v>0</v>
      </c>
      <c r="BL793" s="18" t="s">
        <v>276</v>
      </c>
      <c r="BM793" s="232" t="s">
        <v>1977</v>
      </c>
    </row>
    <row r="794" s="2" customFormat="1" ht="24.15" customHeight="1">
      <c r="A794" s="39"/>
      <c r="B794" s="40"/>
      <c r="C794" s="220" t="s">
        <v>1978</v>
      </c>
      <c r="D794" s="220" t="s">
        <v>146</v>
      </c>
      <c r="E794" s="221" t="s">
        <v>1979</v>
      </c>
      <c r="F794" s="222" t="s">
        <v>1980</v>
      </c>
      <c r="G794" s="223" t="s">
        <v>149</v>
      </c>
      <c r="H794" s="224">
        <v>3.375</v>
      </c>
      <c r="I794" s="225"/>
      <c r="J794" s="226">
        <f>ROUND(I794*H794,2)</f>
        <v>0</v>
      </c>
      <c r="K794" s="227"/>
      <c r="L794" s="45"/>
      <c r="M794" s="228" t="s">
        <v>1</v>
      </c>
      <c r="N794" s="229" t="s">
        <v>40</v>
      </c>
      <c r="O794" s="92"/>
      <c r="P794" s="230">
        <f>O794*H794</f>
        <v>0</v>
      </c>
      <c r="Q794" s="230">
        <v>0</v>
      </c>
      <c r="R794" s="230">
        <f>Q794*H794</f>
        <v>0</v>
      </c>
      <c r="S794" s="230">
        <v>0</v>
      </c>
      <c r="T794" s="231">
        <f>S794*H794</f>
        <v>0</v>
      </c>
      <c r="U794" s="39"/>
      <c r="V794" s="39"/>
      <c r="W794" s="39"/>
      <c r="X794" s="39"/>
      <c r="Y794" s="39"/>
      <c r="Z794" s="39"/>
      <c r="AA794" s="39"/>
      <c r="AB794" s="39"/>
      <c r="AC794" s="39"/>
      <c r="AD794" s="39"/>
      <c r="AE794" s="39"/>
      <c r="AR794" s="232" t="s">
        <v>276</v>
      </c>
      <c r="AT794" s="232" t="s">
        <v>146</v>
      </c>
      <c r="AU794" s="232" t="s">
        <v>85</v>
      </c>
      <c r="AY794" s="18" t="s">
        <v>143</v>
      </c>
      <c r="BE794" s="233">
        <f>IF(N794="základní",J794,0)</f>
        <v>0</v>
      </c>
      <c r="BF794" s="233">
        <f>IF(N794="snížená",J794,0)</f>
        <v>0</v>
      </c>
      <c r="BG794" s="233">
        <f>IF(N794="zákl. přenesená",J794,0)</f>
        <v>0</v>
      </c>
      <c r="BH794" s="233">
        <f>IF(N794="sníž. přenesená",J794,0)</f>
        <v>0</v>
      </c>
      <c r="BI794" s="233">
        <f>IF(N794="nulová",J794,0)</f>
        <v>0</v>
      </c>
      <c r="BJ794" s="18" t="s">
        <v>83</v>
      </c>
      <c r="BK794" s="233">
        <f>ROUND(I794*H794,2)</f>
        <v>0</v>
      </c>
      <c r="BL794" s="18" t="s">
        <v>276</v>
      </c>
      <c r="BM794" s="232" t="s">
        <v>1981</v>
      </c>
    </row>
    <row r="795" s="14" customFormat="1">
      <c r="A795" s="14"/>
      <c r="B795" s="245"/>
      <c r="C795" s="246"/>
      <c r="D795" s="236" t="s">
        <v>152</v>
      </c>
      <c r="E795" s="247" t="s">
        <v>1</v>
      </c>
      <c r="F795" s="248" t="s">
        <v>1726</v>
      </c>
      <c r="G795" s="246"/>
      <c r="H795" s="249">
        <v>3.375</v>
      </c>
      <c r="I795" s="250"/>
      <c r="J795" s="246"/>
      <c r="K795" s="246"/>
      <c r="L795" s="251"/>
      <c r="M795" s="252"/>
      <c r="N795" s="253"/>
      <c r="O795" s="253"/>
      <c r="P795" s="253"/>
      <c r="Q795" s="253"/>
      <c r="R795" s="253"/>
      <c r="S795" s="253"/>
      <c r="T795" s="254"/>
      <c r="U795" s="14"/>
      <c r="V795" s="14"/>
      <c r="W795" s="14"/>
      <c r="X795" s="14"/>
      <c r="Y795" s="14"/>
      <c r="Z795" s="14"/>
      <c r="AA795" s="14"/>
      <c r="AB795" s="14"/>
      <c r="AC795" s="14"/>
      <c r="AD795" s="14"/>
      <c r="AE795" s="14"/>
      <c r="AT795" s="255" t="s">
        <v>152</v>
      </c>
      <c r="AU795" s="255" t="s">
        <v>85</v>
      </c>
      <c r="AV795" s="14" t="s">
        <v>85</v>
      </c>
      <c r="AW795" s="14" t="s">
        <v>32</v>
      </c>
      <c r="AX795" s="14" t="s">
        <v>83</v>
      </c>
      <c r="AY795" s="255" t="s">
        <v>143</v>
      </c>
    </row>
    <row r="796" s="2" customFormat="1" ht="24.15" customHeight="1">
      <c r="A796" s="39"/>
      <c r="B796" s="40"/>
      <c r="C796" s="220" t="s">
        <v>1982</v>
      </c>
      <c r="D796" s="220" t="s">
        <v>146</v>
      </c>
      <c r="E796" s="221" t="s">
        <v>1983</v>
      </c>
      <c r="F796" s="222" t="s">
        <v>1984</v>
      </c>
      <c r="G796" s="223" t="s">
        <v>149</v>
      </c>
      <c r="H796" s="224">
        <v>3.375</v>
      </c>
      <c r="I796" s="225"/>
      <c r="J796" s="226">
        <f>ROUND(I796*H796,2)</f>
        <v>0</v>
      </c>
      <c r="K796" s="227"/>
      <c r="L796" s="45"/>
      <c r="M796" s="228" t="s">
        <v>1</v>
      </c>
      <c r="N796" s="229" t="s">
        <v>40</v>
      </c>
      <c r="O796" s="92"/>
      <c r="P796" s="230">
        <f>O796*H796</f>
        <v>0</v>
      </c>
      <c r="Q796" s="230">
        <v>0.00012999999999999999</v>
      </c>
      <c r="R796" s="230">
        <f>Q796*H796</f>
        <v>0.00043874999999999996</v>
      </c>
      <c r="S796" s="230">
        <v>0</v>
      </c>
      <c r="T796" s="231">
        <f>S796*H796</f>
        <v>0</v>
      </c>
      <c r="U796" s="39"/>
      <c r="V796" s="39"/>
      <c r="W796" s="39"/>
      <c r="X796" s="39"/>
      <c r="Y796" s="39"/>
      <c r="Z796" s="39"/>
      <c r="AA796" s="39"/>
      <c r="AB796" s="39"/>
      <c r="AC796" s="39"/>
      <c r="AD796" s="39"/>
      <c r="AE796" s="39"/>
      <c r="AR796" s="232" t="s">
        <v>276</v>
      </c>
      <c r="AT796" s="232" t="s">
        <v>146</v>
      </c>
      <c r="AU796" s="232" t="s">
        <v>85</v>
      </c>
      <c r="AY796" s="18" t="s">
        <v>143</v>
      </c>
      <c r="BE796" s="233">
        <f>IF(N796="základní",J796,0)</f>
        <v>0</v>
      </c>
      <c r="BF796" s="233">
        <f>IF(N796="snížená",J796,0)</f>
        <v>0</v>
      </c>
      <c r="BG796" s="233">
        <f>IF(N796="zákl. přenesená",J796,0)</f>
        <v>0</v>
      </c>
      <c r="BH796" s="233">
        <f>IF(N796="sníž. přenesená",J796,0)</f>
        <v>0</v>
      </c>
      <c r="BI796" s="233">
        <f>IF(N796="nulová",J796,0)</f>
        <v>0</v>
      </c>
      <c r="BJ796" s="18" t="s">
        <v>83</v>
      </c>
      <c r="BK796" s="233">
        <f>ROUND(I796*H796,2)</f>
        <v>0</v>
      </c>
      <c r="BL796" s="18" t="s">
        <v>276</v>
      </c>
      <c r="BM796" s="232" t="s">
        <v>1985</v>
      </c>
    </row>
    <row r="797" s="2" customFormat="1" ht="24.15" customHeight="1">
      <c r="A797" s="39"/>
      <c r="B797" s="40"/>
      <c r="C797" s="220" t="s">
        <v>1986</v>
      </c>
      <c r="D797" s="220" t="s">
        <v>146</v>
      </c>
      <c r="E797" s="221" t="s">
        <v>1987</v>
      </c>
      <c r="F797" s="222" t="s">
        <v>1988</v>
      </c>
      <c r="G797" s="223" t="s">
        <v>149</v>
      </c>
      <c r="H797" s="224">
        <v>3.375</v>
      </c>
      <c r="I797" s="225"/>
      <c r="J797" s="226">
        <f>ROUND(I797*H797,2)</f>
        <v>0</v>
      </c>
      <c r="K797" s="227"/>
      <c r="L797" s="45"/>
      <c r="M797" s="228" t="s">
        <v>1</v>
      </c>
      <c r="N797" s="229" t="s">
        <v>40</v>
      </c>
      <c r="O797" s="92"/>
      <c r="P797" s="230">
        <f>O797*H797</f>
        <v>0</v>
      </c>
      <c r="Q797" s="230">
        <v>0.00029</v>
      </c>
      <c r="R797" s="230">
        <f>Q797*H797</f>
        <v>0.00097875000000000002</v>
      </c>
      <c r="S797" s="230">
        <v>0</v>
      </c>
      <c r="T797" s="231">
        <f>S797*H797</f>
        <v>0</v>
      </c>
      <c r="U797" s="39"/>
      <c r="V797" s="39"/>
      <c r="W797" s="39"/>
      <c r="X797" s="39"/>
      <c r="Y797" s="39"/>
      <c r="Z797" s="39"/>
      <c r="AA797" s="39"/>
      <c r="AB797" s="39"/>
      <c r="AC797" s="39"/>
      <c r="AD797" s="39"/>
      <c r="AE797" s="39"/>
      <c r="AR797" s="232" t="s">
        <v>276</v>
      </c>
      <c r="AT797" s="232" t="s">
        <v>146</v>
      </c>
      <c r="AU797" s="232" t="s">
        <v>85</v>
      </c>
      <c r="AY797" s="18" t="s">
        <v>143</v>
      </c>
      <c r="BE797" s="233">
        <f>IF(N797="základní",J797,0)</f>
        <v>0</v>
      </c>
      <c r="BF797" s="233">
        <f>IF(N797="snížená",J797,0)</f>
        <v>0</v>
      </c>
      <c r="BG797" s="233">
        <f>IF(N797="zákl. přenesená",J797,0)</f>
        <v>0</v>
      </c>
      <c r="BH797" s="233">
        <f>IF(N797="sníž. přenesená",J797,0)</f>
        <v>0</v>
      </c>
      <c r="BI797" s="233">
        <f>IF(N797="nulová",J797,0)</f>
        <v>0</v>
      </c>
      <c r="BJ797" s="18" t="s">
        <v>83</v>
      </c>
      <c r="BK797" s="233">
        <f>ROUND(I797*H797,2)</f>
        <v>0</v>
      </c>
      <c r="BL797" s="18" t="s">
        <v>276</v>
      </c>
      <c r="BM797" s="232" t="s">
        <v>1989</v>
      </c>
    </row>
    <row r="798" s="2" customFormat="1" ht="24.15" customHeight="1">
      <c r="A798" s="39"/>
      <c r="B798" s="40"/>
      <c r="C798" s="220" t="s">
        <v>1990</v>
      </c>
      <c r="D798" s="220" t="s">
        <v>146</v>
      </c>
      <c r="E798" s="221" t="s">
        <v>1991</v>
      </c>
      <c r="F798" s="222" t="s">
        <v>1992</v>
      </c>
      <c r="G798" s="223" t="s">
        <v>149</v>
      </c>
      <c r="H798" s="224">
        <v>7.7690000000000001</v>
      </c>
      <c r="I798" s="225"/>
      <c r="J798" s="226">
        <f>ROUND(I798*H798,2)</f>
        <v>0</v>
      </c>
      <c r="K798" s="227"/>
      <c r="L798" s="45"/>
      <c r="M798" s="228" t="s">
        <v>1</v>
      </c>
      <c r="N798" s="229" t="s">
        <v>40</v>
      </c>
      <c r="O798" s="92"/>
      <c r="P798" s="230">
        <f>O798*H798</f>
        <v>0</v>
      </c>
      <c r="Q798" s="230">
        <v>8.0000000000000007E-05</v>
      </c>
      <c r="R798" s="230">
        <f>Q798*H798</f>
        <v>0.00062152000000000008</v>
      </c>
      <c r="S798" s="230">
        <v>0</v>
      </c>
      <c r="T798" s="231">
        <f>S798*H798</f>
        <v>0</v>
      </c>
      <c r="U798" s="39"/>
      <c r="V798" s="39"/>
      <c r="W798" s="39"/>
      <c r="X798" s="39"/>
      <c r="Y798" s="39"/>
      <c r="Z798" s="39"/>
      <c r="AA798" s="39"/>
      <c r="AB798" s="39"/>
      <c r="AC798" s="39"/>
      <c r="AD798" s="39"/>
      <c r="AE798" s="39"/>
      <c r="AR798" s="232" t="s">
        <v>276</v>
      </c>
      <c r="AT798" s="232" t="s">
        <v>146</v>
      </c>
      <c r="AU798" s="232" t="s">
        <v>85</v>
      </c>
      <c r="AY798" s="18" t="s">
        <v>143</v>
      </c>
      <c r="BE798" s="233">
        <f>IF(N798="základní",J798,0)</f>
        <v>0</v>
      </c>
      <c r="BF798" s="233">
        <f>IF(N798="snížená",J798,0)</f>
        <v>0</v>
      </c>
      <c r="BG798" s="233">
        <f>IF(N798="zákl. přenesená",J798,0)</f>
        <v>0</v>
      </c>
      <c r="BH798" s="233">
        <f>IF(N798="sníž. přenesená",J798,0)</f>
        <v>0</v>
      </c>
      <c r="BI798" s="233">
        <f>IF(N798="nulová",J798,0)</f>
        <v>0</v>
      </c>
      <c r="BJ798" s="18" t="s">
        <v>83</v>
      </c>
      <c r="BK798" s="233">
        <f>ROUND(I798*H798,2)</f>
        <v>0</v>
      </c>
      <c r="BL798" s="18" t="s">
        <v>276</v>
      </c>
      <c r="BM798" s="232" t="s">
        <v>1993</v>
      </c>
    </row>
    <row r="799" s="14" customFormat="1">
      <c r="A799" s="14"/>
      <c r="B799" s="245"/>
      <c r="C799" s="246"/>
      <c r="D799" s="236" t="s">
        <v>152</v>
      </c>
      <c r="E799" s="247" t="s">
        <v>1</v>
      </c>
      <c r="F799" s="248" t="s">
        <v>1994</v>
      </c>
      <c r="G799" s="246"/>
      <c r="H799" s="249">
        <v>1.1359999999999999</v>
      </c>
      <c r="I799" s="250"/>
      <c r="J799" s="246"/>
      <c r="K799" s="246"/>
      <c r="L799" s="251"/>
      <c r="M799" s="252"/>
      <c r="N799" s="253"/>
      <c r="O799" s="253"/>
      <c r="P799" s="253"/>
      <c r="Q799" s="253"/>
      <c r="R799" s="253"/>
      <c r="S799" s="253"/>
      <c r="T799" s="254"/>
      <c r="U799" s="14"/>
      <c r="V799" s="14"/>
      <c r="W799" s="14"/>
      <c r="X799" s="14"/>
      <c r="Y799" s="14"/>
      <c r="Z799" s="14"/>
      <c r="AA799" s="14"/>
      <c r="AB799" s="14"/>
      <c r="AC799" s="14"/>
      <c r="AD799" s="14"/>
      <c r="AE799" s="14"/>
      <c r="AT799" s="255" t="s">
        <v>152</v>
      </c>
      <c r="AU799" s="255" t="s">
        <v>85</v>
      </c>
      <c r="AV799" s="14" t="s">
        <v>85</v>
      </c>
      <c r="AW799" s="14" t="s">
        <v>32</v>
      </c>
      <c r="AX799" s="14" t="s">
        <v>75</v>
      </c>
      <c r="AY799" s="255" t="s">
        <v>143</v>
      </c>
    </row>
    <row r="800" s="14" customFormat="1">
      <c r="A800" s="14"/>
      <c r="B800" s="245"/>
      <c r="C800" s="246"/>
      <c r="D800" s="236" t="s">
        <v>152</v>
      </c>
      <c r="E800" s="247" t="s">
        <v>1</v>
      </c>
      <c r="F800" s="248" t="s">
        <v>1995</v>
      </c>
      <c r="G800" s="246"/>
      <c r="H800" s="249">
        <v>4.4530000000000003</v>
      </c>
      <c r="I800" s="250"/>
      <c r="J800" s="246"/>
      <c r="K800" s="246"/>
      <c r="L800" s="251"/>
      <c r="M800" s="252"/>
      <c r="N800" s="253"/>
      <c r="O800" s="253"/>
      <c r="P800" s="253"/>
      <c r="Q800" s="253"/>
      <c r="R800" s="253"/>
      <c r="S800" s="253"/>
      <c r="T800" s="254"/>
      <c r="U800" s="14"/>
      <c r="V800" s="14"/>
      <c r="W800" s="14"/>
      <c r="X800" s="14"/>
      <c r="Y800" s="14"/>
      <c r="Z800" s="14"/>
      <c r="AA800" s="14"/>
      <c r="AB800" s="14"/>
      <c r="AC800" s="14"/>
      <c r="AD800" s="14"/>
      <c r="AE800" s="14"/>
      <c r="AT800" s="255" t="s">
        <v>152</v>
      </c>
      <c r="AU800" s="255" t="s">
        <v>85</v>
      </c>
      <c r="AV800" s="14" t="s">
        <v>85</v>
      </c>
      <c r="AW800" s="14" t="s">
        <v>32</v>
      </c>
      <c r="AX800" s="14" t="s">
        <v>75</v>
      </c>
      <c r="AY800" s="255" t="s">
        <v>143</v>
      </c>
    </row>
    <row r="801" s="14" customFormat="1">
      <c r="A801" s="14"/>
      <c r="B801" s="245"/>
      <c r="C801" s="246"/>
      <c r="D801" s="236" t="s">
        <v>152</v>
      </c>
      <c r="E801" s="247" t="s">
        <v>1</v>
      </c>
      <c r="F801" s="248" t="s">
        <v>1996</v>
      </c>
      <c r="G801" s="246"/>
      <c r="H801" s="249">
        <v>2.1800000000000002</v>
      </c>
      <c r="I801" s="250"/>
      <c r="J801" s="246"/>
      <c r="K801" s="246"/>
      <c r="L801" s="251"/>
      <c r="M801" s="252"/>
      <c r="N801" s="253"/>
      <c r="O801" s="253"/>
      <c r="P801" s="253"/>
      <c r="Q801" s="253"/>
      <c r="R801" s="253"/>
      <c r="S801" s="253"/>
      <c r="T801" s="254"/>
      <c r="U801" s="14"/>
      <c r="V801" s="14"/>
      <c r="W801" s="14"/>
      <c r="X801" s="14"/>
      <c r="Y801" s="14"/>
      <c r="Z801" s="14"/>
      <c r="AA801" s="14"/>
      <c r="AB801" s="14"/>
      <c r="AC801" s="14"/>
      <c r="AD801" s="14"/>
      <c r="AE801" s="14"/>
      <c r="AT801" s="255" t="s">
        <v>152</v>
      </c>
      <c r="AU801" s="255" t="s">
        <v>85</v>
      </c>
      <c r="AV801" s="14" t="s">
        <v>85</v>
      </c>
      <c r="AW801" s="14" t="s">
        <v>32</v>
      </c>
      <c r="AX801" s="14" t="s">
        <v>75</v>
      </c>
      <c r="AY801" s="255" t="s">
        <v>143</v>
      </c>
    </row>
    <row r="802" s="16" customFormat="1">
      <c r="A802" s="16"/>
      <c r="B802" s="267"/>
      <c r="C802" s="268"/>
      <c r="D802" s="236" t="s">
        <v>152</v>
      </c>
      <c r="E802" s="269" t="s">
        <v>1</v>
      </c>
      <c r="F802" s="270" t="s">
        <v>174</v>
      </c>
      <c r="G802" s="268"/>
      <c r="H802" s="271">
        <v>7.7690000000000001</v>
      </c>
      <c r="I802" s="272"/>
      <c r="J802" s="268"/>
      <c r="K802" s="268"/>
      <c r="L802" s="273"/>
      <c r="M802" s="274"/>
      <c r="N802" s="275"/>
      <c r="O802" s="275"/>
      <c r="P802" s="275"/>
      <c r="Q802" s="275"/>
      <c r="R802" s="275"/>
      <c r="S802" s="275"/>
      <c r="T802" s="276"/>
      <c r="U802" s="16"/>
      <c r="V802" s="16"/>
      <c r="W802" s="16"/>
      <c r="X802" s="16"/>
      <c r="Y802" s="16"/>
      <c r="Z802" s="16"/>
      <c r="AA802" s="16"/>
      <c r="AB802" s="16"/>
      <c r="AC802" s="16"/>
      <c r="AD802" s="16"/>
      <c r="AE802" s="16"/>
      <c r="AT802" s="277" t="s">
        <v>152</v>
      </c>
      <c r="AU802" s="277" t="s">
        <v>85</v>
      </c>
      <c r="AV802" s="16" t="s">
        <v>150</v>
      </c>
      <c r="AW802" s="16" t="s">
        <v>32</v>
      </c>
      <c r="AX802" s="16" t="s">
        <v>83</v>
      </c>
      <c r="AY802" s="277" t="s">
        <v>143</v>
      </c>
    </row>
    <row r="803" s="2" customFormat="1" ht="24.15" customHeight="1">
      <c r="A803" s="39"/>
      <c r="B803" s="40"/>
      <c r="C803" s="220" t="s">
        <v>1997</v>
      </c>
      <c r="D803" s="220" t="s">
        <v>146</v>
      </c>
      <c r="E803" s="221" t="s">
        <v>1998</v>
      </c>
      <c r="F803" s="222" t="s">
        <v>1999</v>
      </c>
      <c r="G803" s="223" t="s">
        <v>149</v>
      </c>
      <c r="H803" s="224">
        <v>7.7690000000000001</v>
      </c>
      <c r="I803" s="225"/>
      <c r="J803" s="226">
        <f>ROUND(I803*H803,2)</f>
        <v>0</v>
      </c>
      <c r="K803" s="227"/>
      <c r="L803" s="45"/>
      <c r="M803" s="228" t="s">
        <v>1</v>
      </c>
      <c r="N803" s="229" t="s">
        <v>40</v>
      </c>
      <c r="O803" s="92"/>
      <c r="P803" s="230">
        <f>O803*H803</f>
        <v>0</v>
      </c>
      <c r="Q803" s="230">
        <v>0.00012305000000000001</v>
      </c>
      <c r="R803" s="230">
        <f>Q803*H803</f>
        <v>0.00095597545000000012</v>
      </c>
      <c r="S803" s="230">
        <v>0</v>
      </c>
      <c r="T803" s="231">
        <f>S803*H803</f>
        <v>0</v>
      </c>
      <c r="U803" s="39"/>
      <c r="V803" s="39"/>
      <c r="W803" s="39"/>
      <c r="X803" s="39"/>
      <c r="Y803" s="39"/>
      <c r="Z803" s="39"/>
      <c r="AA803" s="39"/>
      <c r="AB803" s="39"/>
      <c r="AC803" s="39"/>
      <c r="AD803" s="39"/>
      <c r="AE803" s="39"/>
      <c r="AR803" s="232" t="s">
        <v>276</v>
      </c>
      <c r="AT803" s="232" t="s">
        <v>146</v>
      </c>
      <c r="AU803" s="232" t="s">
        <v>85</v>
      </c>
      <c r="AY803" s="18" t="s">
        <v>143</v>
      </c>
      <c r="BE803" s="233">
        <f>IF(N803="základní",J803,0)</f>
        <v>0</v>
      </c>
      <c r="BF803" s="233">
        <f>IF(N803="snížená",J803,0)</f>
        <v>0</v>
      </c>
      <c r="BG803" s="233">
        <f>IF(N803="zákl. přenesená",J803,0)</f>
        <v>0</v>
      </c>
      <c r="BH803" s="233">
        <f>IF(N803="sníž. přenesená",J803,0)</f>
        <v>0</v>
      </c>
      <c r="BI803" s="233">
        <f>IF(N803="nulová",J803,0)</f>
        <v>0</v>
      </c>
      <c r="BJ803" s="18" t="s">
        <v>83</v>
      </c>
      <c r="BK803" s="233">
        <f>ROUND(I803*H803,2)</f>
        <v>0</v>
      </c>
      <c r="BL803" s="18" t="s">
        <v>276</v>
      </c>
      <c r="BM803" s="232" t="s">
        <v>2000</v>
      </c>
    </row>
    <row r="804" s="14" customFormat="1">
      <c r="A804" s="14"/>
      <c r="B804" s="245"/>
      <c r="C804" s="246"/>
      <c r="D804" s="236" t="s">
        <v>152</v>
      </c>
      <c r="E804" s="247" t="s">
        <v>1</v>
      </c>
      <c r="F804" s="248" t="s">
        <v>1994</v>
      </c>
      <c r="G804" s="246"/>
      <c r="H804" s="249">
        <v>1.1359999999999999</v>
      </c>
      <c r="I804" s="250"/>
      <c r="J804" s="246"/>
      <c r="K804" s="246"/>
      <c r="L804" s="251"/>
      <c r="M804" s="252"/>
      <c r="N804" s="253"/>
      <c r="O804" s="253"/>
      <c r="P804" s="253"/>
      <c r="Q804" s="253"/>
      <c r="R804" s="253"/>
      <c r="S804" s="253"/>
      <c r="T804" s="254"/>
      <c r="U804" s="14"/>
      <c r="V804" s="14"/>
      <c r="W804" s="14"/>
      <c r="X804" s="14"/>
      <c r="Y804" s="14"/>
      <c r="Z804" s="14"/>
      <c r="AA804" s="14"/>
      <c r="AB804" s="14"/>
      <c r="AC804" s="14"/>
      <c r="AD804" s="14"/>
      <c r="AE804" s="14"/>
      <c r="AT804" s="255" t="s">
        <v>152</v>
      </c>
      <c r="AU804" s="255" t="s">
        <v>85</v>
      </c>
      <c r="AV804" s="14" t="s">
        <v>85</v>
      </c>
      <c r="AW804" s="14" t="s">
        <v>32</v>
      </c>
      <c r="AX804" s="14" t="s">
        <v>75</v>
      </c>
      <c r="AY804" s="255" t="s">
        <v>143</v>
      </c>
    </row>
    <row r="805" s="14" customFormat="1">
      <c r="A805" s="14"/>
      <c r="B805" s="245"/>
      <c r="C805" s="246"/>
      <c r="D805" s="236" t="s">
        <v>152</v>
      </c>
      <c r="E805" s="247" t="s">
        <v>1</v>
      </c>
      <c r="F805" s="248" t="s">
        <v>1995</v>
      </c>
      <c r="G805" s="246"/>
      <c r="H805" s="249">
        <v>4.4530000000000003</v>
      </c>
      <c r="I805" s="250"/>
      <c r="J805" s="246"/>
      <c r="K805" s="246"/>
      <c r="L805" s="251"/>
      <c r="M805" s="252"/>
      <c r="N805" s="253"/>
      <c r="O805" s="253"/>
      <c r="P805" s="253"/>
      <c r="Q805" s="253"/>
      <c r="R805" s="253"/>
      <c r="S805" s="253"/>
      <c r="T805" s="254"/>
      <c r="U805" s="14"/>
      <c r="V805" s="14"/>
      <c r="W805" s="14"/>
      <c r="X805" s="14"/>
      <c r="Y805" s="14"/>
      <c r="Z805" s="14"/>
      <c r="AA805" s="14"/>
      <c r="AB805" s="14"/>
      <c r="AC805" s="14"/>
      <c r="AD805" s="14"/>
      <c r="AE805" s="14"/>
      <c r="AT805" s="255" t="s">
        <v>152</v>
      </c>
      <c r="AU805" s="255" t="s">
        <v>85</v>
      </c>
      <c r="AV805" s="14" t="s">
        <v>85</v>
      </c>
      <c r="AW805" s="14" t="s">
        <v>32</v>
      </c>
      <c r="AX805" s="14" t="s">
        <v>75</v>
      </c>
      <c r="AY805" s="255" t="s">
        <v>143</v>
      </c>
    </row>
    <row r="806" s="14" customFormat="1">
      <c r="A806" s="14"/>
      <c r="B806" s="245"/>
      <c r="C806" s="246"/>
      <c r="D806" s="236" t="s">
        <v>152</v>
      </c>
      <c r="E806" s="247" t="s">
        <v>1</v>
      </c>
      <c r="F806" s="248" t="s">
        <v>1996</v>
      </c>
      <c r="G806" s="246"/>
      <c r="H806" s="249">
        <v>2.1800000000000002</v>
      </c>
      <c r="I806" s="250"/>
      <c r="J806" s="246"/>
      <c r="K806" s="246"/>
      <c r="L806" s="251"/>
      <c r="M806" s="252"/>
      <c r="N806" s="253"/>
      <c r="O806" s="253"/>
      <c r="P806" s="253"/>
      <c r="Q806" s="253"/>
      <c r="R806" s="253"/>
      <c r="S806" s="253"/>
      <c r="T806" s="254"/>
      <c r="U806" s="14"/>
      <c r="V806" s="14"/>
      <c r="W806" s="14"/>
      <c r="X806" s="14"/>
      <c r="Y806" s="14"/>
      <c r="Z806" s="14"/>
      <c r="AA806" s="14"/>
      <c r="AB806" s="14"/>
      <c r="AC806" s="14"/>
      <c r="AD806" s="14"/>
      <c r="AE806" s="14"/>
      <c r="AT806" s="255" t="s">
        <v>152</v>
      </c>
      <c r="AU806" s="255" t="s">
        <v>85</v>
      </c>
      <c r="AV806" s="14" t="s">
        <v>85</v>
      </c>
      <c r="AW806" s="14" t="s">
        <v>32</v>
      </c>
      <c r="AX806" s="14" t="s">
        <v>75</v>
      </c>
      <c r="AY806" s="255" t="s">
        <v>143</v>
      </c>
    </row>
    <row r="807" s="16" customFormat="1">
      <c r="A807" s="16"/>
      <c r="B807" s="267"/>
      <c r="C807" s="268"/>
      <c r="D807" s="236" t="s">
        <v>152</v>
      </c>
      <c r="E807" s="269" t="s">
        <v>1</v>
      </c>
      <c r="F807" s="270" t="s">
        <v>174</v>
      </c>
      <c r="G807" s="268"/>
      <c r="H807" s="271">
        <v>7.7690000000000001</v>
      </c>
      <c r="I807" s="272"/>
      <c r="J807" s="268"/>
      <c r="K807" s="268"/>
      <c r="L807" s="273"/>
      <c r="M807" s="274"/>
      <c r="N807" s="275"/>
      <c r="O807" s="275"/>
      <c r="P807" s="275"/>
      <c r="Q807" s="275"/>
      <c r="R807" s="275"/>
      <c r="S807" s="275"/>
      <c r="T807" s="276"/>
      <c r="U807" s="16"/>
      <c r="V807" s="16"/>
      <c r="W807" s="16"/>
      <c r="X807" s="16"/>
      <c r="Y807" s="16"/>
      <c r="Z807" s="16"/>
      <c r="AA807" s="16"/>
      <c r="AB807" s="16"/>
      <c r="AC807" s="16"/>
      <c r="AD807" s="16"/>
      <c r="AE807" s="16"/>
      <c r="AT807" s="277" t="s">
        <v>152</v>
      </c>
      <c r="AU807" s="277" t="s">
        <v>85</v>
      </c>
      <c r="AV807" s="16" t="s">
        <v>150</v>
      </c>
      <c r="AW807" s="16" t="s">
        <v>32</v>
      </c>
      <c r="AX807" s="16" t="s">
        <v>83</v>
      </c>
      <c r="AY807" s="277" t="s">
        <v>143</v>
      </c>
    </row>
    <row r="808" s="2" customFormat="1" ht="24.15" customHeight="1">
      <c r="A808" s="39"/>
      <c r="B808" s="40"/>
      <c r="C808" s="220" t="s">
        <v>2001</v>
      </c>
      <c r="D808" s="220" t="s">
        <v>146</v>
      </c>
      <c r="E808" s="221" t="s">
        <v>2002</v>
      </c>
      <c r="F808" s="222" t="s">
        <v>2003</v>
      </c>
      <c r="G808" s="223" t="s">
        <v>149</v>
      </c>
      <c r="H808" s="224">
        <v>7.7690000000000001</v>
      </c>
      <c r="I808" s="225"/>
      <c r="J808" s="226">
        <f>ROUND(I808*H808,2)</f>
        <v>0</v>
      </c>
      <c r="K808" s="227"/>
      <c r="L808" s="45"/>
      <c r="M808" s="228" t="s">
        <v>1</v>
      </c>
      <c r="N808" s="229" t="s">
        <v>40</v>
      </c>
      <c r="O808" s="92"/>
      <c r="P808" s="230">
        <f>O808*H808</f>
        <v>0</v>
      </c>
      <c r="Q808" s="230">
        <v>0.00012305000000000001</v>
      </c>
      <c r="R808" s="230">
        <f>Q808*H808</f>
        <v>0.00095597545000000012</v>
      </c>
      <c r="S808" s="230">
        <v>0</v>
      </c>
      <c r="T808" s="231">
        <f>S808*H808</f>
        <v>0</v>
      </c>
      <c r="U808" s="39"/>
      <c r="V808" s="39"/>
      <c r="W808" s="39"/>
      <c r="X808" s="39"/>
      <c r="Y808" s="39"/>
      <c r="Z808" s="39"/>
      <c r="AA808" s="39"/>
      <c r="AB808" s="39"/>
      <c r="AC808" s="39"/>
      <c r="AD808" s="39"/>
      <c r="AE808" s="39"/>
      <c r="AR808" s="232" t="s">
        <v>276</v>
      </c>
      <c r="AT808" s="232" t="s">
        <v>146</v>
      </c>
      <c r="AU808" s="232" t="s">
        <v>85</v>
      </c>
      <c r="AY808" s="18" t="s">
        <v>143</v>
      </c>
      <c r="BE808" s="233">
        <f>IF(N808="základní",J808,0)</f>
        <v>0</v>
      </c>
      <c r="BF808" s="233">
        <f>IF(N808="snížená",J808,0)</f>
        <v>0</v>
      </c>
      <c r="BG808" s="233">
        <f>IF(N808="zákl. přenesená",J808,0)</f>
        <v>0</v>
      </c>
      <c r="BH808" s="233">
        <f>IF(N808="sníž. přenesená",J808,0)</f>
        <v>0</v>
      </c>
      <c r="BI808" s="233">
        <f>IF(N808="nulová",J808,0)</f>
        <v>0</v>
      </c>
      <c r="BJ808" s="18" t="s">
        <v>83</v>
      </c>
      <c r="BK808" s="233">
        <f>ROUND(I808*H808,2)</f>
        <v>0</v>
      </c>
      <c r="BL808" s="18" t="s">
        <v>276</v>
      </c>
      <c r="BM808" s="232" t="s">
        <v>2004</v>
      </c>
    </row>
    <row r="809" s="14" customFormat="1">
      <c r="A809" s="14"/>
      <c r="B809" s="245"/>
      <c r="C809" s="246"/>
      <c r="D809" s="236" t="s">
        <v>152</v>
      </c>
      <c r="E809" s="247" t="s">
        <v>1</v>
      </c>
      <c r="F809" s="248" t="s">
        <v>1994</v>
      </c>
      <c r="G809" s="246"/>
      <c r="H809" s="249">
        <v>1.1359999999999999</v>
      </c>
      <c r="I809" s="250"/>
      <c r="J809" s="246"/>
      <c r="K809" s="246"/>
      <c r="L809" s="251"/>
      <c r="M809" s="252"/>
      <c r="N809" s="253"/>
      <c r="O809" s="253"/>
      <c r="P809" s="253"/>
      <c r="Q809" s="253"/>
      <c r="R809" s="253"/>
      <c r="S809" s="253"/>
      <c r="T809" s="254"/>
      <c r="U809" s="14"/>
      <c r="V809" s="14"/>
      <c r="W809" s="14"/>
      <c r="X809" s="14"/>
      <c r="Y809" s="14"/>
      <c r="Z809" s="14"/>
      <c r="AA809" s="14"/>
      <c r="AB809" s="14"/>
      <c r="AC809" s="14"/>
      <c r="AD809" s="14"/>
      <c r="AE809" s="14"/>
      <c r="AT809" s="255" t="s">
        <v>152</v>
      </c>
      <c r="AU809" s="255" t="s">
        <v>85</v>
      </c>
      <c r="AV809" s="14" t="s">
        <v>85</v>
      </c>
      <c r="AW809" s="14" t="s">
        <v>32</v>
      </c>
      <c r="AX809" s="14" t="s">
        <v>75</v>
      </c>
      <c r="AY809" s="255" t="s">
        <v>143</v>
      </c>
    </row>
    <row r="810" s="14" customFormat="1">
      <c r="A810" s="14"/>
      <c r="B810" s="245"/>
      <c r="C810" s="246"/>
      <c r="D810" s="236" t="s">
        <v>152</v>
      </c>
      <c r="E810" s="247" t="s">
        <v>1</v>
      </c>
      <c r="F810" s="248" t="s">
        <v>1995</v>
      </c>
      <c r="G810" s="246"/>
      <c r="H810" s="249">
        <v>4.4530000000000003</v>
      </c>
      <c r="I810" s="250"/>
      <c r="J810" s="246"/>
      <c r="K810" s="246"/>
      <c r="L810" s="251"/>
      <c r="M810" s="252"/>
      <c r="N810" s="253"/>
      <c r="O810" s="253"/>
      <c r="P810" s="253"/>
      <c r="Q810" s="253"/>
      <c r="R810" s="253"/>
      <c r="S810" s="253"/>
      <c r="T810" s="254"/>
      <c r="U810" s="14"/>
      <c r="V810" s="14"/>
      <c r="W810" s="14"/>
      <c r="X810" s="14"/>
      <c r="Y810" s="14"/>
      <c r="Z810" s="14"/>
      <c r="AA810" s="14"/>
      <c r="AB810" s="14"/>
      <c r="AC810" s="14"/>
      <c r="AD810" s="14"/>
      <c r="AE810" s="14"/>
      <c r="AT810" s="255" t="s">
        <v>152</v>
      </c>
      <c r="AU810" s="255" t="s">
        <v>85</v>
      </c>
      <c r="AV810" s="14" t="s">
        <v>85</v>
      </c>
      <c r="AW810" s="14" t="s">
        <v>32</v>
      </c>
      <c r="AX810" s="14" t="s">
        <v>75</v>
      </c>
      <c r="AY810" s="255" t="s">
        <v>143</v>
      </c>
    </row>
    <row r="811" s="14" customFormat="1">
      <c r="A811" s="14"/>
      <c r="B811" s="245"/>
      <c r="C811" s="246"/>
      <c r="D811" s="236" t="s">
        <v>152</v>
      </c>
      <c r="E811" s="247" t="s">
        <v>1</v>
      </c>
      <c r="F811" s="248" t="s">
        <v>1996</v>
      </c>
      <c r="G811" s="246"/>
      <c r="H811" s="249">
        <v>2.1800000000000002</v>
      </c>
      <c r="I811" s="250"/>
      <c r="J811" s="246"/>
      <c r="K811" s="246"/>
      <c r="L811" s="251"/>
      <c r="M811" s="252"/>
      <c r="N811" s="253"/>
      <c r="O811" s="253"/>
      <c r="P811" s="253"/>
      <c r="Q811" s="253"/>
      <c r="R811" s="253"/>
      <c r="S811" s="253"/>
      <c r="T811" s="254"/>
      <c r="U811" s="14"/>
      <c r="V811" s="14"/>
      <c r="W811" s="14"/>
      <c r="X811" s="14"/>
      <c r="Y811" s="14"/>
      <c r="Z811" s="14"/>
      <c r="AA811" s="14"/>
      <c r="AB811" s="14"/>
      <c r="AC811" s="14"/>
      <c r="AD811" s="14"/>
      <c r="AE811" s="14"/>
      <c r="AT811" s="255" t="s">
        <v>152</v>
      </c>
      <c r="AU811" s="255" t="s">
        <v>85</v>
      </c>
      <c r="AV811" s="14" t="s">
        <v>85</v>
      </c>
      <c r="AW811" s="14" t="s">
        <v>32</v>
      </c>
      <c r="AX811" s="14" t="s">
        <v>75</v>
      </c>
      <c r="AY811" s="255" t="s">
        <v>143</v>
      </c>
    </row>
    <row r="812" s="16" customFormat="1">
      <c r="A812" s="16"/>
      <c r="B812" s="267"/>
      <c r="C812" s="268"/>
      <c r="D812" s="236" t="s">
        <v>152</v>
      </c>
      <c r="E812" s="269" t="s">
        <v>1</v>
      </c>
      <c r="F812" s="270" t="s">
        <v>174</v>
      </c>
      <c r="G812" s="268"/>
      <c r="H812" s="271">
        <v>7.7690000000000001</v>
      </c>
      <c r="I812" s="272"/>
      <c r="J812" s="268"/>
      <c r="K812" s="268"/>
      <c r="L812" s="273"/>
      <c r="M812" s="274"/>
      <c r="N812" s="275"/>
      <c r="O812" s="275"/>
      <c r="P812" s="275"/>
      <c r="Q812" s="275"/>
      <c r="R812" s="275"/>
      <c r="S812" s="275"/>
      <c r="T812" s="276"/>
      <c r="U812" s="16"/>
      <c r="V812" s="16"/>
      <c r="W812" s="16"/>
      <c r="X812" s="16"/>
      <c r="Y812" s="16"/>
      <c r="Z812" s="16"/>
      <c r="AA812" s="16"/>
      <c r="AB812" s="16"/>
      <c r="AC812" s="16"/>
      <c r="AD812" s="16"/>
      <c r="AE812" s="16"/>
      <c r="AT812" s="277" t="s">
        <v>152</v>
      </c>
      <c r="AU812" s="277" t="s">
        <v>85</v>
      </c>
      <c r="AV812" s="16" t="s">
        <v>150</v>
      </c>
      <c r="AW812" s="16" t="s">
        <v>32</v>
      </c>
      <c r="AX812" s="16" t="s">
        <v>83</v>
      </c>
      <c r="AY812" s="277" t="s">
        <v>143</v>
      </c>
    </row>
    <row r="813" s="12" customFormat="1" ht="22.8" customHeight="1">
      <c r="A813" s="12"/>
      <c r="B813" s="204"/>
      <c r="C813" s="205"/>
      <c r="D813" s="206" t="s">
        <v>74</v>
      </c>
      <c r="E813" s="218" t="s">
        <v>2005</v>
      </c>
      <c r="F813" s="218" t="s">
        <v>2006</v>
      </c>
      <c r="G813" s="205"/>
      <c r="H813" s="205"/>
      <c r="I813" s="208"/>
      <c r="J813" s="219">
        <f>BK813</f>
        <v>0</v>
      </c>
      <c r="K813" s="205"/>
      <c r="L813" s="210"/>
      <c r="M813" s="211"/>
      <c r="N813" s="212"/>
      <c r="O813" s="212"/>
      <c r="P813" s="213">
        <f>SUM(P814:P889)</f>
        <v>0</v>
      </c>
      <c r="Q813" s="212"/>
      <c r="R813" s="213">
        <f>SUM(R814:R889)</f>
        <v>0.63372213100000008</v>
      </c>
      <c r="S813" s="212"/>
      <c r="T813" s="214">
        <f>SUM(T814:T889)</f>
        <v>0</v>
      </c>
      <c r="U813" s="12"/>
      <c r="V813" s="12"/>
      <c r="W813" s="12"/>
      <c r="X813" s="12"/>
      <c r="Y813" s="12"/>
      <c r="Z813" s="12"/>
      <c r="AA813" s="12"/>
      <c r="AB813" s="12"/>
      <c r="AC813" s="12"/>
      <c r="AD813" s="12"/>
      <c r="AE813" s="12"/>
      <c r="AR813" s="215" t="s">
        <v>85</v>
      </c>
      <c r="AT813" s="216" t="s">
        <v>74</v>
      </c>
      <c r="AU813" s="216" t="s">
        <v>83</v>
      </c>
      <c r="AY813" s="215" t="s">
        <v>143</v>
      </c>
      <c r="BK813" s="217">
        <f>SUM(BK814:BK889)</f>
        <v>0</v>
      </c>
    </row>
    <row r="814" s="2" customFormat="1" ht="33" customHeight="1">
      <c r="A814" s="39"/>
      <c r="B814" s="40"/>
      <c r="C814" s="220" t="s">
        <v>2007</v>
      </c>
      <c r="D814" s="220" t="s">
        <v>146</v>
      </c>
      <c r="E814" s="221" t="s">
        <v>2008</v>
      </c>
      <c r="F814" s="222" t="s">
        <v>2009</v>
      </c>
      <c r="G814" s="223" t="s">
        <v>363</v>
      </c>
      <c r="H814" s="224">
        <v>50</v>
      </c>
      <c r="I814" s="225"/>
      <c r="J814" s="226">
        <f>ROUND(I814*H814,2)</f>
        <v>0</v>
      </c>
      <c r="K814" s="227"/>
      <c r="L814" s="45"/>
      <c r="M814" s="228" t="s">
        <v>1</v>
      </c>
      <c r="N814" s="229" t="s">
        <v>40</v>
      </c>
      <c r="O814" s="92"/>
      <c r="P814" s="230">
        <f>O814*H814</f>
        <v>0</v>
      </c>
      <c r="Q814" s="230">
        <v>0.0011999999999999999</v>
      </c>
      <c r="R814" s="230">
        <f>Q814*H814</f>
        <v>0.059999999999999998</v>
      </c>
      <c r="S814" s="230">
        <v>0</v>
      </c>
      <c r="T814" s="231">
        <f>S814*H814</f>
        <v>0</v>
      </c>
      <c r="U814" s="39"/>
      <c r="V814" s="39"/>
      <c r="W814" s="39"/>
      <c r="X814" s="39"/>
      <c r="Y814" s="39"/>
      <c r="Z814" s="39"/>
      <c r="AA814" s="39"/>
      <c r="AB814" s="39"/>
      <c r="AC814" s="39"/>
      <c r="AD814" s="39"/>
      <c r="AE814" s="39"/>
      <c r="AR814" s="232" t="s">
        <v>276</v>
      </c>
      <c r="AT814" s="232" t="s">
        <v>146</v>
      </c>
      <c r="AU814" s="232" t="s">
        <v>85</v>
      </c>
      <c r="AY814" s="18" t="s">
        <v>143</v>
      </c>
      <c r="BE814" s="233">
        <f>IF(N814="základní",J814,0)</f>
        <v>0</v>
      </c>
      <c r="BF814" s="233">
        <f>IF(N814="snížená",J814,0)</f>
        <v>0</v>
      </c>
      <c r="BG814" s="233">
        <f>IF(N814="zákl. přenesená",J814,0)</f>
        <v>0</v>
      </c>
      <c r="BH814" s="233">
        <f>IF(N814="sníž. přenesená",J814,0)</f>
        <v>0</v>
      </c>
      <c r="BI814" s="233">
        <f>IF(N814="nulová",J814,0)</f>
        <v>0</v>
      </c>
      <c r="BJ814" s="18" t="s">
        <v>83</v>
      </c>
      <c r="BK814" s="233">
        <f>ROUND(I814*H814,2)</f>
        <v>0</v>
      </c>
      <c r="BL814" s="18" t="s">
        <v>276</v>
      </c>
      <c r="BM814" s="232" t="s">
        <v>2010</v>
      </c>
    </row>
    <row r="815" s="2" customFormat="1" ht="24.15" customHeight="1">
      <c r="A815" s="39"/>
      <c r="B815" s="40"/>
      <c r="C815" s="220" t="s">
        <v>2011</v>
      </c>
      <c r="D815" s="220" t="s">
        <v>146</v>
      </c>
      <c r="E815" s="221" t="s">
        <v>2012</v>
      </c>
      <c r="F815" s="222" t="s">
        <v>2013</v>
      </c>
      <c r="G815" s="223" t="s">
        <v>149</v>
      </c>
      <c r="H815" s="224">
        <v>747.69299999999998</v>
      </c>
      <c r="I815" s="225"/>
      <c r="J815" s="226">
        <f>ROUND(I815*H815,2)</f>
        <v>0</v>
      </c>
      <c r="K815" s="227"/>
      <c r="L815" s="45"/>
      <c r="M815" s="228" t="s">
        <v>1</v>
      </c>
      <c r="N815" s="229" t="s">
        <v>40</v>
      </c>
      <c r="O815" s="92"/>
      <c r="P815" s="230">
        <f>O815*H815</f>
        <v>0</v>
      </c>
      <c r="Q815" s="230">
        <v>0.00020799999999999999</v>
      </c>
      <c r="R815" s="230">
        <f>Q815*H815</f>
        <v>0.155520144</v>
      </c>
      <c r="S815" s="230">
        <v>0</v>
      </c>
      <c r="T815" s="231">
        <f>S815*H815</f>
        <v>0</v>
      </c>
      <c r="U815" s="39"/>
      <c r="V815" s="39"/>
      <c r="W815" s="39"/>
      <c r="X815" s="39"/>
      <c r="Y815" s="39"/>
      <c r="Z815" s="39"/>
      <c r="AA815" s="39"/>
      <c r="AB815" s="39"/>
      <c r="AC815" s="39"/>
      <c r="AD815" s="39"/>
      <c r="AE815" s="39"/>
      <c r="AR815" s="232" t="s">
        <v>276</v>
      </c>
      <c r="AT815" s="232" t="s">
        <v>146</v>
      </c>
      <c r="AU815" s="232" t="s">
        <v>85</v>
      </c>
      <c r="AY815" s="18" t="s">
        <v>143</v>
      </c>
      <c r="BE815" s="233">
        <f>IF(N815="základní",J815,0)</f>
        <v>0</v>
      </c>
      <c r="BF815" s="233">
        <f>IF(N815="snížená",J815,0)</f>
        <v>0</v>
      </c>
      <c r="BG815" s="233">
        <f>IF(N815="zákl. přenesená",J815,0)</f>
        <v>0</v>
      </c>
      <c r="BH815" s="233">
        <f>IF(N815="sníž. přenesená",J815,0)</f>
        <v>0</v>
      </c>
      <c r="BI815" s="233">
        <f>IF(N815="nulová",J815,0)</f>
        <v>0</v>
      </c>
      <c r="BJ815" s="18" t="s">
        <v>83</v>
      </c>
      <c r="BK815" s="233">
        <f>ROUND(I815*H815,2)</f>
        <v>0</v>
      </c>
      <c r="BL815" s="18" t="s">
        <v>276</v>
      </c>
      <c r="BM815" s="232" t="s">
        <v>2014</v>
      </c>
    </row>
    <row r="816" s="13" customFormat="1">
      <c r="A816" s="13"/>
      <c r="B816" s="234"/>
      <c r="C816" s="235"/>
      <c r="D816" s="236" t="s">
        <v>152</v>
      </c>
      <c r="E816" s="237" t="s">
        <v>1</v>
      </c>
      <c r="F816" s="238" t="s">
        <v>401</v>
      </c>
      <c r="G816" s="235"/>
      <c r="H816" s="237" t="s">
        <v>1</v>
      </c>
      <c r="I816" s="239"/>
      <c r="J816" s="235"/>
      <c r="K816" s="235"/>
      <c r="L816" s="240"/>
      <c r="M816" s="241"/>
      <c r="N816" s="242"/>
      <c r="O816" s="242"/>
      <c r="P816" s="242"/>
      <c r="Q816" s="242"/>
      <c r="R816" s="242"/>
      <c r="S816" s="242"/>
      <c r="T816" s="243"/>
      <c r="U816" s="13"/>
      <c r="V816" s="13"/>
      <c r="W816" s="13"/>
      <c r="X816" s="13"/>
      <c r="Y816" s="13"/>
      <c r="Z816" s="13"/>
      <c r="AA816" s="13"/>
      <c r="AB816" s="13"/>
      <c r="AC816" s="13"/>
      <c r="AD816" s="13"/>
      <c r="AE816" s="13"/>
      <c r="AT816" s="244" t="s">
        <v>152</v>
      </c>
      <c r="AU816" s="244" t="s">
        <v>85</v>
      </c>
      <c r="AV816" s="13" t="s">
        <v>83</v>
      </c>
      <c r="AW816" s="13" t="s">
        <v>32</v>
      </c>
      <c r="AX816" s="13" t="s">
        <v>75</v>
      </c>
      <c r="AY816" s="244" t="s">
        <v>143</v>
      </c>
    </row>
    <row r="817" s="13" customFormat="1">
      <c r="A817" s="13"/>
      <c r="B817" s="234"/>
      <c r="C817" s="235"/>
      <c r="D817" s="236" t="s">
        <v>152</v>
      </c>
      <c r="E817" s="237" t="s">
        <v>1</v>
      </c>
      <c r="F817" s="238" t="s">
        <v>2015</v>
      </c>
      <c r="G817" s="235"/>
      <c r="H817" s="237" t="s">
        <v>1</v>
      </c>
      <c r="I817" s="239"/>
      <c r="J817" s="235"/>
      <c r="K817" s="235"/>
      <c r="L817" s="240"/>
      <c r="M817" s="241"/>
      <c r="N817" s="242"/>
      <c r="O817" s="242"/>
      <c r="P817" s="242"/>
      <c r="Q817" s="242"/>
      <c r="R817" s="242"/>
      <c r="S817" s="242"/>
      <c r="T817" s="243"/>
      <c r="U817" s="13"/>
      <c r="V817" s="13"/>
      <c r="W817" s="13"/>
      <c r="X817" s="13"/>
      <c r="Y817" s="13"/>
      <c r="Z817" s="13"/>
      <c r="AA817" s="13"/>
      <c r="AB817" s="13"/>
      <c r="AC817" s="13"/>
      <c r="AD817" s="13"/>
      <c r="AE817" s="13"/>
      <c r="AT817" s="244" t="s">
        <v>152</v>
      </c>
      <c r="AU817" s="244" t="s">
        <v>85</v>
      </c>
      <c r="AV817" s="13" t="s">
        <v>83</v>
      </c>
      <c r="AW817" s="13" t="s">
        <v>32</v>
      </c>
      <c r="AX817" s="13" t="s">
        <v>75</v>
      </c>
      <c r="AY817" s="244" t="s">
        <v>143</v>
      </c>
    </row>
    <row r="818" s="14" customFormat="1">
      <c r="A818" s="14"/>
      <c r="B818" s="245"/>
      <c r="C818" s="246"/>
      <c r="D818" s="236" t="s">
        <v>152</v>
      </c>
      <c r="E818" s="247" t="s">
        <v>1</v>
      </c>
      <c r="F818" s="248" t="s">
        <v>2016</v>
      </c>
      <c r="G818" s="246"/>
      <c r="H818" s="249">
        <v>26.199999999999999</v>
      </c>
      <c r="I818" s="250"/>
      <c r="J818" s="246"/>
      <c r="K818" s="246"/>
      <c r="L818" s="251"/>
      <c r="M818" s="252"/>
      <c r="N818" s="253"/>
      <c r="O818" s="253"/>
      <c r="P818" s="253"/>
      <c r="Q818" s="253"/>
      <c r="R818" s="253"/>
      <c r="S818" s="253"/>
      <c r="T818" s="254"/>
      <c r="U818" s="14"/>
      <c r="V818" s="14"/>
      <c r="W818" s="14"/>
      <c r="X818" s="14"/>
      <c r="Y818" s="14"/>
      <c r="Z818" s="14"/>
      <c r="AA818" s="14"/>
      <c r="AB818" s="14"/>
      <c r="AC818" s="14"/>
      <c r="AD818" s="14"/>
      <c r="AE818" s="14"/>
      <c r="AT818" s="255" t="s">
        <v>152</v>
      </c>
      <c r="AU818" s="255" t="s">
        <v>85</v>
      </c>
      <c r="AV818" s="14" t="s">
        <v>85</v>
      </c>
      <c r="AW818" s="14" t="s">
        <v>32</v>
      </c>
      <c r="AX818" s="14" t="s">
        <v>75</v>
      </c>
      <c r="AY818" s="255" t="s">
        <v>143</v>
      </c>
    </row>
    <row r="819" s="14" customFormat="1">
      <c r="A819" s="14"/>
      <c r="B819" s="245"/>
      <c r="C819" s="246"/>
      <c r="D819" s="236" t="s">
        <v>152</v>
      </c>
      <c r="E819" s="247" t="s">
        <v>1</v>
      </c>
      <c r="F819" s="248" t="s">
        <v>2017</v>
      </c>
      <c r="G819" s="246"/>
      <c r="H819" s="249">
        <v>7.8099999999999996</v>
      </c>
      <c r="I819" s="250"/>
      <c r="J819" s="246"/>
      <c r="K819" s="246"/>
      <c r="L819" s="251"/>
      <c r="M819" s="252"/>
      <c r="N819" s="253"/>
      <c r="O819" s="253"/>
      <c r="P819" s="253"/>
      <c r="Q819" s="253"/>
      <c r="R819" s="253"/>
      <c r="S819" s="253"/>
      <c r="T819" s="254"/>
      <c r="U819" s="14"/>
      <c r="V819" s="14"/>
      <c r="W819" s="14"/>
      <c r="X819" s="14"/>
      <c r="Y819" s="14"/>
      <c r="Z819" s="14"/>
      <c r="AA819" s="14"/>
      <c r="AB819" s="14"/>
      <c r="AC819" s="14"/>
      <c r="AD819" s="14"/>
      <c r="AE819" s="14"/>
      <c r="AT819" s="255" t="s">
        <v>152</v>
      </c>
      <c r="AU819" s="255" t="s">
        <v>85</v>
      </c>
      <c r="AV819" s="14" t="s">
        <v>85</v>
      </c>
      <c r="AW819" s="14" t="s">
        <v>32</v>
      </c>
      <c r="AX819" s="14" t="s">
        <v>75</v>
      </c>
      <c r="AY819" s="255" t="s">
        <v>143</v>
      </c>
    </row>
    <row r="820" s="14" customFormat="1">
      <c r="A820" s="14"/>
      <c r="B820" s="245"/>
      <c r="C820" s="246"/>
      <c r="D820" s="236" t="s">
        <v>152</v>
      </c>
      <c r="E820" s="247" t="s">
        <v>1</v>
      </c>
      <c r="F820" s="248" t="s">
        <v>2018</v>
      </c>
      <c r="G820" s="246"/>
      <c r="H820" s="249">
        <v>1.3300000000000001</v>
      </c>
      <c r="I820" s="250"/>
      <c r="J820" s="246"/>
      <c r="K820" s="246"/>
      <c r="L820" s="251"/>
      <c r="M820" s="252"/>
      <c r="N820" s="253"/>
      <c r="O820" s="253"/>
      <c r="P820" s="253"/>
      <c r="Q820" s="253"/>
      <c r="R820" s="253"/>
      <c r="S820" s="253"/>
      <c r="T820" s="254"/>
      <c r="U820" s="14"/>
      <c r="V820" s="14"/>
      <c r="W820" s="14"/>
      <c r="X820" s="14"/>
      <c r="Y820" s="14"/>
      <c r="Z820" s="14"/>
      <c r="AA820" s="14"/>
      <c r="AB820" s="14"/>
      <c r="AC820" s="14"/>
      <c r="AD820" s="14"/>
      <c r="AE820" s="14"/>
      <c r="AT820" s="255" t="s">
        <v>152</v>
      </c>
      <c r="AU820" s="255" t="s">
        <v>85</v>
      </c>
      <c r="AV820" s="14" t="s">
        <v>85</v>
      </c>
      <c r="AW820" s="14" t="s">
        <v>32</v>
      </c>
      <c r="AX820" s="14" t="s">
        <v>75</v>
      </c>
      <c r="AY820" s="255" t="s">
        <v>143</v>
      </c>
    </row>
    <row r="821" s="14" customFormat="1">
      <c r="A821" s="14"/>
      <c r="B821" s="245"/>
      <c r="C821" s="246"/>
      <c r="D821" s="236" t="s">
        <v>152</v>
      </c>
      <c r="E821" s="247" t="s">
        <v>1</v>
      </c>
      <c r="F821" s="248" t="s">
        <v>2019</v>
      </c>
      <c r="G821" s="246"/>
      <c r="H821" s="249">
        <v>2.02</v>
      </c>
      <c r="I821" s="250"/>
      <c r="J821" s="246"/>
      <c r="K821" s="246"/>
      <c r="L821" s="251"/>
      <c r="M821" s="252"/>
      <c r="N821" s="253"/>
      <c r="O821" s="253"/>
      <c r="P821" s="253"/>
      <c r="Q821" s="253"/>
      <c r="R821" s="253"/>
      <c r="S821" s="253"/>
      <c r="T821" s="254"/>
      <c r="U821" s="14"/>
      <c r="V821" s="14"/>
      <c r="W821" s="14"/>
      <c r="X821" s="14"/>
      <c r="Y821" s="14"/>
      <c r="Z821" s="14"/>
      <c r="AA821" s="14"/>
      <c r="AB821" s="14"/>
      <c r="AC821" s="14"/>
      <c r="AD821" s="14"/>
      <c r="AE821" s="14"/>
      <c r="AT821" s="255" t="s">
        <v>152</v>
      </c>
      <c r="AU821" s="255" t="s">
        <v>85</v>
      </c>
      <c r="AV821" s="14" t="s">
        <v>85</v>
      </c>
      <c r="AW821" s="14" t="s">
        <v>32</v>
      </c>
      <c r="AX821" s="14" t="s">
        <v>75</v>
      </c>
      <c r="AY821" s="255" t="s">
        <v>143</v>
      </c>
    </row>
    <row r="822" s="14" customFormat="1">
      <c r="A822" s="14"/>
      <c r="B822" s="245"/>
      <c r="C822" s="246"/>
      <c r="D822" s="236" t="s">
        <v>152</v>
      </c>
      <c r="E822" s="247" t="s">
        <v>1</v>
      </c>
      <c r="F822" s="248" t="s">
        <v>2020</v>
      </c>
      <c r="G822" s="246"/>
      <c r="H822" s="249">
        <v>1.4199999999999999</v>
      </c>
      <c r="I822" s="250"/>
      <c r="J822" s="246"/>
      <c r="K822" s="246"/>
      <c r="L822" s="251"/>
      <c r="M822" s="252"/>
      <c r="N822" s="253"/>
      <c r="O822" s="253"/>
      <c r="P822" s="253"/>
      <c r="Q822" s="253"/>
      <c r="R822" s="253"/>
      <c r="S822" s="253"/>
      <c r="T822" s="254"/>
      <c r="U822" s="14"/>
      <c r="V822" s="14"/>
      <c r="W822" s="14"/>
      <c r="X822" s="14"/>
      <c r="Y822" s="14"/>
      <c r="Z822" s="14"/>
      <c r="AA822" s="14"/>
      <c r="AB822" s="14"/>
      <c r="AC822" s="14"/>
      <c r="AD822" s="14"/>
      <c r="AE822" s="14"/>
      <c r="AT822" s="255" t="s">
        <v>152</v>
      </c>
      <c r="AU822" s="255" t="s">
        <v>85</v>
      </c>
      <c r="AV822" s="14" t="s">
        <v>85</v>
      </c>
      <c r="AW822" s="14" t="s">
        <v>32</v>
      </c>
      <c r="AX822" s="14" t="s">
        <v>75</v>
      </c>
      <c r="AY822" s="255" t="s">
        <v>143</v>
      </c>
    </row>
    <row r="823" s="14" customFormat="1">
      <c r="A823" s="14"/>
      <c r="B823" s="245"/>
      <c r="C823" s="246"/>
      <c r="D823" s="236" t="s">
        <v>152</v>
      </c>
      <c r="E823" s="247" t="s">
        <v>1</v>
      </c>
      <c r="F823" s="248" t="s">
        <v>2020</v>
      </c>
      <c r="G823" s="246"/>
      <c r="H823" s="249">
        <v>1.4199999999999999</v>
      </c>
      <c r="I823" s="250"/>
      <c r="J823" s="246"/>
      <c r="K823" s="246"/>
      <c r="L823" s="251"/>
      <c r="M823" s="252"/>
      <c r="N823" s="253"/>
      <c r="O823" s="253"/>
      <c r="P823" s="253"/>
      <c r="Q823" s="253"/>
      <c r="R823" s="253"/>
      <c r="S823" s="253"/>
      <c r="T823" s="254"/>
      <c r="U823" s="14"/>
      <c r="V823" s="14"/>
      <c r="W823" s="14"/>
      <c r="X823" s="14"/>
      <c r="Y823" s="14"/>
      <c r="Z823" s="14"/>
      <c r="AA823" s="14"/>
      <c r="AB823" s="14"/>
      <c r="AC823" s="14"/>
      <c r="AD823" s="14"/>
      <c r="AE823" s="14"/>
      <c r="AT823" s="255" t="s">
        <v>152</v>
      </c>
      <c r="AU823" s="255" t="s">
        <v>85</v>
      </c>
      <c r="AV823" s="14" t="s">
        <v>85</v>
      </c>
      <c r="AW823" s="14" t="s">
        <v>32</v>
      </c>
      <c r="AX823" s="14" t="s">
        <v>75</v>
      </c>
      <c r="AY823" s="255" t="s">
        <v>143</v>
      </c>
    </row>
    <row r="824" s="14" customFormat="1">
      <c r="A824" s="14"/>
      <c r="B824" s="245"/>
      <c r="C824" s="246"/>
      <c r="D824" s="236" t="s">
        <v>152</v>
      </c>
      <c r="E824" s="247" t="s">
        <v>1</v>
      </c>
      <c r="F824" s="248" t="s">
        <v>161</v>
      </c>
      <c r="G824" s="246"/>
      <c r="H824" s="249">
        <v>3</v>
      </c>
      <c r="I824" s="250"/>
      <c r="J824" s="246"/>
      <c r="K824" s="246"/>
      <c r="L824" s="251"/>
      <c r="M824" s="252"/>
      <c r="N824" s="253"/>
      <c r="O824" s="253"/>
      <c r="P824" s="253"/>
      <c r="Q824" s="253"/>
      <c r="R824" s="253"/>
      <c r="S824" s="253"/>
      <c r="T824" s="254"/>
      <c r="U824" s="14"/>
      <c r="V824" s="14"/>
      <c r="W824" s="14"/>
      <c r="X824" s="14"/>
      <c r="Y824" s="14"/>
      <c r="Z824" s="14"/>
      <c r="AA824" s="14"/>
      <c r="AB824" s="14"/>
      <c r="AC824" s="14"/>
      <c r="AD824" s="14"/>
      <c r="AE824" s="14"/>
      <c r="AT824" s="255" t="s">
        <v>152</v>
      </c>
      <c r="AU824" s="255" t="s">
        <v>85</v>
      </c>
      <c r="AV824" s="14" t="s">
        <v>85</v>
      </c>
      <c r="AW824" s="14" t="s">
        <v>32</v>
      </c>
      <c r="AX824" s="14" t="s">
        <v>75</v>
      </c>
      <c r="AY824" s="255" t="s">
        <v>143</v>
      </c>
    </row>
    <row r="825" s="14" customFormat="1">
      <c r="A825" s="14"/>
      <c r="B825" s="245"/>
      <c r="C825" s="246"/>
      <c r="D825" s="236" t="s">
        <v>152</v>
      </c>
      <c r="E825" s="247" t="s">
        <v>1</v>
      </c>
      <c r="F825" s="248" t="s">
        <v>2021</v>
      </c>
      <c r="G825" s="246"/>
      <c r="H825" s="249">
        <v>1.25</v>
      </c>
      <c r="I825" s="250"/>
      <c r="J825" s="246"/>
      <c r="K825" s="246"/>
      <c r="L825" s="251"/>
      <c r="M825" s="252"/>
      <c r="N825" s="253"/>
      <c r="O825" s="253"/>
      <c r="P825" s="253"/>
      <c r="Q825" s="253"/>
      <c r="R825" s="253"/>
      <c r="S825" s="253"/>
      <c r="T825" s="254"/>
      <c r="U825" s="14"/>
      <c r="V825" s="14"/>
      <c r="W825" s="14"/>
      <c r="X825" s="14"/>
      <c r="Y825" s="14"/>
      <c r="Z825" s="14"/>
      <c r="AA825" s="14"/>
      <c r="AB825" s="14"/>
      <c r="AC825" s="14"/>
      <c r="AD825" s="14"/>
      <c r="AE825" s="14"/>
      <c r="AT825" s="255" t="s">
        <v>152</v>
      </c>
      <c r="AU825" s="255" t="s">
        <v>85</v>
      </c>
      <c r="AV825" s="14" t="s">
        <v>85</v>
      </c>
      <c r="AW825" s="14" t="s">
        <v>32</v>
      </c>
      <c r="AX825" s="14" t="s">
        <v>75</v>
      </c>
      <c r="AY825" s="255" t="s">
        <v>143</v>
      </c>
    </row>
    <row r="826" s="14" customFormat="1">
      <c r="A826" s="14"/>
      <c r="B826" s="245"/>
      <c r="C826" s="246"/>
      <c r="D826" s="236" t="s">
        <v>152</v>
      </c>
      <c r="E826" s="247" t="s">
        <v>1</v>
      </c>
      <c r="F826" s="248" t="s">
        <v>2022</v>
      </c>
      <c r="G826" s="246"/>
      <c r="H826" s="249">
        <v>1.1200000000000001</v>
      </c>
      <c r="I826" s="250"/>
      <c r="J826" s="246"/>
      <c r="K826" s="246"/>
      <c r="L826" s="251"/>
      <c r="M826" s="252"/>
      <c r="N826" s="253"/>
      <c r="O826" s="253"/>
      <c r="P826" s="253"/>
      <c r="Q826" s="253"/>
      <c r="R826" s="253"/>
      <c r="S826" s="253"/>
      <c r="T826" s="254"/>
      <c r="U826" s="14"/>
      <c r="V826" s="14"/>
      <c r="W826" s="14"/>
      <c r="X826" s="14"/>
      <c r="Y826" s="14"/>
      <c r="Z826" s="14"/>
      <c r="AA826" s="14"/>
      <c r="AB826" s="14"/>
      <c r="AC826" s="14"/>
      <c r="AD826" s="14"/>
      <c r="AE826" s="14"/>
      <c r="AT826" s="255" t="s">
        <v>152</v>
      </c>
      <c r="AU826" s="255" t="s">
        <v>85</v>
      </c>
      <c r="AV826" s="14" t="s">
        <v>85</v>
      </c>
      <c r="AW826" s="14" t="s">
        <v>32</v>
      </c>
      <c r="AX826" s="14" t="s">
        <v>75</v>
      </c>
      <c r="AY826" s="255" t="s">
        <v>143</v>
      </c>
    </row>
    <row r="827" s="14" customFormat="1">
      <c r="A827" s="14"/>
      <c r="B827" s="245"/>
      <c r="C827" s="246"/>
      <c r="D827" s="236" t="s">
        <v>152</v>
      </c>
      <c r="E827" s="247" t="s">
        <v>1</v>
      </c>
      <c r="F827" s="248" t="s">
        <v>2023</v>
      </c>
      <c r="G827" s="246"/>
      <c r="H827" s="249">
        <v>3.4500000000000002</v>
      </c>
      <c r="I827" s="250"/>
      <c r="J827" s="246"/>
      <c r="K827" s="246"/>
      <c r="L827" s="251"/>
      <c r="M827" s="252"/>
      <c r="N827" s="253"/>
      <c r="O827" s="253"/>
      <c r="P827" s="253"/>
      <c r="Q827" s="253"/>
      <c r="R827" s="253"/>
      <c r="S827" s="253"/>
      <c r="T827" s="254"/>
      <c r="U827" s="14"/>
      <c r="V827" s="14"/>
      <c r="W827" s="14"/>
      <c r="X827" s="14"/>
      <c r="Y827" s="14"/>
      <c r="Z827" s="14"/>
      <c r="AA827" s="14"/>
      <c r="AB827" s="14"/>
      <c r="AC827" s="14"/>
      <c r="AD827" s="14"/>
      <c r="AE827" s="14"/>
      <c r="AT827" s="255" t="s">
        <v>152</v>
      </c>
      <c r="AU827" s="255" t="s">
        <v>85</v>
      </c>
      <c r="AV827" s="14" t="s">
        <v>85</v>
      </c>
      <c r="AW827" s="14" t="s">
        <v>32</v>
      </c>
      <c r="AX827" s="14" t="s">
        <v>75</v>
      </c>
      <c r="AY827" s="255" t="s">
        <v>143</v>
      </c>
    </row>
    <row r="828" s="14" customFormat="1">
      <c r="A828" s="14"/>
      <c r="B828" s="245"/>
      <c r="C828" s="246"/>
      <c r="D828" s="236" t="s">
        <v>152</v>
      </c>
      <c r="E828" s="247" t="s">
        <v>1</v>
      </c>
      <c r="F828" s="248" t="s">
        <v>2024</v>
      </c>
      <c r="G828" s="246"/>
      <c r="H828" s="249">
        <v>90.150000000000006</v>
      </c>
      <c r="I828" s="250"/>
      <c r="J828" s="246"/>
      <c r="K828" s="246"/>
      <c r="L828" s="251"/>
      <c r="M828" s="252"/>
      <c r="N828" s="253"/>
      <c r="O828" s="253"/>
      <c r="P828" s="253"/>
      <c r="Q828" s="253"/>
      <c r="R828" s="253"/>
      <c r="S828" s="253"/>
      <c r="T828" s="254"/>
      <c r="U828" s="14"/>
      <c r="V828" s="14"/>
      <c r="W828" s="14"/>
      <c r="X828" s="14"/>
      <c r="Y828" s="14"/>
      <c r="Z828" s="14"/>
      <c r="AA828" s="14"/>
      <c r="AB828" s="14"/>
      <c r="AC828" s="14"/>
      <c r="AD828" s="14"/>
      <c r="AE828" s="14"/>
      <c r="AT828" s="255" t="s">
        <v>152</v>
      </c>
      <c r="AU828" s="255" t="s">
        <v>85</v>
      </c>
      <c r="AV828" s="14" t="s">
        <v>85</v>
      </c>
      <c r="AW828" s="14" t="s">
        <v>32</v>
      </c>
      <c r="AX828" s="14" t="s">
        <v>75</v>
      </c>
      <c r="AY828" s="255" t="s">
        <v>143</v>
      </c>
    </row>
    <row r="829" s="15" customFormat="1">
      <c r="A829" s="15"/>
      <c r="B829" s="256"/>
      <c r="C829" s="257"/>
      <c r="D829" s="236" t="s">
        <v>152</v>
      </c>
      <c r="E829" s="258" t="s">
        <v>1</v>
      </c>
      <c r="F829" s="259" t="s">
        <v>160</v>
      </c>
      <c r="G829" s="257"/>
      <c r="H829" s="260">
        <v>139.17000000000002</v>
      </c>
      <c r="I829" s="261"/>
      <c r="J829" s="257"/>
      <c r="K829" s="257"/>
      <c r="L829" s="262"/>
      <c r="M829" s="263"/>
      <c r="N829" s="264"/>
      <c r="O829" s="264"/>
      <c r="P829" s="264"/>
      <c r="Q829" s="264"/>
      <c r="R829" s="264"/>
      <c r="S829" s="264"/>
      <c r="T829" s="265"/>
      <c r="U829" s="15"/>
      <c r="V829" s="15"/>
      <c r="W829" s="15"/>
      <c r="X829" s="15"/>
      <c r="Y829" s="15"/>
      <c r="Z829" s="15"/>
      <c r="AA829" s="15"/>
      <c r="AB829" s="15"/>
      <c r="AC829" s="15"/>
      <c r="AD829" s="15"/>
      <c r="AE829" s="15"/>
      <c r="AT829" s="266" t="s">
        <v>152</v>
      </c>
      <c r="AU829" s="266" t="s">
        <v>85</v>
      </c>
      <c r="AV829" s="15" t="s">
        <v>161</v>
      </c>
      <c r="AW829" s="15" t="s">
        <v>32</v>
      </c>
      <c r="AX829" s="15" t="s">
        <v>75</v>
      </c>
      <c r="AY829" s="266" t="s">
        <v>143</v>
      </c>
    </row>
    <row r="830" s="13" customFormat="1">
      <c r="A830" s="13"/>
      <c r="B830" s="234"/>
      <c r="C830" s="235"/>
      <c r="D830" s="236" t="s">
        <v>152</v>
      </c>
      <c r="E830" s="237" t="s">
        <v>1</v>
      </c>
      <c r="F830" s="238" t="s">
        <v>2025</v>
      </c>
      <c r="G830" s="235"/>
      <c r="H830" s="237" t="s">
        <v>1</v>
      </c>
      <c r="I830" s="239"/>
      <c r="J830" s="235"/>
      <c r="K830" s="235"/>
      <c r="L830" s="240"/>
      <c r="M830" s="241"/>
      <c r="N830" s="242"/>
      <c r="O830" s="242"/>
      <c r="P830" s="242"/>
      <c r="Q830" s="242"/>
      <c r="R830" s="242"/>
      <c r="S830" s="242"/>
      <c r="T830" s="243"/>
      <c r="U830" s="13"/>
      <c r="V830" s="13"/>
      <c r="W830" s="13"/>
      <c r="X830" s="13"/>
      <c r="Y830" s="13"/>
      <c r="Z830" s="13"/>
      <c r="AA830" s="13"/>
      <c r="AB830" s="13"/>
      <c r="AC830" s="13"/>
      <c r="AD830" s="13"/>
      <c r="AE830" s="13"/>
      <c r="AT830" s="244" t="s">
        <v>152</v>
      </c>
      <c r="AU830" s="244" t="s">
        <v>85</v>
      </c>
      <c r="AV830" s="13" t="s">
        <v>83</v>
      </c>
      <c r="AW830" s="13" t="s">
        <v>32</v>
      </c>
      <c r="AX830" s="13" t="s">
        <v>75</v>
      </c>
      <c r="AY830" s="244" t="s">
        <v>143</v>
      </c>
    </row>
    <row r="831" s="14" customFormat="1">
      <c r="A831" s="14"/>
      <c r="B831" s="245"/>
      <c r="C831" s="246"/>
      <c r="D831" s="236" t="s">
        <v>152</v>
      </c>
      <c r="E831" s="247" t="s">
        <v>1</v>
      </c>
      <c r="F831" s="248" t="s">
        <v>2026</v>
      </c>
      <c r="G831" s="246"/>
      <c r="H831" s="249">
        <v>58.454000000000001</v>
      </c>
      <c r="I831" s="250"/>
      <c r="J831" s="246"/>
      <c r="K831" s="246"/>
      <c r="L831" s="251"/>
      <c r="M831" s="252"/>
      <c r="N831" s="253"/>
      <c r="O831" s="253"/>
      <c r="P831" s="253"/>
      <c r="Q831" s="253"/>
      <c r="R831" s="253"/>
      <c r="S831" s="253"/>
      <c r="T831" s="254"/>
      <c r="U831" s="14"/>
      <c r="V831" s="14"/>
      <c r="W831" s="14"/>
      <c r="X831" s="14"/>
      <c r="Y831" s="14"/>
      <c r="Z831" s="14"/>
      <c r="AA831" s="14"/>
      <c r="AB831" s="14"/>
      <c r="AC831" s="14"/>
      <c r="AD831" s="14"/>
      <c r="AE831" s="14"/>
      <c r="AT831" s="255" t="s">
        <v>152</v>
      </c>
      <c r="AU831" s="255" t="s">
        <v>85</v>
      </c>
      <c r="AV831" s="14" t="s">
        <v>85</v>
      </c>
      <c r="AW831" s="14" t="s">
        <v>32</v>
      </c>
      <c r="AX831" s="14" t="s">
        <v>75</v>
      </c>
      <c r="AY831" s="255" t="s">
        <v>143</v>
      </c>
    </row>
    <row r="832" s="14" customFormat="1">
      <c r="A832" s="14"/>
      <c r="B832" s="245"/>
      <c r="C832" s="246"/>
      <c r="D832" s="236" t="s">
        <v>152</v>
      </c>
      <c r="E832" s="247" t="s">
        <v>1</v>
      </c>
      <c r="F832" s="248" t="s">
        <v>2027</v>
      </c>
      <c r="G832" s="246"/>
      <c r="H832" s="249">
        <v>37.049999999999997</v>
      </c>
      <c r="I832" s="250"/>
      <c r="J832" s="246"/>
      <c r="K832" s="246"/>
      <c r="L832" s="251"/>
      <c r="M832" s="252"/>
      <c r="N832" s="253"/>
      <c r="O832" s="253"/>
      <c r="P832" s="253"/>
      <c r="Q832" s="253"/>
      <c r="R832" s="253"/>
      <c r="S832" s="253"/>
      <c r="T832" s="254"/>
      <c r="U832" s="14"/>
      <c r="V832" s="14"/>
      <c r="W832" s="14"/>
      <c r="X832" s="14"/>
      <c r="Y832" s="14"/>
      <c r="Z832" s="14"/>
      <c r="AA832" s="14"/>
      <c r="AB832" s="14"/>
      <c r="AC832" s="14"/>
      <c r="AD832" s="14"/>
      <c r="AE832" s="14"/>
      <c r="AT832" s="255" t="s">
        <v>152</v>
      </c>
      <c r="AU832" s="255" t="s">
        <v>85</v>
      </c>
      <c r="AV832" s="14" t="s">
        <v>85</v>
      </c>
      <c r="AW832" s="14" t="s">
        <v>32</v>
      </c>
      <c r="AX832" s="14" t="s">
        <v>75</v>
      </c>
      <c r="AY832" s="255" t="s">
        <v>143</v>
      </c>
    </row>
    <row r="833" s="14" customFormat="1">
      <c r="A833" s="14"/>
      <c r="B833" s="245"/>
      <c r="C833" s="246"/>
      <c r="D833" s="236" t="s">
        <v>152</v>
      </c>
      <c r="E833" s="247" t="s">
        <v>1</v>
      </c>
      <c r="F833" s="248" t="s">
        <v>2028</v>
      </c>
      <c r="G833" s="246"/>
      <c r="H833" s="249">
        <v>3.5249999999999999</v>
      </c>
      <c r="I833" s="250"/>
      <c r="J833" s="246"/>
      <c r="K833" s="246"/>
      <c r="L833" s="251"/>
      <c r="M833" s="252"/>
      <c r="N833" s="253"/>
      <c r="O833" s="253"/>
      <c r="P833" s="253"/>
      <c r="Q833" s="253"/>
      <c r="R833" s="253"/>
      <c r="S833" s="253"/>
      <c r="T833" s="254"/>
      <c r="U833" s="14"/>
      <c r="V833" s="14"/>
      <c r="W833" s="14"/>
      <c r="X833" s="14"/>
      <c r="Y833" s="14"/>
      <c r="Z833" s="14"/>
      <c r="AA833" s="14"/>
      <c r="AB833" s="14"/>
      <c r="AC833" s="14"/>
      <c r="AD833" s="14"/>
      <c r="AE833" s="14"/>
      <c r="AT833" s="255" t="s">
        <v>152</v>
      </c>
      <c r="AU833" s="255" t="s">
        <v>85</v>
      </c>
      <c r="AV833" s="14" t="s">
        <v>85</v>
      </c>
      <c r="AW833" s="14" t="s">
        <v>32</v>
      </c>
      <c r="AX833" s="14" t="s">
        <v>75</v>
      </c>
      <c r="AY833" s="255" t="s">
        <v>143</v>
      </c>
    </row>
    <row r="834" s="14" customFormat="1">
      <c r="A834" s="14"/>
      <c r="B834" s="245"/>
      <c r="C834" s="246"/>
      <c r="D834" s="236" t="s">
        <v>152</v>
      </c>
      <c r="E834" s="247" t="s">
        <v>1</v>
      </c>
      <c r="F834" s="248" t="s">
        <v>2029</v>
      </c>
      <c r="G834" s="246"/>
      <c r="H834" s="249">
        <v>4.6500000000000004</v>
      </c>
      <c r="I834" s="250"/>
      <c r="J834" s="246"/>
      <c r="K834" s="246"/>
      <c r="L834" s="251"/>
      <c r="M834" s="252"/>
      <c r="N834" s="253"/>
      <c r="O834" s="253"/>
      <c r="P834" s="253"/>
      <c r="Q834" s="253"/>
      <c r="R834" s="253"/>
      <c r="S834" s="253"/>
      <c r="T834" s="254"/>
      <c r="U834" s="14"/>
      <c r="V834" s="14"/>
      <c r="W834" s="14"/>
      <c r="X834" s="14"/>
      <c r="Y834" s="14"/>
      <c r="Z834" s="14"/>
      <c r="AA834" s="14"/>
      <c r="AB834" s="14"/>
      <c r="AC834" s="14"/>
      <c r="AD834" s="14"/>
      <c r="AE834" s="14"/>
      <c r="AT834" s="255" t="s">
        <v>152</v>
      </c>
      <c r="AU834" s="255" t="s">
        <v>85</v>
      </c>
      <c r="AV834" s="14" t="s">
        <v>85</v>
      </c>
      <c r="AW834" s="14" t="s">
        <v>32</v>
      </c>
      <c r="AX834" s="14" t="s">
        <v>75</v>
      </c>
      <c r="AY834" s="255" t="s">
        <v>143</v>
      </c>
    </row>
    <row r="835" s="14" customFormat="1">
      <c r="A835" s="14"/>
      <c r="B835" s="245"/>
      <c r="C835" s="246"/>
      <c r="D835" s="236" t="s">
        <v>152</v>
      </c>
      <c r="E835" s="247" t="s">
        <v>1</v>
      </c>
      <c r="F835" s="248" t="s">
        <v>2030</v>
      </c>
      <c r="G835" s="246"/>
      <c r="H835" s="249">
        <v>3.6749999999999998</v>
      </c>
      <c r="I835" s="250"/>
      <c r="J835" s="246"/>
      <c r="K835" s="246"/>
      <c r="L835" s="251"/>
      <c r="M835" s="252"/>
      <c r="N835" s="253"/>
      <c r="O835" s="253"/>
      <c r="P835" s="253"/>
      <c r="Q835" s="253"/>
      <c r="R835" s="253"/>
      <c r="S835" s="253"/>
      <c r="T835" s="254"/>
      <c r="U835" s="14"/>
      <c r="V835" s="14"/>
      <c r="W835" s="14"/>
      <c r="X835" s="14"/>
      <c r="Y835" s="14"/>
      <c r="Z835" s="14"/>
      <c r="AA835" s="14"/>
      <c r="AB835" s="14"/>
      <c r="AC835" s="14"/>
      <c r="AD835" s="14"/>
      <c r="AE835" s="14"/>
      <c r="AT835" s="255" t="s">
        <v>152</v>
      </c>
      <c r="AU835" s="255" t="s">
        <v>85</v>
      </c>
      <c r="AV835" s="14" t="s">
        <v>85</v>
      </c>
      <c r="AW835" s="14" t="s">
        <v>32</v>
      </c>
      <c r="AX835" s="14" t="s">
        <v>75</v>
      </c>
      <c r="AY835" s="255" t="s">
        <v>143</v>
      </c>
    </row>
    <row r="836" s="14" customFormat="1">
      <c r="A836" s="14"/>
      <c r="B836" s="245"/>
      <c r="C836" s="246"/>
      <c r="D836" s="236" t="s">
        <v>152</v>
      </c>
      <c r="E836" s="247" t="s">
        <v>1</v>
      </c>
      <c r="F836" s="248" t="s">
        <v>2030</v>
      </c>
      <c r="G836" s="246"/>
      <c r="H836" s="249">
        <v>3.6749999999999998</v>
      </c>
      <c r="I836" s="250"/>
      <c r="J836" s="246"/>
      <c r="K836" s="246"/>
      <c r="L836" s="251"/>
      <c r="M836" s="252"/>
      <c r="N836" s="253"/>
      <c r="O836" s="253"/>
      <c r="P836" s="253"/>
      <c r="Q836" s="253"/>
      <c r="R836" s="253"/>
      <c r="S836" s="253"/>
      <c r="T836" s="254"/>
      <c r="U836" s="14"/>
      <c r="V836" s="14"/>
      <c r="W836" s="14"/>
      <c r="X836" s="14"/>
      <c r="Y836" s="14"/>
      <c r="Z836" s="14"/>
      <c r="AA836" s="14"/>
      <c r="AB836" s="14"/>
      <c r="AC836" s="14"/>
      <c r="AD836" s="14"/>
      <c r="AE836" s="14"/>
      <c r="AT836" s="255" t="s">
        <v>152</v>
      </c>
      <c r="AU836" s="255" t="s">
        <v>85</v>
      </c>
      <c r="AV836" s="14" t="s">
        <v>85</v>
      </c>
      <c r="AW836" s="14" t="s">
        <v>32</v>
      </c>
      <c r="AX836" s="14" t="s">
        <v>75</v>
      </c>
      <c r="AY836" s="255" t="s">
        <v>143</v>
      </c>
    </row>
    <row r="837" s="14" customFormat="1">
      <c r="A837" s="14"/>
      <c r="B837" s="245"/>
      <c r="C837" s="246"/>
      <c r="D837" s="236" t="s">
        <v>152</v>
      </c>
      <c r="E837" s="247" t="s">
        <v>1</v>
      </c>
      <c r="F837" s="248" t="s">
        <v>2031</v>
      </c>
      <c r="G837" s="246"/>
      <c r="H837" s="249">
        <v>5.4000000000000004</v>
      </c>
      <c r="I837" s="250"/>
      <c r="J837" s="246"/>
      <c r="K837" s="246"/>
      <c r="L837" s="251"/>
      <c r="M837" s="252"/>
      <c r="N837" s="253"/>
      <c r="O837" s="253"/>
      <c r="P837" s="253"/>
      <c r="Q837" s="253"/>
      <c r="R837" s="253"/>
      <c r="S837" s="253"/>
      <c r="T837" s="254"/>
      <c r="U837" s="14"/>
      <c r="V837" s="14"/>
      <c r="W837" s="14"/>
      <c r="X837" s="14"/>
      <c r="Y837" s="14"/>
      <c r="Z837" s="14"/>
      <c r="AA837" s="14"/>
      <c r="AB837" s="14"/>
      <c r="AC837" s="14"/>
      <c r="AD837" s="14"/>
      <c r="AE837" s="14"/>
      <c r="AT837" s="255" t="s">
        <v>152</v>
      </c>
      <c r="AU837" s="255" t="s">
        <v>85</v>
      </c>
      <c r="AV837" s="14" t="s">
        <v>85</v>
      </c>
      <c r="AW837" s="14" t="s">
        <v>32</v>
      </c>
      <c r="AX837" s="14" t="s">
        <v>75</v>
      </c>
      <c r="AY837" s="255" t="s">
        <v>143</v>
      </c>
    </row>
    <row r="838" s="14" customFormat="1">
      <c r="A838" s="14"/>
      <c r="B838" s="245"/>
      <c r="C838" s="246"/>
      <c r="D838" s="236" t="s">
        <v>152</v>
      </c>
      <c r="E838" s="247" t="s">
        <v>1</v>
      </c>
      <c r="F838" s="248" t="s">
        <v>2032</v>
      </c>
      <c r="G838" s="246"/>
      <c r="H838" s="249">
        <v>21.66</v>
      </c>
      <c r="I838" s="250"/>
      <c r="J838" s="246"/>
      <c r="K838" s="246"/>
      <c r="L838" s="251"/>
      <c r="M838" s="252"/>
      <c r="N838" s="253"/>
      <c r="O838" s="253"/>
      <c r="P838" s="253"/>
      <c r="Q838" s="253"/>
      <c r="R838" s="253"/>
      <c r="S838" s="253"/>
      <c r="T838" s="254"/>
      <c r="U838" s="14"/>
      <c r="V838" s="14"/>
      <c r="W838" s="14"/>
      <c r="X838" s="14"/>
      <c r="Y838" s="14"/>
      <c r="Z838" s="14"/>
      <c r="AA838" s="14"/>
      <c r="AB838" s="14"/>
      <c r="AC838" s="14"/>
      <c r="AD838" s="14"/>
      <c r="AE838" s="14"/>
      <c r="AT838" s="255" t="s">
        <v>152</v>
      </c>
      <c r="AU838" s="255" t="s">
        <v>85</v>
      </c>
      <c r="AV838" s="14" t="s">
        <v>85</v>
      </c>
      <c r="AW838" s="14" t="s">
        <v>32</v>
      </c>
      <c r="AX838" s="14" t="s">
        <v>75</v>
      </c>
      <c r="AY838" s="255" t="s">
        <v>143</v>
      </c>
    </row>
    <row r="839" s="14" customFormat="1">
      <c r="A839" s="14"/>
      <c r="B839" s="245"/>
      <c r="C839" s="246"/>
      <c r="D839" s="236" t="s">
        <v>152</v>
      </c>
      <c r="E839" s="247" t="s">
        <v>1</v>
      </c>
      <c r="F839" s="248" t="s">
        <v>2033</v>
      </c>
      <c r="G839" s="246"/>
      <c r="H839" s="249">
        <v>3.2250000000000001</v>
      </c>
      <c r="I839" s="250"/>
      <c r="J839" s="246"/>
      <c r="K839" s="246"/>
      <c r="L839" s="251"/>
      <c r="M839" s="252"/>
      <c r="N839" s="253"/>
      <c r="O839" s="253"/>
      <c r="P839" s="253"/>
      <c r="Q839" s="253"/>
      <c r="R839" s="253"/>
      <c r="S839" s="253"/>
      <c r="T839" s="254"/>
      <c r="U839" s="14"/>
      <c r="V839" s="14"/>
      <c r="W839" s="14"/>
      <c r="X839" s="14"/>
      <c r="Y839" s="14"/>
      <c r="Z839" s="14"/>
      <c r="AA839" s="14"/>
      <c r="AB839" s="14"/>
      <c r="AC839" s="14"/>
      <c r="AD839" s="14"/>
      <c r="AE839" s="14"/>
      <c r="AT839" s="255" t="s">
        <v>152</v>
      </c>
      <c r="AU839" s="255" t="s">
        <v>85</v>
      </c>
      <c r="AV839" s="14" t="s">
        <v>85</v>
      </c>
      <c r="AW839" s="14" t="s">
        <v>32</v>
      </c>
      <c r="AX839" s="14" t="s">
        <v>75</v>
      </c>
      <c r="AY839" s="255" t="s">
        <v>143</v>
      </c>
    </row>
    <row r="840" s="14" customFormat="1">
      <c r="A840" s="14"/>
      <c r="B840" s="245"/>
      <c r="C840" s="246"/>
      <c r="D840" s="236" t="s">
        <v>152</v>
      </c>
      <c r="E840" s="247" t="s">
        <v>1</v>
      </c>
      <c r="F840" s="248" t="s">
        <v>2034</v>
      </c>
      <c r="G840" s="246"/>
      <c r="H840" s="249">
        <v>3.375</v>
      </c>
      <c r="I840" s="250"/>
      <c r="J840" s="246"/>
      <c r="K840" s="246"/>
      <c r="L840" s="251"/>
      <c r="M840" s="252"/>
      <c r="N840" s="253"/>
      <c r="O840" s="253"/>
      <c r="P840" s="253"/>
      <c r="Q840" s="253"/>
      <c r="R840" s="253"/>
      <c r="S840" s="253"/>
      <c r="T840" s="254"/>
      <c r="U840" s="14"/>
      <c r="V840" s="14"/>
      <c r="W840" s="14"/>
      <c r="X840" s="14"/>
      <c r="Y840" s="14"/>
      <c r="Z840" s="14"/>
      <c r="AA840" s="14"/>
      <c r="AB840" s="14"/>
      <c r="AC840" s="14"/>
      <c r="AD840" s="14"/>
      <c r="AE840" s="14"/>
      <c r="AT840" s="255" t="s">
        <v>152</v>
      </c>
      <c r="AU840" s="255" t="s">
        <v>85</v>
      </c>
      <c r="AV840" s="14" t="s">
        <v>85</v>
      </c>
      <c r="AW840" s="14" t="s">
        <v>32</v>
      </c>
      <c r="AX840" s="14" t="s">
        <v>75</v>
      </c>
      <c r="AY840" s="255" t="s">
        <v>143</v>
      </c>
    </row>
    <row r="841" s="14" customFormat="1">
      <c r="A841" s="14"/>
      <c r="B841" s="245"/>
      <c r="C841" s="246"/>
      <c r="D841" s="236" t="s">
        <v>152</v>
      </c>
      <c r="E841" s="247" t="s">
        <v>1</v>
      </c>
      <c r="F841" s="248" t="s">
        <v>2035</v>
      </c>
      <c r="G841" s="246"/>
      <c r="H841" s="249">
        <v>122.83499999999999</v>
      </c>
      <c r="I841" s="250"/>
      <c r="J841" s="246"/>
      <c r="K841" s="246"/>
      <c r="L841" s="251"/>
      <c r="M841" s="252"/>
      <c r="N841" s="253"/>
      <c r="O841" s="253"/>
      <c r="P841" s="253"/>
      <c r="Q841" s="253"/>
      <c r="R841" s="253"/>
      <c r="S841" s="253"/>
      <c r="T841" s="254"/>
      <c r="U841" s="14"/>
      <c r="V841" s="14"/>
      <c r="W841" s="14"/>
      <c r="X841" s="14"/>
      <c r="Y841" s="14"/>
      <c r="Z841" s="14"/>
      <c r="AA841" s="14"/>
      <c r="AB841" s="14"/>
      <c r="AC841" s="14"/>
      <c r="AD841" s="14"/>
      <c r="AE841" s="14"/>
      <c r="AT841" s="255" t="s">
        <v>152</v>
      </c>
      <c r="AU841" s="255" t="s">
        <v>85</v>
      </c>
      <c r="AV841" s="14" t="s">
        <v>85</v>
      </c>
      <c r="AW841" s="14" t="s">
        <v>32</v>
      </c>
      <c r="AX841" s="14" t="s">
        <v>75</v>
      </c>
      <c r="AY841" s="255" t="s">
        <v>143</v>
      </c>
    </row>
    <row r="842" s="15" customFormat="1">
      <c r="A842" s="15"/>
      <c r="B842" s="256"/>
      <c r="C842" s="257"/>
      <c r="D842" s="236" t="s">
        <v>152</v>
      </c>
      <c r="E842" s="258" t="s">
        <v>1</v>
      </c>
      <c r="F842" s="259" t="s">
        <v>160</v>
      </c>
      <c r="G842" s="257"/>
      <c r="H842" s="260">
        <v>267.524</v>
      </c>
      <c r="I842" s="261"/>
      <c r="J842" s="257"/>
      <c r="K842" s="257"/>
      <c r="L842" s="262"/>
      <c r="M842" s="263"/>
      <c r="N842" s="264"/>
      <c r="O842" s="264"/>
      <c r="P842" s="264"/>
      <c r="Q842" s="264"/>
      <c r="R842" s="264"/>
      <c r="S842" s="264"/>
      <c r="T842" s="265"/>
      <c r="U842" s="15"/>
      <c r="V842" s="15"/>
      <c r="W842" s="15"/>
      <c r="X842" s="15"/>
      <c r="Y842" s="15"/>
      <c r="Z842" s="15"/>
      <c r="AA842" s="15"/>
      <c r="AB842" s="15"/>
      <c r="AC842" s="15"/>
      <c r="AD842" s="15"/>
      <c r="AE842" s="15"/>
      <c r="AT842" s="266" t="s">
        <v>152</v>
      </c>
      <c r="AU842" s="266" t="s">
        <v>85</v>
      </c>
      <c r="AV842" s="15" t="s">
        <v>161</v>
      </c>
      <c r="AW842" s="15" t="s">
        <v>32</v>
      </c>
      <c r="AX842" s="15" t="s">
        <v>75</v>
      </c>
      <c r="AY842" s="266" t="s">
        <v>143</v>
      </c>
    </row>
    <row r="843" s="13" customFormat="1">
      <c r="A843" s="13"/>
      <c r="B843" s="234"/>
      <c r="C843" s="235"/>
      <c r="D843" s="236" t="s">
        <v>152</v>
      </c>
      <c r="E843" s="237" t="s">
        <v>1</v>
      </c>
      <c r="F843" s="238" t="s">
        <v>407</v>
      </c>
      <c r="G843" s="235"/>
      <c r="H843" s="237" t="s">
        <v>1</v>
      </c>
      <c r="I843" s="239"/>
      <c r="J843" s="235"/>
      <c r="K843" s="235"/>
      <c r="L843" s="240"/>
      <c r="M843" s="241"/>
      <c r="N843" s="242"/>
      <c r="O843" s="242"/>
      <c r="P843" s="242"/>
      <c r="Q843" s="242"/>
      <c r="R843" s="242"/>
      <c r="S843" s="242"/>
      <c r="T843" s="243"/>
      <c r="U843" s="13"/>
      <c r="V843" s="13"/>
      <c r="W843" s="13"/>
      <c r="X843" s="13"/>
      <c r="Y843" s="13"/>
      <c r="Z843" s="13"/>
      <c r="AA843" s="13"/>
      <c r="AB843" s="13"/>
      <c r="AC843" s="13"/>
      <c r="AD843" s="13"/>
      <c r="AE843" s="13"/>
      <c r="AT843" s="244" t="s">
        <v>152</v>
      </c>
      <c r="AU843" s="244" t="s">
        <v>85</v>
      </c>
      <c r="AV843" s="13" t="s">
        <v>83</v>
      </c>
      <c r="AW843" s="13" t="s">
        <v>32</v>
      </c>
      <c r="AX843" s="13" t="s">
        <v>75</v>
      </c>
      <c r="AY843" s="244" t="s">
        <v>143</v>
      </c>
    </row>
    <row r="844" s="13" customFormat="1">
      <c r="A844" s="13"/>
      <c r="B844" s="234"/>
      <c r="C844" s="235"/>
      <c r="D844" s="236" t="s">
        <v>152</v>
      </c>
      <c r="E844" s="237" t="s">
        <v>1</v>
      </c>
      <c r="F844" s="238" t="s">
        <v>2015</v>
      </c>
      <c r="G844" s="235"/>
      <c r="H844" s="237" t="s">
        <v>1</v>
      </c>
      <c r="I844" s="239"/>
      <c r="J844" s="235"/>
      <c r="K844" s="235"/>
      <c r="L844" s="240"/>
      <c r="M844" s="241"/>
      <c r="N844" s="242"/>
      <c r="O844" s="242"/>
      <c r="P844" s="242"/>
      <c r="Q844" s="242"/>
      <c r="R844" s="242"/>
      <c r="S844" s="242"/>
      <c r="T844" s="243"/>
      <c r="U844" s="13"/>
      <c r="V844" s="13"/>
      <c r="W844" s="13"/>
      <c r="X844" s="13"/>
      <c r="Y844" s="13"/>
      <c r="Z844" s="13"/>
      <c r="AA844" s="13"/>
      <c r="AB844" s="13"/>
      <c r="AC844" s="13"/>
      <c r="AD844" s="13"/>
      <c r="AE844" s="13"/>
      <c r="AT844" s="244" t="s">
        <v>152</v>
      </c>
      <c r="AU844" s="244" t="s">
        <v>85</v>
      </c>
      <c r="AV844" s="13" t="s">
        <v>83</v>
      </c>
      <c r="AW844" s="13" t="s">
        <v>32</v>
      </c>
      <c r="AX844" s="13" t="s">
        <v>75</v>
      </c>
      <c r="AY844" s="244" t="s">
        <v>143</v>
      </c>
    </row>
    <row r="845" s="14" customFormat="1">
      <c r="A845" s="14"/>
      <c r="B845" s="245"/>
      <c r="C845" s="246"/>
      <c r="D845" s="236" t="s">
        <v>152</v>
      </c>
      <c r="E845" s="247" t="s">
        <v>1</v>
      </c>
      <c r="F845" s="248" t="s">
        <v>2036</v>
      </c>
      <c r="G845" s="246"/>
      <c r="H845" s="249">
        <v>25.510000000000002</v>
      </c>
      <c r="I845" s="250"/>
      <c r="J845" s="246"/>
      <c r="K845" s="246"/>
      <c r="L845" s="251"/>
      <c r="M845" s="252"/>
      <c r="N845" s="253"/>
      <c r="O845" s="253"/>
      <c r="P845" s="253"/>
      <c r="Q845" s="253"/>
      <c r="R845" s="253"/>
      <c r="S845" s="253"/>
      <c r="T845" s="254"/>
      <c r="U845" s="14"/>
      <c r="V845" s="14"/>
      <c r="W845" s="14"/>
      <c r="X845" s="14"/>
      <c r="Y845" s="14"/>
      <c r="Z845" s="14"/>
      <c r="AA845" s="14"/>
      <c r="AB845" s="14"/>
      <c r="AC845" s="14"/>
      <c r="AD845" s="14"/>
      <c r="AE845" s="14"/>
      <c r="AT845" s="255" t="s">
        <v>152</v>
      </c>
      <c r="AU845" s="255" t="s">
        <v>85</v>
      </c>
      <c r="AV845" s="14" t="s">
        <v>85</v>
      </c>
      <c r="AW845" s="14" t="s">
        <v>32</v>
      </c>
      <c r="AX845" s="14" t="s">
        <v>75</v>
      </c>
      <c r="AY845" s="255" t="s">
        <v>143</v>
      </c>
    </row>
    <row r="846" s="14" customFormat="1">
      <c r="A846" s="14"/>
      <c r="B846" s="245"/>
      <c r="C846" s="246"/>
      <c r="D846" s="236" t="s">
        <v>152</v>
      </c>
      <c r="E846" s="247" t="s">
        <v>1</v>
      </c>
      <c r="F846" s="248" t="s">
        <v>2037</v>
      </c>
      <c r="G846" s="246"/>
      <c r="H846" s="249">
        <v>5.7999999999999998</v>
      </c>
      <c r="I846" s="250"/>
      <c r="J846" s="246"/>
      <c r="K846" s="246"/>
      <c r="L846" s="251"/>
      <c r="M846" s="252"/>
      <c r="N846" s="253"/>
      <c r="O846" s="253"/>
      <c r="P846" s="253"/>
      <c r="Q846" s="253"/>
      <c r="R846" s="253"/>
      <c r="S846" s="253"/>
      <c r="T846" s="254"/>
      <c r="U846" s="14"/>
      <c r="V846" s="14"/>
      <c r="W846" s="14"/>
      <c r="X846" s="14"/>
      <c r="Y846" s="14"/>
      <c r="Z846" s="14"/>
      <c r="AA846" s="14"/>
      <c r="AB846" s="14"/>
      <c r="AC846" s="14"/>
      <c r="AD846" s="14"/>
      <c r="AE846" s="14"/>
      <c r="AT846" s="255" t="s">
        <v>152</v>
      </c>
      <c r="AU846" s="255" t="s">
        <v>85</v>
      </c>
      <c r="AV846" s="14" t="s">
        <v>85</v>
      </c>
      <c r="AW846" s="14" t="s">
        <v>32</v>
      </c>
      <c r="AX846" s="14" t="s">
        <v>75</v>
      </c>
      <c r="AY846" s="255" t="s">
        <v>143</v>
      </c>
    </row>
    <row r="847" s="14" customFormat="1">
      <c r="A847" s="14"/>
      <c r="B847" s="245"/>
      <c r="C847" s="246"/>
      <c r="D847" s="236" t="s">
        <v>152</v>
      </c>
      <c r="E847" s="247" t="s">
        <v>1</v>
      </c>
      <c r="F847" s="248" t="s">
        <v>2037</v>
      </c>
      <c r="G847" s="246"/>
      <c r="H847" s="249">
        <v>5.7999999999999998</v>
      </c>
      <c r="I847" s="250"/>
      <c r="J847" s="246"/>
      <c r="K847" s="246"/>
      <c r="L847" s="251"/>
      <c r="M847" s="252"/>
      <c r="N847" s="253"/>
      <c r="O847" s="253"/>
      <c r="P847" s="253"/>
      <c r="Q847" s="253"/>
      <c r="R847" s="253"/>
      <c r="S847" s="253"/>
      <c r="T847" s="254"/>
      <c r="U847" s="14"/>
      <c r="V847" s="14"/>
      <c r="W847" s="14"/>
      <c r="X847" s="14"/>
      <c r="Y847" s="14"/>
      <c r="Z847" s="14"/>
      <c r="AA847" s="14"/>
      <c r="AB847" s="14"/>
      <c r="AC847" s="14"/>
      <c r="AD847" s="14"/>
      <c r="AE847" s="14"/>
      <c r="AT847" s="255" t="s">
        <v>152</v>
      </c>
      <c r="AU847" s="255" t="s">
        <v>85</v>
      </c>
      <c r="AV847" s="14" t="s">
        <v>85</v>
      </c>
      <c r="AW847" s="14" t="s">
        <v>32</v>
      </c>
      <c r="AX847" s="14" t="s">
        <v>75</v>
      </c>
      <c r="AY847" s="255" t="s">
        <v>143</v>
      </c>
    </row>
    <row r="848" s="14" customFormat="1">
      <c r="A848" s="14"/>
      <c r="B848" s="245"/>
      <c r="C848" s="246"/>
      <c r="D848" s="236" t="s">
        <v>152</v>
      </c>
      <c r="E848" s="247" t="s">
        <v>1</v>
      </c>
      <c r="F848" s="248" t="s">
        <v>2038</v>
      </c>
      <c r="G848" s="246"/>
      <c r="H848" s="249">
        <v>1.5</v>
      </c>
      <c r="I848" s="250"/>
      <c r="J848" s="246"/>
      <c r="K848" s="246"/>
      <c r="L848" s="251"/>
      <c r="M848" s="252"/>
      <c r="N848" s="253"/>
      <c r="O848" s="253"/>
      <c r="P848" s="253"/>
      <c r="Q848" s="253"/>
      <c r="R848" s="253"/>
      <c r="S848" s="253"/>
      <c r="T848" s="254"/>
      <c r="U848" s="14"/>
      <c r="V848" s="14"/>
      <c r="W848" s="14"/>
      <c r="X848" s="14"/>
      <c r="Y848" s="14"/>
      <c r="Z848" s="14"/>
      <c r="AA848" s="14"/>
      <c r="AB848" s="14"/>
      <c r="AC848" s="14"/>
      <c r="AD848" s="14"/>
      <c r="AE848" s="14"/>
      <c r="AT848" s="255" t="s">
        <v>152</v>
      </c>
      <c r="AU848" s="255" t="s">
        <v>85</v>
      </c>
      <c r="AV848" s="14" t="s">
        <v>85</v>
      </c>
      <c r="AW848" s="14" t="s">
        <v>32</v>
      </c>
      <c r="AX848" s="14" t="s">
        <v>75</v>
      </c>
      <c r="AY848" s="255" t="s">
        <v>143</v>
      </c>
    </row>
    <row r="849" s="14" customFormat="1">
      <c r="A849" s="14"/>
      <c r="B849" s="245"/>
      <c r="C849" s="246"/>
      <c r="D849" s="236" t="s">
        <v>152</v>
      </c>
      <c r="E849" s="247" t="s">
        <v>1</v>
      </c>
      <c r="F849" s="248" t="s">
        <v>2039</v>
      </c>
      <c r="G849" s="246"/>
      <c r="H849" s="249">
        <v>1.8600000000000001</v>
      </c>
      <c r="I849" s="250"/>
      <c r="J849" s="246"/>
      <c r="K849" s="246"/>
      <c r="L849" s="251"/>
      <c r="M849" s="252"/>
      <c r="N849" s="253"/>
      <c r="O849" s="253"/>
      <c r="P849" s="253"/>
      <c r="Q849" s="253"/>
      <c r="R849" s="253"/>
      <c r="S849" s="253"/>
      <c r="T849" s="254"/>
      <c r="U849" s="14"/>
      <c r="V849" s="14"/>
      <c r="W849" s="14"/>
      <c r="X849" s="14"/>
      <c r="Y849" s="14"/>
      <c r="Z849" s="14"/>
      <c r="AA849" s="14"/>
      <c r="AB849" s="14"/>
      <c r="AC849" s="14"/>
      <c r="AD849" s="14"/>
      <c r="AE849" s="14"/>
      <c r="AT849" s="255" t="s">
        <v>152</v>
      </c>
      <c r="AU849" s="255" t="s">
        <v>85</v>
      </c>
      <c r="AV849" s="14" t="s">
        <v>85</v>
      </c>
      <c r="AW849" s="14" t="s">
        <v>32</v>
      </c>
      <c r="AX849" s="14" t="s">
        <v>75</v>
      </c>
      <c r="AY849" s="255" t="s">
        <v>143</v>
      </c>
    </row>
    <row r="850" s="14" customFormat="1">
      <c r="A850" s="14"/>
      <c r="B850" s="245"/>
      <c r="C850" s="246"/>
      <c r="D850" s="236" t="s">
        <v>152</v>
      </c>
      <c r="E850" s="247" t="s">
        <v>1</v>
      </c>
      <c r="F850" s="248" t="s">
        <v>2040</v>
      </c>
      <c r="G850" s="246"/>
      <c r="H850" s="249">
        <v>1.6000000000000001</v>
      </c>
      <c r="I850" s="250"/>
      <c r="J850" s="246"/>
      <c r="K850" s="246"/>
      <c r="L850" s="251"/>
      <c r="M850" s="252"/>
      <c r="N850" s="253"/>
      <c r="O850" s="253"/>
      <c r="P850" s="253"/>
      <c r="Q850" s="253"/>
      <c r="R850" s="253"/>
      <c r="S850" s="253"/>
      <c r="T850" s="254"/>
      <c r="U850" s="14"/>
      <c r="V850" s="14"/>
      <c r="W850" s="14"/>
      <c r="X850" s="14"/>
      <c r="Y850" s="14"/>
      <c r="Z850" s="14"/>
      <c r="AA850" s="14"/>
      <c r="AB850" s="14"/>
      <c r="AC850" s="14"/>
      <c r="AD850" s="14"/>
      <c r="AE850" s="14"/>
      <c r="AT850" s="255" t="s">
        <v>152</v>
      </c>
      <c r="AU850" s="255" t="s">
        <v>85</v>
      </c>
      <c r="AV850" s="14" t="s">
        <v>85</v>
      </c>
      <c r="AW850" s="14" t="s">
        <v>32</v>
      </c>
      <c r="AX850" s="14" t="s">
        <v>75</v>
      </c>
      <c r="AY850" s="255" t="s">
        <v>143</v>
      </c>
    </row>
    <row r="851" s="14" customFormat="1">
      <c r="A851" s="14"/>
      <c r="B851" s="245"/>
      <c r="C851" s="246"/>
      <c r="D851" s="236" t="s">
        <v>152</v>
      </c>
      <c r="E851" s="247" t="s">
        <v>1</v>
      </c>
      <c r="F851" s="248" t="s">
        <v>2041</v>
      </c>
      <c r="G851" s="246"/>
      <c r="H851" s="249">
        <v>1.8</v>
      </c>
      <c r="I851" s="250"/>
      <c r="J851" s="246"/>
      <c r="K851" s="246"/>
      <c r="L851" s="251"/>
      <c r="M851" s="252"/>
      <c r="N851" s="253"/>
      <c r="O851" s="253"/>
      <c r="P851" s="253"/>
      <c r="Q851" s="253"/>
      <c r="R851" s="253"/>
      <c r="S851" s="253"/>
      <c r="T851" s="254"/>
      <c r="U851" s="14"/>
      <c r="V851" s="14"/>
      <c r="W851" s="14"/>
      <c r="X851" s="14"/>
      <c r="Y851" s="14"/>
      <c r="Z851" s="14"/>
      <c r="AA851" s="14"/>
      <c r="AB851" s="14"/>
      <c r="AC851" s="14"/>
      <c r="AD851" s="14"/>
      <c r="AE851" s="14"/>
      <c r="AT851" s="255" t="s">
        <v>152</v>
      </c>
      <c r="AU851" s="255" t="s">
        <v>85</v>
      </c>
      <c r="AV851" s="14" t="s">
        <v>85</v>
      </c>
      <c r="AW851" s="14" t="s">
        <v>32</v>
      </c>
      <c r="AX851" s="14" t="s">
        <v>75</v>
      </c>
      <c r="AY851" s="255" t="s">
        <v>143</v>
      </c>
    </row>
    <row r="852" s="14" customFormat="1">
      <c r="A852" s="14"/>
      <c r="B852" s="245"/>
      <c r="C852" s="246"/>
      <c r="D852" s="236" t="s">
        <v>152</v>
      </c>
      <c r="E852" s="247" t="s">
        <v>1</v>
      </c>
      <c r="F852" s="248" t="s">
        <v>2042</v>
      </c>
      <c r="G852" s="246"/>
      <c r="H852" s="249">
        <v>22.91</v>
      </c>
      <c r="I852" s="250"/>
      <c r="J852" s="246"/>
      <c r="K852" s="246"/>
      <c r="L852" s="251"/>
      <c r="M852" s="252"/>
      <c r="N852" s="253"/>
      <c r="O852" s="253"/>
      <c r="P852" s="253"/>
      <c r="Q852" s="253"/>
      <c r="R852" s="253"/>
      <c r="S852" s="253"/>
      <c r="T852" s="254"/>
      <c r="U852" s="14"/>
      <c r="V852" s="14"/>
      <c r="W852" s="14"/>
      <c r="X852" s="14"/>
      <c r="Y852" s="14"/>
      <c r="Z852" s="14"/>
      <c r="AA852" s="14"/>
      <c r="AB852" s="14"/>
      <c r="AC852" s="14"/>
      <c r="AD852" s="14"/>
      <c r="AE852" s="14"/>
      <c r="AT852" s="255" t="s">
        <v>152</v>
      </c>
      <c r="AU852" s="255" t="s">
        <v>85</v>
      </c>
      <c r="AV852" s="14" t="s">
        <v>85</v>
      </c>
      <c r="AW852" s="14" t="s">
        <v>32</v>
      </c>
      <c r="AX852" s="14" t="s">
        <v>75</v>
      </c>
      <c r="AY852" s="255" t="s">
        <v>143</v>
      </c>
    </row>
    <row r="853" s="14" customFormat="1">
      <c r="A853" s="14"/>
      <c r="B853" s="245"/>
      <c r="C853" s="246"/>
      <c r="D853" s="236" t="s">
        <v>152</v>
      </c>
      <c r="E853" s="247" t="s">
        <v>1</v>
      </c>
      <c r="F853" s="248" t="s">
        <v>2043</v>
      </c>
      <c r="G853" s="246"/>
      <c r="H853" s="249">
        <v>18.975000000000001</v>
      </c>
      <c r="I853" s="250"/>
      <c r="J853" s="246"/>
      <c r="K853" s="246"/>
      <c r="L853" s="251"/>
      <c r="M853" s="252"/>
      <c r="N853" s="253"/>
      <c r="O853" s="253"/>
      <c r="P853" s="253"/>
      <c r="Q853" s="253"/>
      <c r="R853" s="253"/>
      <c r="S853" s="253"/>
      <c r="T853" s="254"/>
      <c r="U853" s="14"/>
      <c r="V853" s="14"/>
      <c r="W853" s="14"/>
      <c r="X853" s="14"/>
      <c r="Y853" s="14"/>
      <c r="Z853" s="14"/>
      <c r="AA853" s="14"/>
      <c r="AB853" s="14"/>
      <c r="AC853" s="14"/>
      <c r="AD853" s="14"/>
      <c r="AE853" s="14"/>
      <c r="AT853" s="255" t="s">
        <v>152</v>
      </c>
      <c r="AU853" s="255" t="s">
        <v>85</v>
      </c>
      <c r="AV853" s="14" t="s">
        <v>85</v>
      </c>
      <c r="AW853" s="14" t="s">
        <v>32</v>
      </c>
      <c r="AX853" s="14" t="s">
        <v>75</v>
      </c>
      <c r="AY853" s="255" t="s">
        <v>143</v>
      </c>
    </row>
    <row r="854" s="15" customFormat="1">
      <c r="A854" s="15"/>
      <c r="B854" s="256"/>
      <c r="C854" s="257"/>
      <c r="D854" s="236" t="s">
        <v>152</v>
      </c>
      <c r="E854" s="258" t="s">
        <v>1</v>
      </c>
      <c r="F854" s="259" t="s">
        <v>160</v>
      </c>
      <c r="G854" s="257"/>
      <c r="H854" s="260">
        <v>85.754999999999995</v>
      </c>
      <c r="I854" s="261"/>
      <c r="J854" s="257"/>
      <c r="K854" s="257"/>
      <c r="L854" s="262"/>
      <c r="M854" s="263"/>
      <c r="N854" s="264"/>
      <c r="O854" s="264"/>
      <c r="P854" s="264"/>
      <c r="Q854" s="264"/>
      <c r="R854" s="264"/>
      <c r="S854" s="264"/>
      <c r="T854" s="265"/>
      <c r="U854" s="15"/>
      <c r="V854" s="15"/>
      <c r="W854" s="15"/>
      <c r="X854" s="15"/>
      <c r="Y854" s="15"/>
      <c r="Z854" s="15"/>
      <c r="AA854" s="15"/>
      <c r="AB854" s="15"/>
      <c r="AC854" s="15"/>
      <c r="AD854" s="15"/>
      <c r="AE854" s="15"/>
      <c r="AT854" s="266" t="s">
        <v>152</v>
      </c>
      <c r="AU854" s="266" t="s">
        <v>85</v>
      </c>
      <c r="AV854" s="15" t="s">
        <v>161</v>
      </c>
      <c r="AW854" s="15" t="s">
        <v>32</v>
      </c>
      <c r="AX854" s="15" t="s">
        <v>75</v>
      </c>
      <c r="AY854" s="266" t="s">
        <v>143</v>
      </c>
    </row>
    <row r="855" s="13" customFormat="1">
      <c r="A855" s="13"/>
      <c r="B855" s="234"/>
      <c r="C855" s="235"/>
      <c r="D855" s="236" t="s">
        <v>152</v>
      </c>
      <c r="E855" s="237" t="s">
        <v>1</v>
      </c>
      <c r="F855" s="238" t="s">
        <v>2025</v>
      </c>
      <c r="G855" s="235"/>
      <c r="H855" s="237" t="s">
        <v>1</v>
      </c>
      <c r="I855" s="239"/>
      <c r="J855" s="235"/>
      <c r="K855" s="235"/>
      <c r="L855" s="240"/>
      <c r="M855" s="241"/>
      <c r="N855" s="242"/>
      <c r="O855" s="242"/>
      <c r="P855" s="242"/>
      <c r="Q855" s="242"/>
      <c r="R855" s="242"/>
      <c r="S855" s="242"/>
      <c r="T855" s="243"/>
      <c r="U855" s="13"/>
      <c r="V855" s="13"/>
      <c r="W855" s="13"/>
      <c r="X855" s="13"/>
      <c r="Y855" s="13"/>
      <c r="Z855" s="13"/>
      <c r="AA855" s="13"/>
      <c r="AB855" s="13"/>
      <c r="AC855" s="13"/>
      <c r="AD855" s="13"/>
      <c r="AE855" s="13"/>
      <c r="AT855" s="244" t="s">
        <v>152</v>
      </c>
      <c r="AU855" s="244" t="s">
        <v>85</v>
      </c>
      <c r="AV855" s="13" t="s">
        <v>83</v>
      </c>
      <c r="AW855" s="13" t="s">
        <v>32</v>
      </c>
      <c r="AX855" s="13" t="s">
        <v>75</v>
      </c>
      <c r="AY855" s="244" t="s">
        <v>143</v>
      </c>
    </row>
    <row r="856" s="14" customFormat="1">
      <c r="A856" s="14"/>
      <c r="B856" s="245"/>
      <c r="C856" s="246"/>
      <c r="D856" s="236" t="s">
        <v>152</v>
      </c>
      <c r="E856" s="247" t="s">
        <v>1</v>
      </c>
      <c r="F856" s="248" t="s">
        <v>2044</v>
      </c>
      <c r="G856" s="246"/>
      <c r="H856" s="249">
        <v>84</v>
      </c>
      <c r="I856" s="250"/>
      <c r="J856" s="246"/>
      <c r="K856" s="246"/>
      <c r="L856" s="251"/>
      <c r="M856" s="252"/>
      <c r="N856" s="253"/>
      <c r="O856" s="253"/>
      <c r="P856" s="253"/>
      <c r="Q856" s="253"/>
      <c r="R856" s="253"/>
      <c r="S856" s="253"/>
      <c r="T856" s="254"/>
      <c r="U856" s="14"/>
      <c r="V856" s="14"/>
      <c r="W856" s="14"/>
      <c r="X856" s="14"/>
      <c r="Y856" s="14"/>
      <c r="Z856" s="14"/>
      <c r="AA856" s="14"/>
      <c r="AB856" s="14"/>
      <c r="AC856" s="14"/>
      <c r="AD856" s="14"/>
      <c r="AE856" s="14"/>
      <c r="AT856" s="255" t="s">
        <v>152</v>
      </c>
      <c r="AU856" s="255" t="s">
        <v>85</v>
      </c>
      <c r="AV856" s="14" t="s">
        <v>85</v>
      </c>
      <c r="AW856" s="14" t="s">
        <v>32</v>
      </c>
      <c r="AX856" s="14" t="s">
        <v>75</v>
      </c>
      <c r="AY856" s="255" t="s">
        <v>143</v>
      </c>
    </row>
    <row r="857" s="14" customFormat="1">
      <c r="A857" s="14"/>
      <c r="B857" s="245"/>
      <c r="C857" s="246"/>
      <c r="D857" s="236" t="s">
        <v>152</v>
      </c>
      <c r="E857" s="247" t="s">
        <v>1</v>
      </c>
      <c r="F857" s="248" t="s">
        <v>2045</v>
      </c>
      <c r="G857" s="246"/>
      <c r="H857" s="249">
        <v>34.289999999999999</v>
      </c>
      <c r="I857" s="250"/>
      <c r="J857" s="246"/>
      <c r="K857" s="246"/>
      <c r="L857" s="251"/>
      <c r="M857" s="252"/>
      <c r="N857" s="253"/>
      <c r="O857" s="253"/>
      <c r="P857" s="253"/>
      <c r="Q857" s="253"/>
      <c r="R857" s="253"/>
      <c r="S857" s="253"/>
      <c r="T857" s="254"/>
      <c r="U857" s="14"/>
      <c r="V857" s="14"/>
      <c r="W857" s="14"/>
      <c r="X857" s="14"/>
      <c r="Y857" s="14"/>
      <c r="Z857" s="14"/>
      <c r="AA857" s="14"/>
      <c r="AB857" s="14"/>
      <c r="AC857" s="14"/>
      <c r="AD857" s="14"/>
      <c r="AE857" s="14"/>
      <c r="AT857" s="255" t="s">
        <v>152</v>
      </c>
      <c r="AU857" s="255" t="s">
        <v>85</v>
      </c>
      <c r="AV857" s="14" t="s">
        <v>85</v>
      </c>
      <c r="AW857" s="14" t="s">
        <v>32</v>
      </c>
      <c r="AX857" s="14" t="s">
        <v>75</v>
      </c>
      <c r="AY857" s="255" t="s">
        <v>143</v>
      </c>
    </row>
    <row r="858" s="14" customFormat="1">
      <c r="A858" s="14"/>
      <c r="B858" s="245"/>
      <c r="C858" s="246"/>
      <c r="D858" s="236" t="s">
        <v>152</v>
      </c>
      <c r="E858" s="247" t="s">
        <v>1</v>
      </c>
      <c r="F858" s="248" t="s">
        <v>2046</v>
      </c>
      <c r="G858" s="246"/>
      <c r="H858" s="249">
        <v>33.399000000000001</v>
      </c>
      <c r="I858" s="250"/>
      <c r="J858" s="246"/>
      <c r="K858" s="246"/>
      <c r="L858" s="251"/>
      <c r="M858" s="252"/>
      <c r="N858" s="253"/>
      <c r="O858" s="253"/>
      <c r="P858" s="253"/>
      <c r="Q858" s="253"/>
      <c r="R858" s="253"/>
      <c r="S858" s="253"/>
      <c r="T858" s="254"/>
      <c r="U858" s="14"/>
      <c r="V858" s="14"/>
      <c r="W858" s="14"/>
      <c r="X858" s="14"/>
      <c r="Y858" s="14"/>
      <c r="Z858" s="14"/>
      <c r="AA858" s="14"/>
      <c r="AB858" s="14"/>
      <c r="AC858" s="14"/>
      <c r="AD858" s="14"/>
      <c r="AE858" s="14"/>
      <c r="AT858" s="255" t="s">
        <v>152</v>
      </c>
      <c r="AU858" s="255" t="s">
        <v>85</v>
      </c>
      <c r="AV858" s="14" t="s">
        <v>85</v>
      </c>
      <c r="AW858" s="14" t="s">
        <v>32</v>
      </c>
      <c r="AX858" s="14" t="s">
        <v>75</v>
      </c>
      <c r="AY858" s="255" t="s">
        <v>143</v>
      </c>
    </row>
    <row r="859" s="14" customFormat="1">
      <c r="A859" s="14"/>
      <c r="B859" s="245"/>
      <c r="C859" s="246"/>
      <c r="D859" s="236" t="s">
        <v>152</v>
      </c>
      <c r="E859" s="247" t="s">
        <v>1</v>
      </c>
      <c r="F859" s="248" t="s">
        <v>2047</v>
      </c>
      <c r="G859" s="246"/>
      <c r="H859" s="249">
        <v>3.5</v>
      </c>
      <c r="I859" s="250"/>
      <c r="J859" s="246"/>
      <c r="K859" s="246"/>
      <c r="L859" s="251"/>
      <c r="M859" s="252"/>
      <c r="N859" s="253"/>
      <c r="O859" s="253"/>
      <c r="P859" s="253"/>
      <c r="Q859" s="253"/>
      <c r="R859" s="253"/>
      <c r="S859" s="253"/>
      <c r="T859" s="254"/>
      <c r="U859" s="14"/>
      <c r="V859" s="14"/>
      <c r="W859" s="14"/>
      <c r="X859" s="14"/>
      <c r="Y859" s="14"/>
      <c r="Z859" s="14"/>
      <c r="AA859" s="14"/>
      <c r="AB859" s="14"/>
      <c r="AC859" s="14"/>
      <c r="AD859" s="14"/>
      <c r="AE859" s="14"/>
      <c r="AT859" s="255" t="s">
        <v>152</v>
      </c>
      <c r="AU859" s="255" t="s">
        <v>85</v>
      </c>
      <c r="AV859" s="14" t="s">
        <v>85</v>
      </c>
      <c r="AW859" s="14" t="s">
        <v>32</v>
      </c>
      <c r="AX859" s="14" t="s">
        <v>75</v>
      </c>
      <c r="AY859" s="255" t="s">
        <v>143</v>
      </c>
    </row>
    <row r="860" s="14" customFormat="1">
      <c r="A860" s="14"/>
      <c r="B860" s="245"/>
      <c r="C860" s="246"/>
      <c r="D860" s="236" t="s">
        <v>152</v>
      </c>
      <c r="E860" s="247" t="s">
        <v>1</v>
      </c>
      <c r="F860" s="248" t="s">
        <v>2048</v>
      </c>
      <c r="G860" s="246"/>
      <c r="H860" s="249">
        <v>4.165</v>
      </c>
      <c r="I860" s="250"/>
      <c r="J860" s="246"/>
      <c r="K860" s="246"/>
      <c r="L860" s="251"/>
      <c r="M860" s="252"/>
      <c r="N860" s="253"/>
      <c r="O860" s="253"/>
      <c r="P860" s="253"/>
      <c r="Q860" s="253"/>
      <c r="R860" s="253"/>
      <c r="S860" s="253"/>
      <c r="T860" s="254"/>
      <c r="U860" s="14"/>
      <c r="V860" s="14"/>
      <c r="W860" s="14"/>
      <c r="X860" s="14"/>
      <c r="Y860" s="14"/>
      <c r="Z860" s="14"/>
      <c r="AA860" s="14"/>
      <c r="AB860" s="14"/>
      <c r="AC860" s="14"/>
      <c r="AD860" s="14"/>
      <c r="AE860" s="14"/>
      <c r="AT860" s="255" t="s">
        <v>152</v>
      </c>
      <c r="AU860" s="255" t="s">
        <v>85</v>
      </c>
      <c r="AV860" s="14" t="s">
        <v>85</v>
      </c>
      <c r="AW860" s="14" t="s">
        <v>32</v>
      </c>
      <c r="AX860" s="14" t="s">
        <v>75</v>
      </c>
      <c r="AY860" s="255" t="s">
        <v>143</v>
      </c>
    </row>
    <row r="861" s="14" customFormat="1">
      <c r="A861" s="14"/>
      <c r="B861" s="245"/>
      <c r="C861" s="246"/>
      <c r="D861" s="236" t="s">
        <v>152</v>
      </c>
      <c r="E861" s="247" t="s">
        <v>1</v>
      </c>
      <c r="F861" s="248" t="s">
        <v>2049</v>
      </c>
      <c r="G861" s="246"/>
      <c r="H861" s="249">
        <v>3.6960000000000002</v>
      </c>
      <c r="I861" s="250"/>
      <c r="J861" s="246"/>
      <c r="K861" s="246"/>
      <c r="L861" s="251"/>
      <c r="M861" s="252"/>
      <c r="N861" s="253"/>
      <c r="O861" s="253"/>
      <c r="P861" s="253"/>
      <c r="Q861" s="253"/>
      <c r="R861" s="253"/>
      <c r="S861" s="253"/>
      <c r="T861" s="254"/>
      <c r="U861" s="14"/>
      <c r="V861" s="14"/>
      <c r="W861" s="14"/>
      <c r="X861" s="14"/>
      <c r="Y861" s="14"/>
      <c r="Z861" s="14"/>
      <c r="AA861" s="14"/>
      <c r="AB861" s="14"/>
      <c r="AC861" s="14"/>
      <c r="AD861" s="14"/>
      <c r="AE861" s="14"/>
      <c r="AT861" s="255" t="s">
        <v>152</v>
      </c>
      <c r="AU861" s="255" t="s">
        <v>85</v>
      </c>
      <c r="AV861" s="14" t="s">
        <v>85</v>
      </c>
      <c r="AW861" s="14" t="s">
        <v>32</v>
      </c>
      <c r="AX861" s="14" t="s">
        <v>75</v>
      </c>
      <c r="AY861" s="255" t="s">
        <v>143</v>
      </c>
    </row>
    <row r="862" s="14" customFormat="1">
      <c r="A862" s="14"/>
      <c r="B862" s="245"/>
      <c r="C862" s="246"/>
      <c r="D862" s="236" t="s">
        <v>152</v>
      </c>
      <c r="E862" s="247" t="s">
        <v>1</v>
      </c>
      <c r="F862" s="248" t="s">
        <v>2050</v>
      </c>
      <c r="G862" s="246"/>
      <c r="H862" s="249">
        <v>4.0389999999999997</v>
      </c>
      <c r="I862" s="250"/>
      <c r="J862" s="246"/>
      <c r="K862" s="246"/>
      <c r="L862" s="251"/>
      <c r="M862" s="252"/>
      <c r="N862" s="253"/>
      <c r="O862" s="253"/>
      <c r="P862" s="253"/>
      <c r="Q862" s="253"/>
      <c r="R862" s="253"/>
      <c r="S862" s="253"/>
      <c r="T862" s="254"/>
      <c r="U862" s="14"/>
      <c r="V862" s="14"/>
      <c r="W862" s="14"/>
      <c r="X862" s="14"/>
      <c r="Y862" s="14"/>
      <c r="Z862" s="14"/>
      <c r="AA862" s="14"/>
      <c r="AB862" s="14"/>
      <c r="AC862" s="14"/>
      <c r="AD862" s="14"/>
      <c r="AE862" s="14"/>
      <c r="AT862" s="255" t="s">
        <v>152</v>
      </c>
      <c r="AU862" s="255" t="s">
        <v>85</v>
      </c>
      <c r="AV862" s="14" t="s">
        <v>85</v>
      </c>
      <c r="AW862" s="14" t="s">
        <v>32</v>
      </c>
      <c r="AX862" s="14" t="s">
        <v>75</v>
      </c>
      <c r="AY862" s="255" t="s">
        <v>143</v>
      </c>
    </row>
    <row r="863" s="14" customFormat="1">
      <c r="A863" s="14"/>
      <c r="B863" s="245"/>
      <c r="C863" s="246"/>
      <c r="D863" s="236" t="s">
        <v>152</v>
      </c>
      <c r="E863" s="247" t="s">
        <v>1</v>
      </c>
      <c r="F863" s="248" t="s">
        <v>2051</v>
      </c>
      <c r="G863" s="246"/>
      <c r="H863" s="249">
        <v>54</v>
      </c>
      <c r="I863" s="250"/>
      <c r="J863" s="246"/>
      <c r="K863" s="246"/>
      <c r="L863" s="251"/>
      <c r="M863" s="252"/>
      <c r="N863" s="253"/>
      <c r="O863" s="253"/>
      <c r="P863" s="253"/>
      <c r="Q863" s="253"/>
      <c r="R863" s="253"/>
      <c r="S863" s="253"/>
      <c r="T863" s="254"/>
      <c r="U863" s="14"/>
      <c r="V863" s="14"/>
      <c r="W863" s="14"/>
      <c r="X863" s="14"/>
      <c r="Y863" s="14"/>
      <c r="Z863" s="14"/>
      <c r="AA863" s="14"/>
      <c r="AB863" s="14"/>
      <c r="AC863" s="14"/>
      <c r="AD863" s="14"/>
      <c r="AE863" s="14"/>
      <c r="AT863" s="255" t="s">
        <v>152</v>
      </c>
      <c r="AU863" s="255" t="s">
        <v>85</v>
      </c>
      <c r="AV863" s="14" t="s">
        <v>85</v>
      </c>
      <c r="AW863" s="14" t="s">
        <v>32</v>
      </c>
      <c r="AX863" s="14" t="s">
        <v>75</v>
      </c>
      <c r="AY863" s="255" t="s">
        <v>143</v>
      </c>
    </row>
    <row r="864" s="14" customFormat="1">
      <c r="A864" s="14"/>
      <c r="B864" s="245"/>
      <c r="C864" s="246"/>
      <c r="D864" s="236" t="s">
        <v>152</v>
      </c>
      <c r="E864" s="247" t="s">
        <v>1</v>
      </c>
      <c r="F864" s="248" t="s">
        <v>2052</v>
      </c>
      <c r="G864" s="246"/>
      <c r="H864" s="249">
        <v>34.155000000000001</v>
      </c>
      <c r="I864" s="250"/>
      <c r="J864" s="246"/>
      <c r="K864" s="246"/>
      <c r="L864" s="251"/>
      <c r="M864" s="252"/>
      <c r="N864" s="253"/>
      <c r="O864" s="253"/>
      <c r="P864" s="253"/>
      <c r="Q864" s="253"/>
      <c r="R864" s="253"/>
      <c r="S864" s="253"/>
      <c r="T864" s="254"/>
      <c r="U864" s="14"/>
      <c r="V864" s="14"/>
      <c r="W864" s="14"/>
      <c r="X864" s="14"/>
      <c r="Y864" s="14"/>
      <c r="Z864" s="14"/>
      <c r="AA864" s="14"/>
      <c r="AB864" s="14"/>
      <c r="AC864" s="14"/>
      <c r="AD864" s="14"/>
      <c r="AE864" s="14"/>
      <c r="AT864" s="255" t="s">
        <v>152</v>
      </c>
      <c r="AU864" s="255" t="s">
        <v>85</v>
      </c>
      <c r="AV864" s="14" t="s">
        <v>85</v>
      </c>
      <c r="AW864" s="14" t="s">
        <v>32</v>
      </c>
      <c r="AX864" s="14" t="s">
        <v>75</v>
      </c>
      <c r="AY864" s="255" t="s">
        <v>143</v>
      </c>
    </row>
    <row r="865" s="15" customFormat="1">
      <c r="A865" s="15"/>
      <c r="B865" s="256"/>
      <c r="C865" s="257"/>
      <c r="D865" s="236" t="s">
        <v>152</v>
      </c>
      <c r="E865" s="258" t="s">
        <v>1</v>
      </c>
      <c r="F865" s="259" t="s">
        <v>160</v>
      </c>
      <c r="G865" s="257"/>
      <c r="H865" s="260">
        <v>255.24399999999997</v>
      </c>
      <c r="I865" s="261"/>
      <c r="J865" s="257"/>
      <c r="K865" s="257"/>
      <c r="L865" s="262"/>
      <c r="M865" s="263"/>
      <c r="N865" s="264"/>
      <c r="O865" s="264"/>
      <c r="P865" s="264"/>
      <c r="Q865" s="264"/>
      <c r="R865" s="264"/>
      <c r="S865" s="264"/>
      <c r="T865" s="265"/>
      <c r="U865" s="15"/>
      <c r="V865" s="15"/>
      <c r="W865" s="15"/>
      <c r="X865" s="15"/>
      <c r="Y865" s="15"/>
      <c r="Z865" s="15"/>
      <c r="AA865" s="15"/>
      <c r="AB865" s="15"/>
      <c r="AC865" s="15"/>
      <c r="AD865" s="15"/>
      <c r="AE865" s="15"/>
      <c r="AT865" s="266" t="s">
        <v>152</v>
      </c>
      <c r="AU865" s="266" t="s">
        <v>85</v>
      </c>
      <c r="AV865" s="15" t="s">
        <v>161</v>
      </c>
      <c r="AW865" s="15" t="s">
        <v>32</v>
      </c>
      <c r="AX865" s="15" t="s">
        <v>75</v>
      </c>
      <c r="AY865" s="266" t="s">
        <v>143</v>
      </c>
    </row>
    <row r="866" s="16" customFormat="1">
      <c r="A866" s="16"/>
      <c r="B866" s="267"/>
      <c r="C866" s="268"/>
      <c r="D866" s="236" t="s">
        <v>152</v>
      </c>
      <c r="E866" s="269" t="s">
        <v>1</v>
      </c>
      <c r="F866" s="270" t="s">
        <v>174</v>
      </c>
      <c r="G866" s="268"/>
      <c r="H866" s="271">
        <v>747.6930000000001</v>
      </c>
      <c r="I866" s="272"/>
      <c r="J866" s="268"/>
      <c r="K866" s="268"/>
      <c r="L866" s="273"/>
      <c r="M866" s="274"/>
      <c r="N866" s="275"/>
      <c r="O866" s="275"/>
      <c r="P866" s="275"/>
      <c r="Q866" s="275"/>
      <c r="R866" s="275"/>
      <c r="S866" s="275"/>
      <c r="T866" s="276"/>
      <c r="U866" s="16"/>
      <c r="V866" s="16"/>
      <c r="W866" s="16"/>
      <c r="X866" s="16"/>
      <c r="Y866" s="16"/>
      <c r="Z866" s="16"/>
      <c r="AA866" s="16"/>
      <c r="AB866" s="16"/>
      <c r="AC866" s="16"/>
      <c r="AD866" s="16"/>
      <c r="AE866" s="16"/>
      <c r="AT866" s="277" t="s">
        <v>152</v>
      </c>
      <c r="AU866" s="277" t="s">
        <v>85</v>
      </c>
      <c r="AV866" s="16" t="s">
        <v>150</v>
      </c>
      <c r="AW866" s="16" t="s">
        <v>32</v>
      </c>
      <c r="AX866" s="16" t="s">
        <v>83</v>
      </c>
      <c r="AY866" s="277" t="s">
        <v>143</v>
      </c>
    </row>
    <row r="867" s="2" customFormat="1" ht="24.15" customHeight="1">
      <c r="A867" s="39"/>
      <c r="B867" s="40"/>
      <c r="C867" s="220" t="s">
        <v>2053</v>
      </c>
      <c r="D867" s="220" t="s">
        <v>146</v>
      </c>
      <c r="E867" s="221" t="s">
        <v>2054</v>
      </c>
      <c r="F867" s="222" t="s">
        <v>2055</v>
      </c>
      <c r="G867" s="223" t="s">
        <v>149</v>
      </c>
      <c r="H867" s="224">
        <v>91.066999999999993</v>
      </c>
      <c r="I867" s="225"/>
      <c r="J867" s="226">
        <f>ROUND(I867*H867,2)</f>
        <v>0</v>
      </c>
      <c r="K867" s="227"/>
      <c r="L867" s="45"/>
      <c r="M867" s="228" t="s">
        <v>1</v>
      </c>
      <c r="N867" s="229" t="s">
        <v>40</v>
      </c>
      <c r="O867" s="92"/>
      <c r="P867" s="230">
        <f>O867*H867</f>
        <v>0</v>
      </c>
      <c r="Q867" s="230">
        <v>0.00073999999999999999</v>
      </c>
      <c r="R867" s="230">
        <f>Q867*H867</f>
        <v>0.067389579999999991</v>
      </c>
      <c r="S867" s="230">
        <v>0</v>
      </c>
      <c r="T867" s="231">
        <f>S867*H867</f>
        <v>0</v>
      </c>
      <c r="U867" s="39"/>
      <c r="V867" s="39"/>
      <c r="W867" s="39"/>
      <c r="X867" s="39"/>
      <c r="Y867" s="39"/>
      <c r="Z867" s="39"/>
      <c r="AA867" s="39"/>
      <c r="AB867" s="39"/>
      <c r="AC867" s="39"/>
      <c r="AD867" s="39"/>
      <c r="AE867" s="39"/>
      <c r="AR867" s="232" t="s">
        <v>276</v>
      </c>
      <c r="AT867" s="232" t="s">
        <v>146</v>
      </c>
      <c r="AU867" s="232" t="s">
        <v>85</v>
      </c>
      <c r="AY867" s="18" t="s">
        <v>143</v>
      </c>
      <c r="BE867" s="233">
        <f>IF(N867="základní",J867,0)</f>
        <v>0</v>
      </c>
      <c r="BF867" s="233">
        <f>IF(N867="snížená",J867,0)</f>
        <v>0</v>
      </c>
      <c r="BG867" s="233">
        <f>IF(N867="zákl. přenesená",J867,0)</f>
        <v>0</v>
      </c>
      <c r="BH867" s="233">
        <f>IF(N867="sníž. přenesená",J867,0)</f>
        <v>0</v>
      </c>
      <c r="BI867" s="233">
        <f>IF(N867="nulová",J867,0)</f>
        <v>0</v>
      </c>
      <c r="BJ867" s="18" t="s">
        <v>83</v>
      </c>
      <c r="BK867" s="233">
        <f>ROUND(I867*H867,2)</f>
        <v>0</v>
      </c>
      <c r="BL867" s="18" t="s">
        <v>276</v>
      </c>
      <c r="BM867" s="232" t="s">
        <v>2056</v>
      </c>
    </row>
    <row r="868" s="13" customFormat="1">
      <c r="A868" s="13"/>
      <c r="B868" s="234"/>
      <c r="C868" s="235"/>
      <c r="D868" s="236" t="s">
        <v>152</v>
      </c>
      <c r="E868" s="237" t="s">
        <v>1</v>
      </c>
      <c r="F868" s="238" t="s">
        <v>2057</v>
      </c>
      <c r="G868" s="235"/>
      <c r="H868" s="237" t="s">
        <v>1</v>
      </c>
      <c r="I868" s="239"/>
      <c r="J868" s="235"/>
      <c r="K868" s="235"/>
      <c r="L868" s="240"/>
      <c r="M868" s="241"/>
      <c r="N868" s="242"/>
      <c r="O868" s="242"/>
      <c r="P868" s="242"/>
      <c r="Q868" s="242"/>
      <c r="R868" s="242"/>
      <c r="S868" s="242"/>
      <c r="T868" s="243"/>
      <c r="U868" s="13"/>
      <c r="V868" s="13"/>
      <c r="W868" s="13"/>
      <c r="X868" s="13"/>
      <c r="Y868" s="13"/>
      <c r="Z868" s="13"/>
      <c r="AA868" s="13"/>
      <c r="AB868" s="13"/>
      <c r="AC868" s="13"/>
      <c r="AD868" s="13"/>
      <c r="AE868" s="13"/>
      <c r="AT868" s="244" t="s">
        <v>152</v>
      </c>
      <c r="AU868" s="244" t="s">
        <v>85</v>
      </c>
      <c r="AV868" s="13" t="s">
        <v>83</v>
      </c>
      <c r="AW868" s="13" t="s">
        <v>32</v>
      </c>
      <c r="AX868" s="13" t="s">
        <v>75</v>
      </c>
      <c r="AY868" s="244" t="s">
        <v>143</v>
      </c>
    </row>
    <row r="869" s="14" customFormat="1">
      <c r="A869" s="14"/>
      <c r="B869" s="245"/>
      <c r="C869" s="246"/>
      <c r="D869" s="236" t="s">
        <v>152</v>
      </c>
      <c r="E869" s="247" t="s">
        <v>1</v>
      </c>
      <c r="F869" s="248" t="s">
        <v>1161</v>
      </c>
      <c r="G869" s="246"/>
      <c r="H869" s="249">
        <v>24.620000000000001</v>
      </c>
      <c r="I869" s="250"/>
      <c r="J869" s="246"/>
      <c r="K869" s="246"/>
      <c r="L869" s="251"/>
      <c r="M869" s="252"/>
      <c r="N869" s="253"/>
      <c r="O869" s="253"/>
      <c r="P869" s="253"/>
      <c r="Q869" s="253"/>
      <c r="R869" s="253"/>
      <c r="S869" s="253"/>
      <c r="T869" s="254"/>
      <c r="U869" s="14"/>
      <c r="V869" s="14"/>
      <c r="W869" s="14"/>
      <c r="X869" s="14"/>
      <c r="Y869" s="14"/>
      <c r="Z869" s="14"/>
      <c r="AA869" s="14"/>
      <c r="AB869" s="14"/>
      <c r="AC869" s="14"/>
      <c r="AD869" s="14"/>
      <c r="AE869" s="14"/>
      <c r="AT869" s="255" t="s">
        <v>152</v>
      </c>
      <c r="AU869" s="255" t="s">
        <v>85</v>
      </c>
      <c r="AV869" s="14" t="s">
        <v>85</v>
      </c>
      <c r="AW869" s="14" t="s">
        <v>32</v>
      </c>
      <c r="AX869" s="14" t="s">
        <v>75</v>
      </c>
      <c r="AY869" s="255" t="s">
        <v>143</v>
      </c>
    </row>
    <row r="870" s="14" customFormat="1">
      <c r="A870" s="14"/>
      <c r="B870" s="245"/>
      <c r="C870" s="246"/>
      <c r="D870" s="236" t="s">
        <v>152</v>
      </c>
      <c r="E870" s="247" t="s">
        <v>1</v>
      </c>
      <c r="F870" s="248" t="s">
        <v>1162</v>
      </c>
      <c r="G870" s="246"/>
      <c r="H870" s="249">
        <v>13.08</v>
      </c>
      <c r="I870" s="250"/>
      <c r="J870" s="246"/>
      <c r="K870" s="246"/>
      <c r="L870" s="251"/>
      <c r="M870" s="252"/>
      <c r="N870" s="253"/>
      <c r="O870" s="253"/>
      <c r="P870" s="253"/>
      <c r="Q870" s="253"/>
      <c r="R870" s="253"/>
      <c r="S870" s="253"/>
      <c r="T870" s="254"/>
      <c r="U870" s="14"/>
      <c r="V870" s="14"/>
      <c r="W870" s="14"/>
      <c r="X870" s="14"/>
      <c r="Y870" s="14"/>
      <c r="Z870" s="14"/>
      <c r="AA870" s="14"/>
      <c r="AB870" s="14"/>
      <c r="AC870" s="14"/>
      <c r="AD870" s="14"/>
      <c r="AE870" s="14"/>
      <c r="AT870" s="255" t="s">
        <v>152</v>
      </c>
      <c r="AU870" s="255" t="s">
        <v>85</v>
      </c>
      <c r="AV870" s="14" t="s">
        <v>85</v>
      </c>
      <c r="AW870" s="14" t="s">
        <v>32</v>
      </c>
      <c r="AX870" s="14" t="s">
        <v>75</v>
      </c>
      <c r="AY870" s="255" t="s">
        <v>143</v>
      </c>
    </row>
    <row r="871" s="15" customFormat="1">
      <c r="A871" s="15"/>
      <c r="B871" s="256"/>
      <c r="C871" s="257"/>
      <c r="D871" s="236" t="s">
        <v>152</v>
      </c>
      <c r="E871" s="258" t="s">
        <v>1</v>
      </c>
      <c r="F871" s="259" t="s">
        <v>160</v>
      </c>
      <c r="G871" s="257"/>
      <c r="H871" s="260">
        <v>37.700000000000003</v>
      </c>
      <c r="I871" s="261"/>
      <c r="J871" s="257"/>
      <c r="K871" s="257"/>
      <c r="L871" s="262"/>
      <c r="M871" s="263"/>
      <c r="N871" s="264"/>
      <c r="O871" s="264"/>
      <c r="P871" s="264"/>
      <c r="Q871" s="264"/>
      <c r="R871" s="264"/>
      <c r="S871" s="264"/>
      <c r="T871" s="265"/>
      <c r="U871" s="15"/>
      <c r="V871" s="15"/>
      <c r="W871" s="15"/>
      <c r="X871" s="15"/>
      <c r="Y871" s="15"/>
      <c r="Z871" s="15"/>
      <c r="AA871" s="15"/>
      <c r="AB871" s="15"/>
      <c r="AC871" s="15"/>
      <c r="AD871" s="15"/>
      <c r="AE871" s="15"/>
      <c r="AT871" s="266" t="s">
        <v>152</v>
      </c>
      <c r="AU871" s="266" t="s">
        <v>85</v>
      </c>
      <c r="AV871" s="15" t="s">
        <v>161</v>
      </c>
      <c r="AW871" s="15" t="s">
        <v>32</v>
      </c>
      <c r="AX871" s="15" t="s">
        <v>75</v>
      </c>
      <c r="AY871" s="266" t="s">
        <v>143</v>
      </c>
    </row>
    <row r="872" s="13" customFormat="1">
      <c r="A872" s="13"/>
      <c r="B872" s="234"/>
      <c r="C872" s="235"/>
      <c r="D872" s="236" t="s">
        <v>152</v>
      </c>
      <c r="E872" s="237" t="s">
        <v>1</v>
      </c>
      <c r="F872" s="238" t="s">
        <v>2058</v>
      </c>
      <c r="G872" s="235"/>
      <c r="H872" s="237" t="s">
        <v>1</v>
      </c>
      <c r="I872" s="239"/>
      <c r="J872" s="235"/>
      <c r="K872" s="235"/>
      <c r="L872" s="240"/>
      <c r="M872" s="241"/>
      <c r="N872" s="242"/>
      <c r="O872" s="242"/>
      <c r="P872" s="242"/>
      <c r="Q872" s="242"/>
      <c r="R872" s="242"/>
      <c r="S872" s="242"/>
      <c r="T872" s="243"/>
      <c r="U872" s="13"/>
      <c r="V872" s="13"/>
      <c r="W872" s="13"/>
      <c r="X872" s="13"/>
      <c r="Y872" s="13"/>
      <c r="Z872" s="13"/>
      <c r="AA872" s="13"/>
      <c r="AB872" s="13"/>
      <c r="AC872" s="13"/>
      <c r="AD872" s="13"/>
      <c r="AE872" s="13"/>
      <c r="AT872" s="244" t="s">
        <v>152</v>
      </c>
      <c r="AU872" s="244" t="s">
        <v>85</v>
      </c>
      <c r="AV872" s="13" t="s">
        <v>83</v>
      </c>
      <c r="AW872" s="13" t="s">
        <v>32</v>
      </c>
      <c r="AX872" s="13" t="s">
        <v>75</v>
      </c>
      <c r="AY872" s="244" t="s">
        <v>143</v>
      </c>
    </row>
    <row r="873" s="14" customFormat="1">
      <c r="A873" s="14"/>
      <c r="B873" s="245"/>
      <c r="C873" s="246"/>
      <c r="D873" s="236" t="s">
        <v>152</v>
      </c>
      <c r="E873" s="247" t="s">
        <v>1</v>
      </c>
      <c r="F873" s="248" t="s">
        <v>1198</v>
      </c>
      <c r="G873" s="246"/>
      <c r="H873" s="249">
        <v>25.629000000000001</v>
      </c>
      <c r="I873" s="250"/>
      <c r="J873" s="246"/>
      <c r="K873" s="246"/>
      <c r="L873" s="251"/>
      <c r="M873" s="252"/>
      <c r="N873" s="253"/>
      <c r="O873" s="253"/>
      <c r="P873" s="253"/>
      <c r="Q873" s="253"/>
      <c r="R873" s="253"/>
      <c r="S873" s="253"/>
      <c r="T873" s="254"/>
      <c r="U873" s="14"/>
      <c r="V873" s="14"/>
      <c r="W873" s="14"/>
      <c r="X873" s="14"/>
      <c r="Y873" s="14"/>
      <c r="Z873" s="14"/>
      <c r="AA873" s="14"/>
      <c r="AB873" s="14"/>
      <c r="AC873" s="14"/>
      <c r="AD873" s="14"/>
      <c r="AE873" s="14"/>
      <c r="AT873" s="255" t="s">
        <v>152</v>
      </c>
      <c r="AU873" s="255" t="s">
        <v>85</v>
      </c>
      <c r="AV873" s="14" t="s">
        <v>85</v>
      </c>
      <c r="AW873" s="14" t="s">
        <v>32</v>
      </c>
      <c r="AX873" s="14" t="s">
        <v>75</v>
      </c>
      <c r="AY873" s="255" t="s">
        <v>143</v>
      </c>
    </row>
    <row r="874" s="14" customFormat="1">
      <c r="A874" s="14"/>
      <c r="B874" s="245"/>
      <c r="C874" s="246"/>
      <c r="D874" s="236" t="s">
        <v>152</v>
      </c>
      <c r="E874" s="247" t="s">
        <v>1</v>
      </c>
      <c r="F874" s="248" t="s">
        <v>1199</v>
      </c>
      <c r="G874" s="246"/>
      <c r="H874" s="249">
        <v>27.738</v>
      </c>
      <c r="I874" s="250"/>
      <c r="J874" s="246"/>
      <c r="K874" s="246"/>
      <c r="L874" s="251"/>
      <c r="M874" s="252"/>
      <c r="N874" s="253"/>
      <c r="O874" s="253"/>
      <c r="P874" s="253"/>
      <c r="Q874" s="253"/>
      <c r="R874" s="253"/>
      <c r="S874" s="253"/>
      <c r="T874" s="254"/>
      <c r="U874" s="14"/>
      <c r="V874" s="14"/>
      <c r="W874" s="14"/>
      <c r="X874" s="14"/>
      <c r="Y874" s="14"/>
      <c r="Z874" s="14"/>
      <c r="AA874" s="14"/>
      <c r="AB874" s="14"/>
      <c r="AC874" s="14"/>
      <c r="AD874" s="14"/>
      <c r="AE874" s="14"/>
      <c r="AT874" s="255" t="s">
        <v>152</v>
      </c>
      <c r="AU874" s="255" t="s">
        <v>85</v>
      </c>
      <c r="AV874" s="14" t="s">
        <v>85</v>
      </c>
      <c r="AW874" s="14" t="s">
        <v>32</v>
      </c>
      <c r="AX874" s="14" t="s">
        <v>75</v>
      </c>
      <c r="AY874" s="255" t="s">
        <v>143</v>
      </c>
    </row>
    <row r="875" s="15" customFormat="1">
      <c r="A875" s="15"/>
      <c r="B875" s="256"/>
      <c r="C875" s="257"/>
      <c r="D875" s="236" t="s">
        <v>152</v>
      </c>
      <c r="E875" s="258" t="s">
        <v>1</v>
      </c>
      <c r="F875" s="259" t="s">
        <v>160</v>
      </c>
      <c r="G875" s="257"/>
      <c r="H875" s="260">
        <v>53.367000000000004</v>
      </c>
      <c r="I875" s="261"/>
      <c r="J875" s="257"/>
      <c r="K875" s="257"/>
      <c r="L875" s="262"/>
      <c r="M875" s="263"/>
      <c r="N875" s="264"/>
      <c r="O875" s="264"/>
      <c r="P875" s="264"/>
      <c r="Q875" s="264"/>
      <c r="R875" s="264"/>
      <c r="S875" s="264"/>
      <c r="T875" s="265"/>
      <c r="U875" s="15"/>
      <c r="V875" s="15"/>
      <c r="W875" s="15"/>
      <c r="X875" s="15"/>
      <c r="Y875" s="15"/>
      <c r="Z875" s="15"/>
      <c r="AA875" s="15"/>
      <c r="AB875" s="15"/>
      <c r="AC875" s="15"/>
      <c r="AD875" s="15"/>
      <c r="AE875" s="15"/>
      <c r="AT875" s="266" t="s">
        <v>152</v>
      </c>
      <c r="AU875" s="266" t="s">
        <v>85</v>
      </c>
      <c r="AV875" s="15" t="s">
        <v>161</v>
      </c>
      <c r="AW875" s="15" t="s">
        <v>32</v>
      </c>
      <c r="AX875" s="15" t="s">
        <v>75</v>
      </c>
      <c r="AY875" s="266" t="s">
        <v>143</v>
      </c>
    </row>
    <row r="876" s="16" customFormat="1">
      <c r="A876" s="16"/>
      <c r="B876" s="267"/>
      <c r="C876" s="268"/>
      <c r="D876" s="236" t="s">
        <v>152</v>
      </c>
      <c r="E876" s="269" t="s">
        <v>1</v>
      </c>
      <c r="F876" s="270" t="s">
        <v>174</v>
      </c>
      <c r="G876" s="268"/>
      <c r="H876" s="271">
        <v>91.067000000000007</v>
      </c>
      <c r="I876" s="272"/>
      <c r="J876" s="268"/>
      <c r="K876" s="268"/>
      <c r="L876" s="273"/>
      <c r="M876" s="274"/>
      <c r="N876" s="275"/>
      <c r="O876" s="275"/>
      <c r="P876" s="275"/>
      <c r="Q876" s="275"/>
      <c r="R876" s="275"/>
      <c r="S876" s="275"/>
      <c r="T876" s="276"/>
      <c r="U876" s="16"/>
      <c r="V876" s="16"/>
      <c r="W876" s="16"/>
      <c r="X876" s="16"/>
      <c r="Y876" s="16"/>
      <c r="Z876" s="16"/>
      <c r="AA876" s="16"/>
      <c r="AB876" s="16"/>
      <c r="AC876" s="16"/>
      <c r="AD876" s="16"/>
      <c r="AE876" s="16"/>
      <c r="AT876" s="277" t="s">
        <v>152</v>
      </c>
      <c r="AU876" s="277" t="s">
        <v>85</v>
      </c>
      <c r="AV876" s="16" t="s">
        <v>150</v>
      </c>
      <c r="AW876" s="16" t="s">
        <v>32</v>
      </c>
      <c r="AX876" s="16" t="s">
        <v>83</v>
      </c>
      <c r="AY876" s="277" t="s">
        <v>143</v>
      </c>
    </row>
    <row r="877" s="2" customFormat="1" ht="24.15" customHeight="1">
      <c r="A877" s="39"/>
      <c r="B877" s="40"/>
      <c r="C877" s="220" t="s">
        <v>2059</v>
      </c>
      <c r="D877" s="220" t="s">
        <v>146</v>
      </c>
      <c r="E877" s="221" t="s">
        <v>2060</v>
      </c>
      <c r="F877" s="222" t="s">
        <v>2061</v>
      </c>
      <c r="G877" s="223" t="s">
        <v>149</v>
      </c>
      <c r="H877" s="224">
        <v>747.69299999999998</v>
      </c>
      <c r="I877" s="225"/>
      <c r="J877" s="226">
        <f>ROUND(I877*H877,2)</f>
        <v>0</v>
      </c>
      <c r="K877" s="227"/>
      <c r="L877" s="45"/>
      <c r="M877" s="228" t="s">
        <v>1</v>
      </c>
      <c r="N877" s="229" t="s">
        <v>40</v>
      </c>
      <c r="O877" s="92"/>
      <c r="P877" s="230">
        <f>O877*H877</f>
        <v>0</v>
      </c>
      <c r="Q877" s="230">
        <v>0.00014300000000000001</v>
      </c>
      <c r="R877" s="230">
        <f>Q877*H877</f>
        <v>0.10692009900000001</v>
      </c>
      <c r="S877" s="230">
        <v>0</v>
      </c>
      <c r="T877" s="231">
        <f>S877*H877</f>
        <v>0</v>
      </c>
      <c r="U877" s="39"/>
      <c r="V877" s="39"/>
      <c r="W877" s="39"/>
      <c r="X877" s="39"/>
      <c r="Y877" s="39"/>
      <c r="Z877" s="39"/>
      <c r="AA877" s="39"/>
      <c r="AB877" s="39"/>
      <c r="AC877" s="39"/>
      <c r="AD877" s="39"/>
      <c r="AE877" s="39"/>
      <c r="AR877" s="232" t="s">
        <v>276</v>
      </c>
      <c r="AT877" s="232" t="s">
        <v>146</v>
      </c>
      <c r="AU877" s="232" t="s">
        <v>85</v>
      </c>
      <c r="AY877" s="18" t="s">
        <v>143</v>
      </c>
      <c r="BE877" s="233">
        <f>IF(N877="základní",J877,0)</f>
        <v>0</v>
      </c>
      <c r="BF877" s="233">
        <f>IF(N877="snížená",J877,0)</f>
        <v>0</v>
      </c>
      <c r="BG877" s="233">
        <f>IF(N877="zákl. přenesená",J877,0)</f>
        <v>0</v>
      </c>
      <c r="BH877" s="233">
        <f>IF(N877="sníž. přenesená",J877,0)</f>
        <v>0</v>
      </c>
      <c r="BI877" s="233">
        <f>IF(N877="nulová",J877,0)</f>
        <v>0</v>
      </c>
      <c r="BJ877" s="18" t="s">
        <v>83</v>
      </c>
      <c r="BK877" s="233">
        <f>ROUND(I877*H877,2)</f>
        <v>0</v>
      </c>
      <c r="BL877" s="18" t="s">
        <v>276</v>
      </c>
      <c r="BM877" s="232" t="s">
        <v>2062</v>
      </c>
    </row>
    <row r="878" s="2" customFormat="1" ht="24.15" customHeight="1">
      <c r="A878" s="39"/>
      <c r="B878" s="40"/>
      <c r="C878" s="220" t="s">
        <v>2063</v>
      </c>
      <c r="D878" s="220" t="s">
        <v>146</v>
      </c>
      <c r="E878" s="221" t="s">
        <v>2064</v>
      </c>
      <c r="F878" s="222" t="s">
        <v>2065</v>
      </c>
      <c r="G878" s="223" t="s">
        <v>149</v>
      </c>
      <c r="H878" s="224">
        <v>747.69299999999998</v>
      </c>
      <c r="I878" s="225"/>
      <c r="J878" s="226">
        <f>ROUND(I878*H878,2)</f>
        <v>0</v>
      </c>
      <c r="K878" s="227"/>
      <c r="L878" s="45"/>
      <c r="M878" s="228" t="s">
        <v>1</v>
      </c>
      <c r="N878" s="229" t="s">
        <v>40</v>
      </c>
      <c r="O878" s="92"/>
      <c r="P878" s="230">
        <f>O878*H878</f>
        <v>0</v>
      </c>
      <c r="Q878" s="230">
        <v>0.00028600000000000001</v>
      </c>
      <c r="R878" s="230">
        <f>Q878*H878</f>
        <v>0.21384019800000001</v>
      </c>
      <c r="S878" s="230">
        <v>0</v>
      </c>
      <c r="T878" s="231">
        <f>S878*H878</f>
        <v>0</v>
      </c>
      <c r="U878" s="39"/>
      <c r="V878" s="39"/>
      <c r="W878" s="39"/>
      <c r="X878" s="39"/>
      <c r="Y878" s="39"/>
      <c r="Z878" s="39"/>
      <c r="AA878" s="39"/>
      <c r="AB878" s="39"/>
      <c r="AC878" s="39"/>
      <c r="AD878" s="39"/>
      <c r="AE878" s="39"/>
      <c r="AR878" s="232" t="s">
        <v>276</v>
      </c>
      <c r="AT878" s="232" t="s">
        <v>146</v>
      </c>
      <c r="AU878" s="232" t="s">
        <v>85</v>
      </c>
      <c r="AY878" s="18" t="s">
        <v>143</v>
      </c>
      <c r="BE878" s="233">
        <f>IF(N878="základní",J878,0)</f>
        <v>0</v>
      </c>
      <c r="BF878" s="233">
        <f>IF(N878="snížená",J878,0)</f>
        <v>0</v>
      </c>
      <c r="BG878" s="233">
        <f>IF(N878="zákl. přenesená",J878,0)</f>
        <v>0</v>
      </c>
      <c r="BH878" s="233">
        <f>IF(N878="sníž. přenesená",J878,0)</f>
        <v>0</v>
      </c>
      <c r="BI878" s="233">
        <f>IF(N878="nulová",J878,0)</f>
        <v>0</v>
      </c>
      <c r="BJ878" s="18" t="s">
        <v>83</v>
      </c>
      <c r="BK878" s="233">
        <f>ROUND(I878*H878,2)</f>
        <v>0</v>
      </c>
      <c r="BL878" s="18" t="s">
        <v>276</v>
      </c>
      <c r="BM878" s="232" t="s">
        <v>2066</v>
      </c>
    </row>
    <row r="879" s="2" customFormat="1" ht="24.15" customHeight="1">
      <c r="A879" s="39"/>
      <c r="B879" s="40"/>
      <c r="C879" s="220" t="s">
        <v>2067</v>
      </c>
      <c r="D879" s="220" t="s">
        <v>146</v>
      </c>
      <c r="E879" s="221" t="s">
        <v>2068</v>
      </c>
      <c r="F879" s="222" t="s">
        <v>2069</v>
      </c>
      <c r="G879" s="223" t="s">
        <v>149</v>
      </c>
      <c r="H879" s="224">
        <v>91.066999999999993</v>
      </c>
      <c r="I879" s="225"/>
      <c r="J879" s="226">
        <f>ROUND(I879*H879,2)</f>
        <v>0</v>
      </c>
      <c r="K879" s="227"/>
      <c r="L879" s="45"/>
      <c r="M879" s="228" t="s">
        <v>1</v>
      </c>
      <c r="N879" s="229" t="s">
        <v>40</v>
      </c>
      <c r="O879" s="92"/>
      <c r="P879" s="230">
        <f>O879*H879</f>
        <v>0</v>
      </c>
      <c r="Q879" s="230">
        <v>0.00033</v>
      </c>
      <c r="R879" s="230">
        <f>Q879*H879</f>
        <v>0.030052109999999996</v>
      </c>
      <c r="S879" s="230">
        <v>0</v>
      </c>
      <c r="T879" s="231">
        <f>S879*H879</f>
        <v>0</v>
      </c>
      <c r="U879" s="39"/>
      <c r="V879" s="39"/>
      <c r="W879" s="39"/>
      <c r="X879" s="39"/>
      <c r="Y879" s="39"/>
      <c r="Z879" s="39"/>
      <c r="AA879" s="39"/>
      <c r="AB879" s="39"/>
      <c r="AC879" s="39"/>
      <c r="AD879" s="39"/>
      <c r="AE879" s="39"/>
      <c r="AR879" s="232" t="s">
        <v>276</v>
      </c>
      <c r="AT879" s="232" t="s">
        <v>146</v>
      </c>
      <c r="AU879" s="232" t="s">
        <v>85</v>
      </c>
      <c r="AY879" s="18" t="s">
        <v>143</v>
      </c>
      <c r="BE879" s="233">
        <f>IF(N879="základní",J879,0)</f>
        <v>0</v>
      </c>
      <c r="BF879" s="233">
        <f>IF(N879="snížená",J879,0)</f>
        <v>0</v>
      </c>
      <c r="BG879" s="233">
        <f>IF(N879="zákl. přenesená",J879,0)</f>
        <v>0</v>
      </c>
      <c r="BH879" s="233">
        <f>IF(N879="sníž. přenesená",J879,0)</f>
        <v>0</v>
      </c>
      <c r="BI879" s="233">
        <f>IF(N879="nulová",J879,0)</f>
        <v>0</v>
      </c>
      <c r="BJ879" s="18" t="s">
        <v>83</v>
      </c>
      <c r="BK879" s="233">
        <f>ROUND(I879*H879,2)</f>
        <v>0</v>
      </c>
      <c r="BL879" s="18" t="s">
        <v>276</v>
      </c>
      <c r="BM879" s="232" t="s">
        <v>2070</v>
      </c>
    </row>
    <row r="880" s="2" customFormat="1">
      <c r="A880" s="39"/>
      <c r="B880" s="40"/>
      <c r="C880" s="41"/>
      <c r="D880" s="236" t="s">
        <v>357</v>
      </c>
      <c r="E880" s="41"/>
      <c r="F880" s="289" t="s">
        <v>2071</v>
      </c>
      <c r="G880" s="41"/>
      <c r="H880" s="41"/>
      <c r="I880" s="290"/>
      <c r="J880" s="41"/>
      <c r="K880" s="41"/>
      <c r="L880" s="45"/>
      <c r="M880" s="291"/>
      <c r="N880" s="292"/>
      <c r="O880" s="92"/>
      <c r="P880" s="92"/>
      <c r="Q880" s="92"/>
      <c r="R880" s="92"/>
      <c r="S880" s="92"/>
      <c r="T880" s="93"/>
      <c r="U880" s="39"/>
      <c r="V880" s="39"/>
      <c r="W880" s="39"/>
      <c r="X880" s="39"/>
      <c r="Y880" s="39"/>
      <c r="Z880" s="39"/>
      <c r="AA880" s="39"/>
      <c r="AB880" s="39"/>
      <c r="AC880" s="39"/>
      <c r="AD880" s="39"/>
      <c r="AE880" s="39"/>
      <c r="AT880" s="18" t="s">
        <v>357</v>
      </c>
      <c r="AU880" s="18" t="s">
        <v>85</v>
      </c>
    </row>
    <row r="881" s="13" customFormat="1">
      <c r="A881" s="13"/>
      <c r="B881" s="234"/>
      <c r="C881" s="235"/>
      <c r="D881" s="236" t="s">
        <v>152</v>
      </c>
      <c r="E881" s="237" t="s">
        <v>1</v>
      </c>
      <c r="F881" s="238" t="s">
        <v>2057</v>
      </c>
      <c r="G881" s="235"/>
      <c r="H881" s="237" t="s">
        <v>1</v>
      </c>
      <c r="I881" s="239"/>
      <c r="J881" s="235"/>
      <c r="K881" s="235"/>
      <c r="L881" s="240"/>
      <c r="M881" s="241"/>
      <c r="N881" s="242"/>
      <c r="O881" s="242"/>
      <c r="P881" s="242"/>
      <c r="Q881" s="242"/>
      <c r="R881" s="242"/>
      <c r="S881" s="242"/>
      <c r="T881" s="243"/>
      <c r="U881" s="13"/>
      <c r="V881" s="13"/>
      <c r="W881" s="13"/>
      <c r="X881" s="13"/>
      <c r="Y881" s="13"/>
      <c r="Z881" s="13"/>
      <c r="AA881" s="13"/>
      <c r="AB881" s="13"/>
      <c r="AC881" s="13"/>
      <c r="AD881" s="13"/>
      <c r="AE881" s="13"/>
      <c r="AT881" s="244" t="s">
        <v>152</v>
      </c>
      <c r="AU881" s="244" t="s">
        <v>85</v>
      </c>
      <c r="AV881" s="13" t="s">
        <v>83</v>
      </c>
      <c r="AW881" s="13" t="s">
        <v>32</v>
      </c>
      <c r="AX881" s="13" t="s">
        <v>75</v>
      </c>
      <c r="AY881" s="244" t="s">
        <v>143</v>
      </c>
    </row>
    <row r="882" s="14" customFormat="1">
      <c r="A882" s="14"/>
      <c r="B882" s="245"/>
      <c r="C882" s="246"/>
      <c r="D882" s="236" t="s">
        <v>152</v>
      </c>
      <c r="E882" s="247" t="s">
        <v>1</v>
      </c>
      <c r="F882" s="248" t="s">
        <v>1161</v>
      </c>
      <c r="G882" s="246"/>
      <c r="H882" s="249">
        <v>24.620000000000001</v>
      </c>
      <c r="I882" s="250"/>
      <c r="J882" s="246"/>
      <c r="K882" s="246"/>
      <c r="L882" s="251"/>
      <c r="M882" s="252"/>
      <c r="N882" s="253"/>
      <c r="O882" s="253"/>
      <c r="P882" s="253"/>
      <c r="Q882" s="253"/>
      <c r="R882" s="253"/>
      <c r="S882" s="253"/>
      <c r="T882" s="254"/>
      <c r="U882" s="14"/>
      <c r="V882" s="14"/>
      <c r="W882" s="14"/>
      <c r="X882" s="14"/>
      <c r="Y882" s="14"/>
      <c r="Z882" s="14"/>
      <c r="AA882" s="14"/>
      <c r="AB882" s="14"/>
      <c r="AC882" s="14"/>
      <c r="AD882" s="14"/>
      <c r="AE882" s="14"/>
      <c r="AT882" s="255" t="s">
        <v>152</v>
      </c>
      <c r="AU882" s="255" t="s">
        <v>85</v>
      </c>
      <c r="AV882" s="14" t="s">
        <v>85</v>
      </c>
      <c r="AW882" s="14" t="s">
        <v>32</v>
      </c>
      <c r="AX882" s="14" t="s">
        <v>75</v>
      </c>
      <c r="AY882" s="255" t="s">
        <v>143</v>
      </c>
    </row>
    <row r="883" s="14" customFormat="1">
      <c r="A883" s="14"/>
      <c r="B883" s="245"/>
      <c r="C883" s="246"/>
      <c r="D883" s="236" t="s">
        <v>152</v>
      </c>
      <c r="E883" s="247" t="s">
        <v>1</v>
      </c>
      <c r="F883" s="248" t="s">
        <v>1162</v>
      </c>
      <c r="G883" s="246"/>
      <c r="H883" s="249">
        <v>13.08</v>
      </c>
      <c r="I883" s="250"/>
      <c r="J883" s="246"/>
      <c r="K883" s="246"/>
      <c r="L883" s="251"/>
      <c r="M883" s="252"/>
      <c r="N883" s="253"/>
      <c r="O883" s="253"/>
      <c r="P883" s="253"/>
      <c r="Q883" s="253"/>
      <c r="R883" s="253"/>
      <c r="S883" s="253"/>
      <c r="T883" s="254"/>
      <c r="U883" s="14"/>
      <c r="V883" s="14"/>
      <c r="W883" s="14"/>
      <c r="X883" s="14"/>
      <c r="Y883" s="14"/>
      <c r="Z883" s="14"/>
      <c r="AA883" s="14"/>
      <c r="AB883" s="14"/>
      <c r="AC883" s="14"/>
      <c r="AD883" s="14"/>
      <c r="AE883" s="14"/>
      <c r="AT883" s="255" t="s">
        <v>152</v>
      </c>
      <c r="AU883" s="255" t="s">
        <v>85</v>
      </c>
      <c r="AV883" s="14" t="s">
        <v>85</v>
      </c>
      <c r="AW883" s="14" t="s">
        <v>32</v>
      </c>
      <c r="AX883" s="14" t="s">
        <v>75</v>
      </c>
      <c r="AY883" s="255" t="s">
        <v>143</v>
      </c>
    </row>
    <row r="884" s="15" customFormat="1">
      <c r="A884" s="15"/>
      <c r="B884" s="256"/>
      <c r="C884" s="257"/>
      <c r="D884" s="236" t="s">
        <v>152</v>
      </c>
      <c r="E884" s="258" t="s">
        <v>1</v>
      </c>
      <c r="F884" s="259" t="s">
        <v>160</v>
      </c>
      <c r="G884" s="257"/>
      <c r="H884" s="260">
        <v>37.700000000000003</v>
      </c>
      <c r="I884" s="261"/>
      <c r="J884" s="257"/>
      <c r="K884" s="257"/>
      <c r="L884" s="262"/>
      <c r="M884" s="263"/>
      <c r="N884" s="264"/>
      <c r="O884" s="264"/>
      <c r="P884" s="264"/>
      <c r="Q884" s="264"/>
      <c r="R884" s="264"/>
      <c r="S884" s="264"/>
      <c r="T884" s="265"/>
      <c r="U884" s="15"/>
      <c r="V884" s="15"/>
      <c r="W884" s="15"/>
      <c r="X884" s="15"/>
      <c r="Y884" s="15"/>
      <c r="Z884" s="15"/>
      <c r="AA884" s="15"/>
      <c r="AB884" s="15"/>
      <c r="AC884" s="15"/>
      <c r="AD884" s="15"/>
      <c r="AE884" s="15"/>
      <c r="AT884" s="266" t="s">
        <v>152</v>
      </c>
      <c r="AU884" s="266" t="s">
        <v>85</v>
      </c>
      <c r="AV884" s="15" t="s">
        <v>161</v>
      </c>
      <c r="AW884" s="15" t="s">
        <v>32</v>
      </c>
      <c r="AX884" s="15" t="s">
        <v>75</v>
      </c>
      <c r="AY884" s="266" t="s">
        <v>143</v>
      </c>
    </row>
    <row r="885" s="13" customFormat="1">
      <c r="A885" s="13"/>
      <c r="B885" s="234"/>
      <c r="C885" s="235"/>
      <c r="D885" s="236" t="s">
        <v>152</v>
      </c>
      <c r="E885" s="237" t="s">
        <v>1</v>
      </c>
      <c r="F885" s="238" t="s">
        <v>2058</v>
      </c>
      <c r="G885" s="235"/>
      <c r="H885" s="237" t="s">
        <v>1</v>
      </c>
      <c r="I885" s="239"/>
      <c r="J885" s="235"/>
      <c r="K885" s="235"/>
      <c r="L885" s="240"/>
      <c r="M885" s="241"/>
      <c r="N885" s="242"/>
      <c r="O885" s="242"/>
      <c r="P885" s="242"/>
      <c r="Q885" s="242"/>
      <c r="R885" s="242"/>
      <c r="S885" s="242"/>
      <c r="T885" s="243"/>
      <c r="U885" s="13"/>
      <c r="V885" s="13"/>
      <c r="W885" s="13"/>
      <c r="X885" s="13"/>
      <c r="Y885" s="13"/>
      <c r="Z885" s="13"/>
      <c r="AA885" s="13"/>
      <c r="AB885" s="13"/>
      <c r="AC885" s="13"/>
      <c r="AD885" s="13"/>
      <c r="AE885" s="13"/>
      <c r="AT885" s="244" t="s">
        <v>152</v>
      </c>
      <c r="AU885" s="244" t="s">
        <v>85</v>
      </c>
      <c r="AV885" s="13" t="s">
        <v>83</v>
      </c>
      <c r="AW885" s="13" t="s">
        <v>32</v>
      </c>
      <c r="AX885" s="13" t="s">
        <v>75</v>
      </c>
      <c r="AY885" s="244" t="s">
        <v>143</v>
      </c>
    </row>
    <row r="886" s="14" customFormat="1">
      <c r="A886" s="14"/>
      <c r="B886" s="245"/>
      <c r="C886" s="246"/>
      <c r="D886" s="236" t="s">
        <v>152</v>
      </c>
      <c r="E886" s="247" t="s">
        <v>1</v>
      </c>
      <c r="F886" s="248" t="s">
        <v>1198</v>
      </c>
      <c r="G886" s="246"/>
      <c r="H886" s="249">
        <v>25.629000000000001</v>
      </c>
      <c r="I886" s="250"/>
      <c r="J886" s="246"/>
      <c r="K886" s="246"/>
      <c r="L886" s="251"/>
      <c r="M886" s="252"/>
      <c r="N886" s="253"/>
      <c r="O886" s="253"/>
      <c r="P886" s="253"/>
      <c r="Q886" s="253"/>
      <c r="R886" s="253"/>
      <c r="S886" s="253"/>
      <c r="T886" s="254"/>
      <c r="U886" s="14"/>
      <c r="V886" s="14"/>
      <c r="W886" s="14"/>
      <c r="X886" s="14"/>
      <c r="Y886" s="14"/>
      <c r="Z886" s="14"/>
      <c r="AA886" s="14"/>
      <c r="AB886" s="14"/>
      <c r="AC886" s="14"/>
      <c r="AD886" s="14"/>
      <c r="AE886" s="14"/>
      <c r="AT886" s="255" t="s">
        <v>152</v>
      </c>
      <c r="AU886" s="255" t="s">
        <v>85</v>
      </c>
      <c r="AV886" s="14" t="s">
        <v>85</v>
      </c>
      <c r="AW886" s="14" t="s">
        <v>32</v>
      </c>
      <c r="AX886" s="14" t="s">
        <v>75</v>
      </c>
      <c r="AY886" s="255" t="s">
        <v>143</v>
      </c>
    </row>
    <row r="887" s="14" customFormat="1">
      <c r="A887" s="14"/>
      <c r="B887" s="245"/>
      <c r="C887" s="246"/>
      <c r="D887" s="236" t="s">
        <v>152</v>
      </c>
      <c r="E887" s="247" t="s">
        <v>1</v>
      </c>
      <c r="F887" s="248" t="s">
        <v>1199</v>
      </c>
      <c r="G887" s="246"/>
      <c r="H887" s="249">
        <v>27.738</v>
      </c>
      <c r="I887" s="250"/>
      <c r="J887" s="246"/>
      <c r="K887" s="246"/>
      <c r="L887" s="251"/>
      <c r="M887" s="252"/>
      <c r="N887" s="253"/>
      <c r="O887" s="253"/>
      <c r="P887" s="253"/>
      <c r="Q887" s="253"/>
      <c r="R887" s="253"/>
      <c r="S887" s="253"/>
      <c r="T887" s="254"/>
      <c r="U887" s="14"/>
      <c r="V887" s="14"/>
      <c r="W887" s="14"/>
      <c r="X887" s="14"/>
      <c r="Y887" s="14"/>
      <c r="Z887" s="14"/>
      <c r="AA887" s="14"/>
      <c r="AB887" s="14"/>
      <c r="AC887" s="14"/>
      <c r="AD887" s="14"/>
      <c r="AE887" s="14"/>
      <c r="AT887" s="255" t="s">
        <v>152</v>
      </c>
      <c r="AU887" s="255" t="s">
        <v>85</v>
      </c>
      <c r="AV887" s="14" t="s">
        <v>85</v>
      </c>
      <c r="AW887" s="14" t="s">
        <v>32</v>
      </c>
      <c r="AX887" s="14" t="s">
        <v>75</v>
      </c>
      <c r="AY887" s="255" t="s">
        <v>143</v>
      </c>
    </row>
    <row r="888" s="15" customFormat="1">
      <c r="A888" s="15"/>
      <c r="B888" s="256"/>
      <c r="C888" s="257"/>
      <c r="D888" s="236" t="s">
        <v>152</v>
      </c>
      <c r="E888" s="258" t="s">
        <v>1</v>
      </c>
      <c r="F888" s="259" t="s">
        <v>160</v>
      </c>
      <c r="G888" s="257"/>
      <c r="H888" s="260">
        <v>53.367000000000004</v>
      </c>
      <c r="I888" s="261"/>
      <c r="J888" s="257"/>
      <c r="K888" s="257"/>
      <c r="L888" s="262"/>
      <c r="M888" s="263"/>
      <c r="N888" s="264"/>
      <c r="O888" s="264"/>
      <c r="P888" s="264"/>
      <c r="Q888" s="264"/>
      <c r="R888" s="264"/>
      <c r="S888" s="264"/>
      <c r="T888" s="265"/>
      <c r="U888" s="15"/>
      <c r="V888" s="15"/>
      <c r="W888" s="15"/>
      <c r="X888" s="15"/>
      <c r="Y888" s="15"/>
      <c r="Z888" s="15"/>
      <c r="AA888" s="15"/>
      <c r="AB888" s="15"/>
      <c r="AC888" s="15"/>
      <c r="AD888" s="15"/>
      <c r="AE888" s="15"/>
      <c r="AT888" s="266" t="s">
        <v>152</v>
      </c>
      <c r="AU888" s="266" t="s">
        <v>85</v>
      </c>
      <c r="AV888" s="15" t="s">
        <v>161</v>
      </c>
      <c r="AW888" s="15" t="s">
        <v>32</v>
      </c>
      <c r="AX888" s="15" t="s">
        <v>75</v>
      </c>
      <c r="AY888" s="266" t="s">
        <v>143</v>
      </c>
    </row>
    <row r="889" s="16" customFormat="1">
      <c r="A889" s="16"/>
      <c r="B889" s="267"/>
      <c r="C889" s="268"/>
      <c r="D889" s="236" t="s">
        <v>152</v>
      </c>
      <c r="E889" s="269" t="s">
        <v>1</v>
      </c>
      <c r="F889" s="270" t="s">
        <v>174</v>
      </c>
      <c r="G889" s="268"/>
      <c r="H889" s="271">
        <v>91.067000000000007</v>
      </c>
      <c r="I889" s="272"/>
      <c r="J889" s="268"/>
      <c r="K889" s="268"/>
      <c r="L889" s="273"/>
      <c r="M889" s="299"/>
      <c r="N889" s="300"/>
      <c r="O889" s="300"/>
      <c r="P889" s="300"/>
      <c r="Q889" s="300"/>
      <c r="R889" s="300"/>
      <c r="S889" s="300"/>
      <c r="T889" s="301"/>
      <c r="U889" s="16"/>
      <c r="V889" s="16"/>
      <c r="W889" s="16"/>
      <c r="X889" s="16"/>
      <c r="Y889" s="16"/>
      <c r="Z889" s="16"/>
      <c r="AA889" s="16"/>
      <c r="AB889" s="16"/>
      <c r="AC889" s="16"/>
      <c r="AD889" s="16"/>
      <c r="AE889" s="16"/>
      <c r="AT889" s="277" t="s">
        <v>152</v>
      </c>
      <c r="AU889" s="277" t="s">
        <v>85</v>
      </c>
      <c r="AV889" s="16" t="s">
        <v>150</v>
      </c>
      <c r="AW889" s="16" t="s">
        <v>32</v>
      </c>
      <c r="AX889" s="16" t="s">
        <v>83</v>
      </c>
      <c r="AY889" s="277" t="s">
        <v>143</v>
      </c>
    </row>
    <row r="890" s="2" customFormat="1" ht="6.96" customHeight="1">
      <c r="A890" s="39"/>
      <c r="B890" s="67"/>
      <c r="C890" s="68"/>
      <c r="D890" s="68"/>
      <c r="E890" s="68"/>
      <c r="F890" s="68"/>
      <c r="G890" s="68"/>
      <c r="H890" s="68"/>
      <c r="I890" s="68"/>
      <c r="J890" s="68"/>
      <c r="K890" s="68"/>
      <c r="L890" s="45"/>
      <c r="M890" s="39"/>
      <c r="O890" s="39"/>
      <c r="P890" s="39"/>
      <c r="Q890" s="39"/>
      <c r="R890" s="39"/>
      <c r="S890" s="39"/>
      <c r="T890" s="39"/>
      <c r="U890" s="39"/>
      <c r="V890" s="39"/>
      <c r="W890" s="39"/>
      <c r="X890" s="39"/>
      <c r="Y890" s="39"/>
      <c r="Z890" s="39"/>
      <c r="AA890" s="39"/>
      <c r="AB890" s="39"/>
      <c r="AC890" s="39"/>
      <c r="AD890" s="39"/>
      <c r="AE890" s="39"/>
    </row>
  </sheetData>
  <sheetProtection sheet="1" autoFilter="0" formatColumns="0" formatRows="0" objects="1" scenarios="1" spinCount="100000" saltValue="28Sjj1CKHQNpJkJUcAt5gSq3twzXCHim1yaAlmSaRjcNdpC7FeFEyAMuEiEeV/K+71tGwJISsNJpsfHlleYVtQ==" hashValue="1N30RCXqqvhiKWwLuTwmFkch+X0qQMj6nWW51Y0sinhaYc6UERVGI6JHgWHBUZjzgwymAGxBQyNzFTRp3X5uLA==" algorithmName="SHA-512" password="CC35"/>
  <autoFilter ref="C141:K889"/>
  <mergeCells count="9">
    <mergeCell ref="E7:H7"/>
    <mergeCell ref="E9:H9"/>
    <mergeCell ref="E18:H18"/>
    <mergeCell ref="E27:H27"/>
    <mergeCell ref="E85:H85"/>
    <mergeCell ref="E87:H87"/>
    <mergeCell ref="E132:H132"/>
    <mergeCell ref="E134:H13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91</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16.5" customHeight="1">
      <c r="A9" s="39"/>
      <c r="B9" s="45"/>
      <c r="C9" s="39"/>
      <c r="D9" s="39"/>
      <c r="E9" s="143" t="s">
        <v>2072</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2073</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2073</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ROUND(J118,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ROUND((SUM(BE118:BE123)),  2)</f>
        <v>0</v>
      </c>
      <c r="G33" s="39"/>
      <c r="H33" s="39"/>
      <c r="I33" s="156">
        <v>0.20999999999999999</v>
      </c>
      <c r="J33" s="155">
        <f>ROUND(((SUM(BE118:BE123))*I33),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ROUND((SUM(BF118:BF123)),  2)</f>
        <v>0</v>
      </c>
      <c r="G34" s="39"/>
      <c r="H34" s="39"/>
      <c r="I34" s="156">
        <v>0.14999999999999999</v>
      </c>
      <c r="J34" s="155">
        <f>ROUND(((SUM(BF118:BF123))*I34),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ROUND((SUM(BG118:BG123)),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ROUND((SUM(BH118:BH123)),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ROUND((SUM(BI118:BI123)),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02 - Elektroinstalace - uznatelné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Martin Hložek</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Martin Hložek</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117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2074</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128</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6.5" customHeight="1">
      <c r="A108" s="39"/>
      <c r="B108" s="40"/>
      <c r="C108" s="41"/>
      <c r="D108" s="41"/>
      <c r="E108" s="175" t="str">
        <f>E7</f>
        <v>Stavební úpravy a snížení energetické náročnosti - Knihovna-V2</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105</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02 - Elektroinstalace - uznatelné náklady</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p.č. 410, k.ú. Kolovraty</v>
      </c>
      <c r="G112" s="41"/>
      <c r="H112" s="41"/>
      <c r="I112" s="33" t="s">
        <v>22</v>
      </c>
      <c r="J112" s="80" t="str">
        <f>IF(J12="","",J12)</f>
        <v>24. 7. 2025</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5.15" customHeight="1">
      <c r="A114" s="39"/>
      <c r="B114" s="40"/>
      <c r="C114" s="33" t="s">
        <v>24</v>
      </c>
      <c r="D114" s="41"/>
      <c r="E114" s="41"/>
      <c r="F114" s="28" t="str">
        <f>E15</f>
        <v>Městská část Praha-Kolovraty</v>
      </c>
      <c r="G114" s="41"/>
      <c r="H114" s="41"/>
      <c r="I114" s="33" t="s">
        <v>30</v>
      </c>
      <c r="J114" s="37" t="str">
        <f>E21</f>
        <v>Martin Hložek</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Martin Hložek</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129</v>
      </c>
      <c r="D117" s="195" t="s">
        <v>60</v>
      </c>
      <c r="E117" s="195" t="s">
        <v>56</v>
      </c>
      <c r="F117" s="195" t="s">
        <v>57</v>
      </c>
      <c r="G117" s="195" t="s">
        <v>130</v>
      </c>
      <c r="H117" s="195" t="s">
        <v>131</v>
      </c>
      <c r="I117" s="195" t="s">
        <v>132</v>
      </c>
      <c r="J117" s="196" t="s">
        <v>109</v>
      </c>
      <c r="K117" s="197" t="s">
        <v>133</v>
      </c>
      <c r="L117" s="198"/>
      <c r="M117" s="101" t="s">
        <v>1</v>
      </c>
      <c r="N117" s="102" t="s">
        <v>39</v>
      </c>
      <c r="O117" s="102" t="s">
        <v>134</v>
      </c>
      <c r="P117" s="102" t="s">
        <v>135</v>
      </c>
      <c r="Q117" s="102" t="s">
        <v>136</v>
      </c>
      <c r="R117" s="102" t="s">
        <v>137</v>
      </c>
      <c r="S117" s="102" t="s">
        <v>138</v>
      </c>
      <c r="T117" s="103" t="s">
        <v>139</v>
      </c>
      <c r="U117" s="192"/>
      <c r="V117" s="192"/>
      <c r="W117" s="192"/>
      <c r="X117" s="192"/>
      <c r="Y117" s="192"/>
      <c r="Z117" s="192"/>
      <c r="AA117" s="192"/>
      <c r="AB117" s="192"/>
      <c r="AC117" s="192"/>
      <c r="AD117" s="192"/>
      <c r="AE117" s="192"/>
    </row>
    <row r="118" s="2" customFormat="1" ht="22.8" customHeight="1">
      <c r="A118" s="39"/>
      <c r="B118" s="40"/>
      <c r="C118" s="108" t="s">
        <v>140</v>
      </c>
      <c r="D118" s="41"/>
      <c r="E118" s="41"/>
      <c r="F118" s="41"/>
      <c r="G118" s="41"/>
      <c r="H118" s="41"/>
      <c r="I118" s="41"/>
      <c r="J118" s="199">
        <f>BK118</f>
        <v>0</v>
      </c>
      <c r="K118" s="41"/>
      <c r="L118" s="45"/>
      <c r="M118" s="104"/>
      <c r="N118" s="200"/>
      <c r="O118" s="105"/>
      <c r="P118" s="201">
        <f>P119</f>
        <v>0</v>
      </c>
      <c r="Q118" s="105"/>
      <c r="R118" s="201">
        <f>R119</f>
        <v>0</v>
      </c>
      <c r="S118" s="105"/>
      <c r="T118" s="202">
        <f>T119</f>
        <v>0</v>
      </c>
      <c r="U118" s="39"/>
      <c r="V118" s="39"/>
      <c r="W118" s="39"/>
      <c r="X118" s="39"/>
      <c r="Y118" s="39"/>
      <c r="Z118" s="39"/>
      <c r="AA118" s="39"/>
      <c r="AB118" s="39"/>
      <c r="AC118" s="39"/>
      <c r="AD118" s="39"/>
      <c r="AE118" s="39"/>
      <c r="AT118" s="18" t="s">
        <v>74</v>
      </c>
      <c r="AU118" s="18" t="s">
        <v>111</v>
      </c>
      <c r="BK118" s="203">
        <f>BK119</f>
        <v>0</v>
      </c>
    </row>
    <row r="119" s="12" customFormat="1" ht="25.92" customHeight="1">
      <c r="A119" s="12"/>
      <c r="B119" s="204"/>
      <c r="C119" s="205"/>
      <c r="D119" s="206" t="s">
        <v>74</v>
      </c>
      <c r="E119" s="207" t="s">
        <v>538</v>
      </c>
      <c r="F119" s="207" t="s">
        <v>539</v>
      </c>
      <c r="G119" s="205"/>
      <c r="H119" s="205"/>
      <c r="I119" s="208"/>
      <c r="J119" s="209">
        <f>BK119</f>
        <v>0</v>
      </c>
      <c r="K119" s="205"/>
      <c r="L119" s="210"/>
      <c r="M119" s="211"/>
      <c r="N119" s="212"/>
      <c r="O119" s="212"/>
      <c r="P119" s="213">
        <f>P120</f>
        <v>0</v>
      </c>
      <c r="Q119" s="212"/>
      <c r="R119" s="213">
        <f>R120</f>
        <v>0</v>
      </c>
      <c r="S119" s="212"/>
      <c r="T119" s="214">
        <f>T120</f>
        <v>0</v>
      </c>
      <c r="U119" s="12"/>
      <c r="V119" s="12"/>
      <c r="W119" s="12"/>
      <c r="X119" s="12"/>
      <c r="Y119" s="12"/>
      <c r="Z119" s="12"/>
      <c r="AA119" s="12"/>
      <c r="AB119" s="12"/>
      <c r="AC119" s="12"/>
      <c r="AD119" s="12"/>
      <c r="AE119" s="12"/>
      <c r="AR119" s="215" t="s">
        <v>85</v>
      </c>
      <c r="AT119" s="216" t="s">
        <v>74</v>
      </c>
      <c r="AU119" s="216" t="s">
        <v>75</v>
      </c>
      <c r="AY119" s="215" t="s">
        <v>143</v>
      </c>
      <c r="BK119" s="217">
        <f>BK120</f>
        <v>0</v>
      </c>
    </row>
    <row r="120" s="12" customFormat="1" ht="22.8" customHeight="1">
      <c r="A120" s="12"/>
      <c r="B120" s="204"/>
      <c r="C120" s="205"/>
      <c r="D120" s="206" t="s">
        <v>74</v>
      </c>
      <c r="E120" s="218" t="s">
        <v>2075</v>
      </c>
      <c r="F120" s="218" t="s">
        <v>2076</v>
      </c>
      <c r="G120" s="205"/>
      <c r="H120" s="205"/>
      <c r="I120" s="208"/>
      <c r="J120" s="219">
        <f>BK120</f>
        <v>0</v>
      </c>
      <c r="K120" s="205"/>
      <c r="L120" s="210"/>
      <c r="M120" s="211"/>
      <c r="N120" s="212"/>
      <c r="O120" s="212"/>
      <c r="P120" s="213">
        <f>SUM(P121:P123)</f>
        <v>0</v>
      </c>
      <c r="Q120" s="212"/>
      <c r="R120" s="213">
        <f>SUM(R121:R123)</f>
        <v>0</v>
      </c>
      <c r="S120" s="212"/>
      <c r="T120" s="214">
        <f>SUM(T121:T123)</f>
        <v>0</v>
      </c>
      <c r="U120" s="12"/>
      <c r="V120" s="12"/>
      <c r="W120" s="12"/>
      <c r="X120" s="12"/>
      <c r="Y120" s="12"/>
      <c r="Z120" s="12"/>
      <c r="AA120" s="12"/>
      <c r="AB120" s="12"/>
      <c r="AC120" s="12"/>
      <c r="AD120" s="12"/>
      <c r="AE120" s="12"/>
      <c r="AR120" s="215" t="s">
        <v>85</v>
      </c>
      <c r="AT120" s="216" t="s">
        <v>74</v>
      </c>
      <c r="AU120" s="216" t="s">
        <v>83</v>
      </c>
      <c r="AY120" s="215" t="s">
        <v>143</v>
      </c>
      <c r="BK120" s="217">
        <f>SUM(BK121:BK123)</f>
        <v>0</v>
      </c>
    </row>
    <row r="121" s="2" customFormat="1" ht="21.75" customHeight="1">
      <c r="A121" s="39"/>
      <c r="B121" s="40"/>
      <c r="C121" s="220" t="s">
        <v>83</v>
      </c>
      <c r="D121" s="220" t="s">
        <v>146</v>
      </c>
      <c r="E121" s="221" t="s">
        <v>865</v>
      </c>
      <c r="F121" s="222" t="s">
        <v>2077</v>
      </c>
      <c r="G121" s="223" t="s">
        <v>1528</v>
      </c>
      <c r="H121" s="224">
        <v>1</v>
      </c>
      <c r="I121" s="225"/>
      <c r="J121" s="226">
        <f>ROUND(I121*H121,2)</f>
        <v>0</v>
      </c>
      <c r="K121" s="227"/>
      <c r="L121" s="45"/>
      <c r="M121" s="228" t="s">
        <v>1</v>
      </c>
      <c r="N121" s="229" t="s">
        <v>40</v>
      </c>
      <c r="O121" s="92"/>
      <c r="P121" s="230">
        <f>O121*H121</f>
        <v>0</v>
      </c>
      <c r="Q121" s="230">
        <v>0</v>
      </c>
      <c r="R121" s="230">
        <f>Q121*H121</f>
        <v>0</v>
      </c>
      <c r="S121" s="230">
        <v>0</v>
      </c>
      <c r="T121" s="231">
        <f>S121*H121</f>
        <v>0</v>
      </c>
      <c r="U121" s="39"/>
      <c r="V121" s="39"/>
      <c r="W121" s="39"/>
      <c r="X121" s="39"/>
      <c r="Y121" s="39"/>
      <c r="Z121" s="39"/>
      <c r="AA121" s="39"/>
      <c r="AB121" s="39"/>
      <c r="AC121" s="39"/>
      <c r="AD121" s="39"/>
      <c r="AE121" s="39"/>
      <c r="AR121" s="232" t="s">
        <v>276</v>
      </c>
      <c r="AT121" s="232" t="s">
        <v>146</v>
      </c>
      <c r="AU121" s="232" t="s">
        <v>85</v>
      </c>
      <c r="AY121" s="18" t="s">
        <v>143</v>
      </c>
      <c r="BE121" s="233">
        <f>IF(N121="základní",J121,0)</f>
        <v>0</v>
      </c>
      <c r="BF121" s="233">
        <f>IF(N121="snížená",J121,0)</f>
        <v>0</v>
      </c>
      <c r="BG121" s="233">
        <f>IF(N121="zákl. přenesená",J121,0)</f>
        <v>0</v>
      </c>
      <c r="BH121" s="233">
        <f>IF(N121="sníž. přenesená",J121,0)</f>
        <v>0</v>
      </c>
      <c r="BI121" s="233">
        <f>IF(N121="nulová",J121,0)</f>
        <v>0</v>
      </c>
      <c r="BJ121" s="18" t="s">
        <v>83</v>
      </c>
      <c r="BK121" s="233">
        <f>ROUND(I121*H121,2)</f>
        <v>0</v>
      </c>
      <c r="BL121" s="18" t="s">
        <v>276</v>
      </c>
      <c r="BM121" s="232" t="s">
        <v>2078</v>
      </c>
    </row>
    <row r="122" s="2" customFormat="1" ht="24.15" customHeight="1">
      <c r="A122" s="39"/>
      <c r="B122" s="40"/>
      <c r="C122" s="220" t="s">
        <v>85</v>
      </c>
      <c r="D122" s="220" t="s">
        <v>146</v>
      </c>
      <c r="E122" s="221" t="s">
        <v>870</v>
      </c>
      <c r="F122" s="222" t="s">
        <v>2079</v>
      </c>
      <c r="G122" s="223" t="s">
        <v>1528</v>
      </c>
      <c r="H122" s="224">
        <v>1</v>
      </c>
      <c r="I122" s="225"/>
      <c r="J122" s="226">
        <f>ROUND(I122*H122,2)</f>
        <v>0</v>
      </c>
      <c r="K122" s="227"/>
      <c r="L122" s="45"/>
      <c r="M122" s="228" t="s">
        <v>1</v>
      </c>
      <c r="N122" s="229" t="s">
        <v>40</v>
      </c>
      <c r="O122" s="92"/>
      <c r="P122" s="230">
        <f>O122*H122</f>
        <v>0</v>
      </c>
      <c r="Q122" s="230">
        <v>0</v>
      </c>
      <c r="R122" s="230">
        <f>Q122*H122</f>
        <v>0</v>
      </c>
      <c r="S122" s="230">
        <v>0</v>
      </c>
      <c r="T122" s="231">
        <f>S122*H122</f>
        <v>0</v>
      </c>
      <c r="U122" s="39"/>
      <c r="V122" s="39"/>
      <c r="W122" s="39"/>
      <c r="X122" s="39"/>
      <c r="Y122" s="39"/>
      <c r="Z122" s="39"/>
      <c r="AA122" s="39"/>
      <c r="AB122" s="39"/>
      <c r="AC122" s="39"/>
      <c r="AD122" s="39"/>
      <c r="AE122" s="39"/>
      <c r="AR122" s="232" t="s">
        <v>276</v>
      </c>
      <c r="AT122" s="232" t="s">
        <v>146</v>
      </c>
      <c r="AU122" s="232" t="s">
        <v>85</v>
      </c>
      <c r="AY122" s="18" t="s">
        <v>143</v>
      </c>
      <c r="BE122" s="233">
        <f>IF(N122="základní",J122,0)</f>
        <v>0</v>
      </c>
      <c r="BF122" s="233">
        <f>IF(N122="snížená",J122,0)</f>
        <v>0</v>
      </c>
      <c r="BG122" s="233">
        <f>IF(N122="zákl. přenesená",J122,0)</f>
        <v>0</v>
      </c>
      <c r="BH122" s="233">
        <f>IF(N122="sníž. přenesená",J122,0)</f>
        <v>0</v>
      </c>
      <c r="BI122" s="233">
        <f>IF(N122="nulová",J122,0)</f>
        <v>0</v>
      </c>
      <c r="BJ122" s="18" t="s">
        <v>83</v>
      </c>
      <c r="BK122" s="233">
        <f>ROUND(I122*H122,2)</f>
        <v>0</v>
      </c>
      <c r="BL122" s="18" t="s">
        <v>276</v>
      </c>
      <c r="BM122" s="232" t="s">
        <v>2080</v>
      </c>
    </row>
    <row r="123" s="2" customFormat="1" ht="21.75" customHeight="1">
      <c r="A123" s="39"/>
      <c r="B123" s="40"/>
      <c r="C123" s="220" t="s">
        <v>161</v>
      </c>
      <c r="D123" s="220" t="s">
        <v>146</v>
      </c>
      <c r="E123" s="221" t="s">
        <v>874</v>
      </c>
      <c r="F123" s="222" t="s">
        <v>2081</v>
      </c>
      <c r="G123" s="223" t="s">
        <v>1528</v>
      </c>
      <c r="H123" s="224">
        <v>1</v>
      </c>
      <c r="I123" s="225"/>
      <c r="J123" s="226">
        <f>ROUND(I123*H123,2)</f>
        <v>0</v>
      </c>
      <c r="K123" s="227"/>
      <c r="L123" s="45"/>
      <c r="M123" s="294" t="s">
        <v>1</v>
      </c>
      <c r="N123" s="295" t="s">
        <v>40</v>
      </c>
      <c r="O123" s="296"/>
      <c r="P123" s="297">
        <f>O123*H123</f>
        <v>0</v>
      </c>
      <c r="Q123" s="297">
        <v>0</v>
      </c>
      <c r="R123" s="297">
        <f>Q123*H123</f>
        <v>0</v>
      </c>
      <c r="S123" s="297">
        <v>0</v>
      </c>
      <c r="T123" s="298">
        <f>S123*H123</f>
        <v>0</v>
      </c>
      <c r="U123" s="39"/>
      <c r="V123" s="39"/>
      <c r="W123" s="39"/>
      <c r="X123" s="39"/>
      <c r="Y123" s="39"/>
      <c r="Z123" s="39"/>
      <c r="AA123" s="39"/>
      <c r="AB123" s="39"/>
      <c r="AC123" s="39"/>
      <c r="AD123" s="39"/>
      <c r="AE123" s="39"/>
      <c r="AR123" s="232" t="s">
        <v>276</v>
      </c>
      <c r="AT123" s="232" t="s">
        <v>146</v>
      </c>
      <c r="AU123" s="232" t="s">
        <v>85</v>
      </c>
      <c r="AY123" s="18" t="s">
        <v>143</v>
      </c>
      <c r="BE123" s="233">
        <f>IF(N123="základní",J123,0)</f>
        <v>0</v>
      </c>
      <c r="BF123" s="233">
        <f>IF(N123="snížená",J123,0)</f>
        <v>0</v>
      </c>
      <c r="BG123" s="233">
        <f>IF(N123="zákl. přenesená",J123,0)</f>
        <v>0</v>
      </c>
      <c r="BH123" s="233">
        <f>IF(N123="sníž. přenesená",J123,0)</f>
        <v>0</v>
      </c>
      <c r="BI123" s="233">
        <f>IF(N123="nulová",J123,0)</f>
        <v>0</v>
      </c>
      <c r="BJ123" s="18" t="s">
        <v>83</v>
      </c>
      <c r="BK123" s="233">
        <f>ROUND(I123*H123,2)</f>
        <v>0</v>
      </c>
      <c r="BL123" s="18" t="s">
        <v>276</v>
      </c>
      <c r="BM123" s="232" t="s">
        <v>2082</v>
      </c>
    </row>
    <row r="124" s="2" customFormat="1" ht="6.96" customHeight="1">
      <c r="A124" s="39"/>
      <c r="B124" s="67"/>
      <c r="C124" s="68"/>
      <c r="D124" s="68"/>
      <c r="E124" s="68"/>
      <c r="F124" s="68"/>
      <c r="G124" s="68"/>
      <c r="H124" s="68"/>
      <c r="I124" s="68"/>
      <c r="J124" s="68"/>
      <c r="K124" s="68"/>
      <c r="L124" s="45"/>
      <c r="M124" s="39"/>
      <c r="O124" s="39"/>
      <c r="P124" s="39"/>
      <c r="Q124" s="39"/>
      <c r="R124" s="39"/>
      <c r="S124" s="39"/>
      <c r="T124" s="39"/>
      <c r="U124" s="39"/>
      <c r="V124" s="39"/>
      <c r="W124" s="39"/>
      <c r="X124" s="39"/>
      <c r="Y124" s="39"/>
      <c r="Z124" s="39"/>
      <c r="AA124" s="39"/>
      <c r="AB124" s="39"/>
      <c r="AC124" s="39"/>
      <c r="AD124" s="39"/>
      <c r="AE124" s="39"/>
    </row>
  </sheetData>
  <sheetProtection sheet="1" autoFilter="0" formatColumns="0" formatRows="0" objects="1" scenarios="1" spinCount="100000" saltValue="Nfda3ib5VZjwxRM/5CsGHUa6xVjnkcuXuizeIIxi2R5hxFgDI9+0UG3tw/nS19RY+a3GndQnB16RnHuM9bHU0w==" hashValue="1UpA/W+TXgkZuk9Q+O6twx5JJGFt+UjbAnq2lLlA9HeyydzLRH01daGGKoTi6WFTMycow2PBh+HVB75k6mjmIg==" algorithmName="SHA-512" password="CC35"/>
  <autoFilter ref="C117:K123"/>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94</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16.5" customHeight="1">
      <c r="A9" s="39"/>
      <c r="B9" s="45"/>
      <c r="C9" s="39"/>
      <c r="D9" s="39"/>
      <c r="E9" s="143" t="s">
        <v>2083</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2073</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2073</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ROUND(J118,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ROUND((SUM(BE118:BE165)),  2)</f>
        <v>0</v>
      </c>
      <c r="G33" s="39"/>
      <c r="H33" s="39"/>
      <c r="I33" s="156">
        <v>0.20999999999999999</v>
      </c>
      <c r="J33" s="155">
        <f>ROUND(((SUM(BE118:BE165))*I33),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ROUND((SUM(BF118:BF165)),  2)</f>
        <v>0</v>
      </c>
      <c r="G34" s="39"/>
      <c r="H34" s="39"/>
      <c r="I34" s="156">
        <v>0.14999999999999999</v>
      </c>
      <c r="J34" s="155">
        <f>ROUND(((SUM(BF118:BF165))*I34),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ROUND((SUM(BG118:BG165)),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ROUND((SUM(BH118:BH165)),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ROUND((SUM(BI118:BI165)),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03 - Vzduchotechnika - uznatelne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Martin Hložek</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Martin Hložek</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117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2084</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128</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6.5" customHeight="1">
      <c r="A108" s="39"/>
      <c r="B108" s="40"/>
      <c r="C108" s="41"/>
      <c r="D108" s="41"/>
      <c r="E108" s="175" t="str">
        <f>E7</f>
        <v>Stavební úpravy a snížení energetické náročnosti - Knihovna-V2</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105</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03 - Vzduchotechnika - uznatelne náklady</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p.č. 410, k.ú. Kolovraty</v>
      </c>
      <c r="G112" s="41"/>
      <c r="H112" s="41"/>
      <c r="I112" s="33" t="s">
        <v>22</v>
      </c>
      <c r="J112" s="80" t="str">
        <f>IF(J12="","",J12)</f>
        <v>24. 7. 2025</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5.15" customHeight="1">
      <c r="A114" s="39"/>
      <c r="B114" s="40"/>
      <c r="C114" s="33" t="s">
        <v>24</v>
      </c>
      <c r="D114" s="41"/>
      <c r="E114" s="41"/>
      <c r="F114" s="28" t="str">
        <f>E15</f>
        <v>Městská část Praha-Kolovraty</v>
      </c>
      <c r="G114" s="41"/>
      <c r="H114" s="41"/>
      <c r="I114" s="33" t="s">
        <v>30</v>
      </c>
      <c r="J114" s="37" t="str">
        <f>E21</f>
        <v>Martin Hložek</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Martin Hložek</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129</v>
      </c>
      <c r="D117" s="195" t="s">
        <v>60</v>
      </c>
      <c r="E117" s="195" t="s">
        <v>56</v>
      </c>
      <c r="F117" s="195" t="s">
        <v>57</v>
      </c>
      <c r="G117" s="195" t="s">
        <v>130</v>
      </c>
      <c r="H117" s="195" t="s">
        <v>131</v>
      </c>
      <c r="I117" s="195" t="s">
        <v>132</v>
      </c>
      <c r="J117" s="196" t="s">
        <v>109</v>
      </c>
      <c r="K117" s="197" t="s">
        <v>133</v>
      </c>
      <c r="L117" s="198"/>
      <c r="M117" s="101" t="s">
        <v>1</v>
      </c>
      <c r="N117" s="102" t="s">
        <v>39</v>
      </c>
      <c r="O117" s="102" t="s">
        <v>134</v>
      </c>
      <c r="P117" s="102" t="s">
        <v>135</v>
      </c>
      <c r="Q117" s="102" t="s">
        <v>136</v>
      </c>
      <c r="R117" s="102" t="s">
        <v>137</v>
      </c>
      <c r="S117" s="102" t="s">
        <v>138</v>
      </c>
      <c r="T117" s="103" t="s">
        <v>139</v>
      </c>
      <c r="U117" s="192"/>
      <c r="V117" s="192"/>
      <c r="W117" s="192"/>
      <c r="X117" s="192"/>
      <c r="Y117" s="192"/>
      <c r="Z117" s="192"/>
      <c r="AA117" s="192"/>
      <c r="AB117" s="192"/>
      <c r="AC117" s="192"/>
      <c r="AD117" s="192"/>
      <c r="AE117" s="192"/>
    </row>
    <row r="118" s="2" customFormat="1" ht="22.8" customHeight="1">
      <c r="A118" s="39"/>
      <c r="B118" s="40"/>
      <c r="C118" s="108" t="s">
        <v>140</v>
      </c>
      <c r="D118" s="41"/>
      <c r="E118" s="41"/>
      <c r="F118" s="41"/>
      <c r="G118" s="41"/>
      <c r="H118" s="41"/>
      <c r="I118" s="41"/>
      <c r="J118" s="199">
        <f>BK118</f>
        <v>0</v>
      </c>
      <c r="K118" s="41"/>
      <c r="L118" s="45"/>
      <c r="M118" s="104"/>
      <c r="N118" s="200"/>
      <c r="O118" s="105"/>
      <c r="P118" s="201">
        <f>P119</f>
        <v>0</v>
      </c>
      <c r="Q118" s="105"/>
      <c r="R118" s="201">
        <f>R119</f>
        <v>0</v>
      </c>
      <c r="S118" s="105"/>
      <c r="T118" s="202">
        <f>T119</f>
        <v>0</v>
      </c>
      <c r="U118" s="39"/>
      <c r="V118" s="39"/>
      <c r="W118" s="39"/>
      <c r="X118" s="39"/>
      <c r="Y118" s="39"/>
      <c r="Z118" s="39"/>
      <c r="AA118" s="39"/>
      <c r="AB118" s="39"/>
      <c r="AC118" s="39"/>
      <c r="AD118" s="39"/>
      <c r="AE118" s="39"/>
      <c r="AT118" s="18" t="s">
        <v>74</v>
      </c>
      <c r="AU118" s="18" t="s">
        <v>111</v>
      </c>
      <c r="BK118" s="203">
        <f>BK119</f>
        <v>0</v>
      </c>
    </row>
    <row r="119" s="12" customFormat="1" ht="25.92" customHeight="1">
      <c r="A119" s="12"/>
      <c r="B119" s="204"/>
      <c r="C119" s="205"/>
      <c r="D119" s="206" t="s">
        <v>74</v>
      </c>
      <c r="E119" s="207" t="s">
        <v>538</v>
      </c>
      <c r="F119" s="207" t="s">
        <v>539</v>
      </c>
      <c r="G119" s="205"/>
      <c r="H119" s="205"/>
      <c r="I119" s="208"/>
      <c r="J119" s="209">
        <f>BK119</f>
        <v>0</v>
      </c>
      <c r="K119" s="205"/>
      <c r="L119" s="210"/>
      <c r="M119" s="211"/>
      <c r="N119" s="212"/>
      <c r="O119" s="212"/>
      <c r="P119" s="213">
        <f>P120</f>
        <v>0</v>
      </c>
      <c r="Q119" s="212"/>
      <c r="R119" s="213">
        <f>R120</f>
        <v>0</v>
      </c>
      <c r="S119" s="212"/>
      <c r="T119" s="214">
        <f>T120</f>
        <v>0</v>
      </c>
      <c r="U119" s="12"/>
      <c r="V119" s="12"/>
      <c r="W119" s="12"/>
      <c r="X119" s="12"/>
      <c r="Y119" s="12"/>
      <c r="Z119" s="12"/>
      <c r="AA119" s="12"/>
      <c r="AB119" s="12"/>
      <c r="AC119" s="12"/>
      <c r="AD119" s="12"/>
      <c r="AE119" s="12"/>
      <c r="AR119" s="215" t="s">
        <v>85</v>
      </c>
      <c r="AT119" s="216" t="s">
        <v>74</v>
      </c>
      <c r="AU119" s="216" t="s">
        <v>75</v>
      </c>
      <c r="AY119" s="215" t="s">
        <v>143</v>
      </c>
      <c r="BK119" s="217">
        <f>BK120</f>
        <v>0</v>
      </c>
    </row>
    <row r="120" s="12" customFormat="1" ht="22.8" customHeight="1">
      <c r="A120" s="12"/>
      <c r="B120" s="204"/>
      <c r="C120" s="205"/>
      <c r="D120" s="206" t="s">
        <v>74</v>
      </c>
      <c r="E120" s="218" t="s">
        <v>2085</v>
      </c>
      <c r="F120" s="218" t="s">
        <v>2086</v>
      </c>
      <c r="G120" s="205"/>
      <c r="H120" s="205"/>
      <c r="I120" s="208"/>
      <c r="J120" s="219">
        <f>BK120</f>
        <v>0</v>
      </c>
      <c r="K120" s="205"/>
      <c r="L120" s="210"/>
      <c r="M120" s="211"/>
      <c r="N120" s="212"/>
      <c r="O120" s="212"/>
      <c r="P120" s="213">
        <f>SUM(P121:P165)</f>
        <v>0</v>
      </c>
      <c r="Q120" s="212"/>
      <c r="R120" s="213">
        <f>SUM(R121:R165)</f>
        <v>0</v>
      </c>
      <c r="S120" s="212"/>
      <c r="T120" s="214">
        <f>SUM(T121:T165)</f>
        <v>0</v>
      </c>
      <c r="U120" s="12"/>
      <c r="V120" s="12"/>
      <c r="W120" s="12"/>
      <c r="X120" s="12"/>
      <c r="Y120" s="12"/>
      <c r="Z120" s="12"/>
      <c r="AA120" s="12"/>
      <c r="AB120" s="12"/>
      <c r="AC120" s="12"/>
      <c r="AD120" s="12"/>
      <c r="AE120" s="12"/>
      <c r="AR120" s="215" t="s">
        <v>85</v>
      </c>
      <c r="AT120" s="216" t="s">
        <v>74</v>
      </c>
      <c r="AU120" s="216" t="s">
        <v>83</v>
      </c>
      <c r="AY120" s="215" t="s">
        <v>143</v>
      </c>
      <c r="BK120" s="217">
        <f>SUM(BK121:BK165)</f>
        <v>0</v>
      </c>
    </row>
    <row r="121" s="2" customFormat="1" ht="16.5" customHeight="1">
      <c r="A121" s="39"/>
      <c r="B121" s="40"/>
      <c r="C121" s="220" t="s">
        <v>83</v>
      </c>
      <c r="D121" s="220" t="s">
        <v>146</v>
      </c>
      <c r="E121" s="221" t="s">
        <v>865</v>
      </c>
      <c r="F121" s="222" t="s">
        <v>2087</v>
      </c>
      <c r="G121" s="223" t="s">
        <v>467</v>
      </c>
      <c r="H121" s="224">
        <v>1</v>
      </c>
      <c r="I121" s="225"/>
      <c r="J121" s="226">
        <f>ROUND(I121*H121,2)</f>
        <v>0</v>
      </c>
      <c r="K121" s="227"/>
      <c r="L121" s="45"/>
      <c r="M121" s="228" t="s">
        <v>1</v>
      </c>
      <c r="N121" s="229" t="s">
        <v>40</v>
      </c>
      <c r="O121" s="92"/>
      <c r="P121" s="230">
        <f>O121*H121</f>
        <v>0</v>
      </c>
      <c r="Q121" s="230">
        <v>0</v>
      </c>
      <c r="R121" s="230">
        <f>Q121*H121</f>
        <v>0</v>
      </c>
      <c r="S121" s="230">
        <v>0</v>
      </c>
      <c r="T121" s="231">
        <f>S121*H121</f>
        <v>0</v>
      </c>
      <c r="U121" s="39"/>
      <c r="V121" s="39"/>
      <c r="W121" s="39"/>
      <c r="X121" s="39"/>
      <c r="Y121" s="39"/>
      <c r="Z121" s="39"/>
      <c r="AA121" s="39"/>
      <c r="AB121" s="39"/>
      <c r="AC121" s="39"/>
      <c r="AD121" s="39"/>
      <c r="AE121" s="39"/>
      <c r="AR121" s="232" t="s">
        <v>276</v>
      </c>
      <c r="AT121" s="232" t="s">
        <v>146</v>
      </c>
      <c r="AU121" s="232" t="s">
        <v>85</v>
      </c>
      <c r="AY121" s="18" t="s">
        <v>143</v>
      </c>
      <c r="BE121" s="233">
        <f>IF(N121="základní",J121,0)</f>
        <v>0</v>
      </c>
      <c r="BF121" s="233">
        <f>IF(N121="snížená",J121,0)</f>
        <v>0</v>
      </c>
      <c r="BG121" s="233">
        <f>IF(N121="zákl. přenesená",J121,0)</f>
        <v>0</v>
      </c>
      <c r="BH121" s="233">
        <f>IF(N121="sníž. přenesená",J121,0)</f>
        <v>0</v>
      </c>
      <c r="BI121" s="233">
        <f>IF(N121="nulová",J121,0)</f>
        <v>0</v>
      </c>
      <c r="BJ121" s="18" t="s">
        <v>83</v>
      </c>
      <c r="BK121" s="233">
        <f>ROUND(I121*H121,2)</f>
        <v>0</v>
      </c>
      <c r="BL121" s="18" t="s">
        <v>276</v>
      </c>
      <c r="BM121" s="232" t="s">
        <v>2088</v>
      </c>
    </row>
    <row r="122" s="2" customFormat="1">
      <c r="A122" s="39"/>
      <c r="B122" s="40"/>
      <c r="C122" s="41"/>
      <c r="D122" s="236" t="s">
        <v>357</v>
      </c>
      <c r="E122" s="41"/>
      <c r="F122" s="289" t="s">
        <v>2089</v>
      </c>
      <c r="G122" s="41"/>
      <c r="H122" s="41"/>
      <c r="I122" s="290"/>
      <c r="J122" s="41"/>
      <c r="K122" s="41"/>
      <c r="L122" s="45"/>
      <c r="M122" s="291"/>
      <c r="N122" s="292"/>
      <c r="O122" s="92"/>
      <c r="P122" s="92"/>
      <c r="Q122" s="92"/>
      <c r="R122" s="92"/>
      <c r="S122" s="92"/>
      <c r="T122" s="93"/>
      <c r="U122" s="39"/>
      <c r="V122" s="39"/>
      <c r="W122" s="39"/>
      <c r="X122" s="39"/>
      <c r="Y122" s="39"/>
      <c r="Z122" s="39"/>
      <c r="AA122" s="39"/>
      <c r="AB122" s="39"/>
      <c r="AC122" s="39"/>
      <c r="AD122" s="39"/>
      <c r="AE122" s="39"/>
      <c r="AT122" s="18" t="s">
        <v>357</v>
      </c>
      <c r="AU122" s="18" t="s">
        <v>85</v>
      </c>
    </row>
    <row r="123" s="2" customFormat="1" ht="37.8" customHeight="1">
      <c r="A123" s="39"/>
      <c r="B123" s="40"/>
      <c r="C123" s="220" t="s">
        <v>85</v>
      </c>
      <c r="D123" s="220" t="s">
        <v>146</v>
      </c>
      <c r="E123" s="221" t="s">
        <v>870</v>
      </c>
      <c r="F123" s="222" t="s">
        <v>2090</v>
      </c>
      <c r="G123" s="223" t="s">
        <v>867</v>
      </c>
      <c r="H123" s="224">
        <v>6</v>
      </c>
      <c r="I123" s="225"/>
      <c r="J123" s="226">
        <f>ROUND(I123*H123,2)</f>
        <v>0</v>
      </c>
      <c r="K123" s="227"/>
      <c r="L123" s="45"/>
      <c r="M123" s="228" t="s">
        <v>1</v>
      </c>
      <c r="N123" s="229" t="s">
        <v>40</v>
      </c>
      <c r="O123" s="92"/>
      <c r="P123" s="230">
        <f>O123*H123</f>
        <v>0</v>
      </c>
      <c r="Q123" s="230">
        <v>0</v>
      </c>
      <c r="R123" s="230">
        <f>Q123*H123</f>
        <v>0</v>
      </c>
      <c r="S123" s="230">
        <v>0</v>
      </c>
      <c r="T123" s="231">
        <f>S123*H123</f>
        <v>0</v>
      </c>
      <c r="U123" s="39"/>
      <c r="V123" s="39"/>
      <c r="W123" s="39"/>
      <c r="X123" s="39"/>
      <c r="Y123" s="39"/>
      <c r="Z123" s="39"/>
      <c r="AA123" s="39"/>
      <c r="AB123" s="39"/>
      <c r="AC123" s="39"/>
      <c r="AD123" s="39"/>
      <c r="AE123" s="39"/>
      <c r="AR123" s="232" t="s">
        <v>276</v>
      </c>
      <c r="AT123" s="232" t="s">
        <v>146</v>
      </c>
      <c r="AU123" s="232" t="s">
        <v>85</v>
      </c>
      <c r="AY123" s="18" t="s">
        <v>143</v>
      </c>
      <c r="BE123" s="233">
        <f>IF(N123="základní",J123,0)</f>
        <v>0</v>
      </c>
      <c r="BF123" s="233">
        <f>IF(N123="snížená",J123,0)</f>
        <v>0</v>
      </c>
      <c r="BG123" s="233">
        <f>IF(N123="zákl. přenesená",J123,0)</f>
        <v>0</v>
      </c>
      <c r="BH123" s="233">
        <f>IF(N123="sníž. přenesená",J123,0)</f>
        <v>0</v>
      </c>
      <c r="BI123" s="233">
        <f>IF(N123="nulová",J123,0)</f>
        <v>0</v>
      </c>
      <c r="BJ123" s="18" t="s">
        <v>83</v>
      </c>
      <c r="BK123" s="233">
        <f>ROUND(I123*H123,2)</f>
        <v>0</v>
      </c>
      <c r="BL123" s="18" t="s">
        <v>276</v>
      </c>
      <c r="BM123" s="232" t="s">
        <v>2091</v>
      </c>
    </row>
    <row r="124" s="2" customFormat="1" ht="37.8" customHeight="1">
      <c r="A124" s="39"/>
      <c r="B124" s="40"/>
      <c r="C124" s="220" t="s">
        <v>161</v>
      </c>
      <c r="D124" s="220" t="s">
        <v>146</v>
      </c>
      <c r="E124" s="221" t="s">
        <v>874</v>
      </c>
      <c r="F124" s="222" t="s">
        <v>2092</v>
      </c>
      <c r="G124" s="223" t="s">
        <v>867</v>
      </c>
      <c r="H124" s="224">
        <v>1</v>
      </c>
      <c r="I124" s="225"/>
      <c r="J124" s="226">
        <f>ROUND(I124*H124,2)</f>
        <v>0</v>
      </c>
      <c r="K124" s="227"/>
      <c r="L124" s="45"/>
      <c r="M124" s="228" t="s">
        <v>1</v>
      </c>
      <c r="N124" s="229" t="s">
        <v>40</v>
      </c>
      <c r="O124" s="92"/>
      <c r="P124" s="230">
        <f>O124*H124</f>
        <v>0</v>
      </c>
      <c r="Q124" s="230">
        <v>0</v>
      </c>
      <c r="R124" s="230">
        <f>Q124*H124</f>
        <v>0</v>
      </c>
      <c r="S124" s="230">
        <v>0</v>
      </c>
      <c r="T124" s="231">
        <f>S124*H124</f>
        <v>0</v>
      </c>
      <c r="U124" s="39"/>
      <c r="V124" s="39"/>
      <c r="W124" s="39"/>
      <c r="X124" s="39"/>
      <c r="Y124" s="39"/>
      <c r="Z124" s="39"/>
      <c r="AA124" s="39"/>
      <c r="AB124" s="39"/>
      <c r="AC124" s="39"/>
      <c r="AD124" s="39"/>
      <c r="AE124" s="39"/>
      <c r="AR124" s="232" t="s">
        <v>276</v>
      </c>
      <c r="AT124" s="232" t="s">
        <v>146</v>
      </c>
      <c r="AU124" s="232" t="s">
        <v>85</v>
      </c>
      <c r="AY124" s="18" t="s">
        <v>143</v>
      </c>
      <c r="BE124" s="233">
        <f>IF(N124="základní",J124,0)</f>
        <v>0</v>
      </c>
      <c r="BF124" s="233">
        <f>IF(N124="snížená",J124,0)</f>
        <v>0</v>
      </c>
      <c r="BG124" s="233">
        <f>IF(N124="zákl. přenesená",J124,0)</f>
        <v>0</v>
      </c>
      <c r="BH124" s="233">
        <f>IF(N124="sníž. přenesená",J124,0)</f>
        <v>0</v>
      </c>
      <c r="BI124" s="233">
        <f>IF(N124="nulová",J124,0)</f>
        <v>0</v>
      </c>
      <c r="BJ124" s="18" t="s">
        <v>83</v>
      </c>
      <c r="BK124" s="233">
        <f>ROUND(I124*H124,2)</f>
        <v>0</v>
      </c>
      <c r="BL124" s="18" t="s">
        <v>276</v>
      </c>
      <c r="BM124" s="232" t="s">
        <v>2093</v>
      </c>
    </row>
    <row r="125" s="2" customFormat="1" ht="16.5" customHeight="1">
      <c r="A125" s="39"/>
      <c r="B125" s="40"/>
      <c r="C125" s="220" t="s">
        <v>150</v>
      </c>
      <c r="D125" s="220" t="s">
        <v>146</v>
      </c>
      <c r="E125" s="221" t="s">
        <v>878</v>
      </c>
      <c r="F125" s="222" t="s">
        <v>2094</v>
      </c>
      <c r="G125" s="223" t="s">
        <v>867</v>
      </c>
      <c r="H125" s="224">
        <v>8</v>
      </c>
      <c r="I125" s="225"/>
      <c r="J125" s="226">
        <f>ROUND(I125*H125,2)</f>
        <v>0</v>
      </c>
      <c r="K125" s="227"/>
      <c r="L125" s="45"/>
      <c r="M125" s="228" t="s">
        <v>1</v>
      </c>
      <c r="N125" s="229" t="s">
        <v>40</v>
      </c>
      <c r="O125" s="92"/>
      <c r="P125" s="230">
        <f>O125*H125</f>
        <v>0</v>
      </c>
      <c r="Q125" s="230">
        <v>0</v>
      </c>
      <c r="R125" s="230">
        <f>Q125*H125</f>
        <v>0</v>
      </c>
      <c r="S125" s="230">
        <v>0</v>
      </c>
      <c r="T125" s="231">
        <f>S125*H125</f>
        <v>0</v>
      </c>
      <c r="U125" s="39"/>
      <c r="V125" s="39"/>
      <c r="W125" s="39"/>
      <c r="X125" s="39"/>
      <c r="Y125" s="39"/>
      <c r="Z125" s="39"/>
      <c r="AA125" s="39"/>
      <c r="AB125" s="39"/>
      <c r="AC125" s="39"/>
      <c r="AD125" s="39"/>
      <c r="AE125" s="39"/>
      <c r="AR125" s="232" t="s">
        <v>276</v>
      </c>
      <c r="AT125" s="232" t="s">
        <v>146</v>
      </c>
      <c r="AU125" s="232" t="s">
        <v>85</v>
      </c>
      <c r="AY125" s="18" t="s">
        <v>143</v>
      </c>
      <c r="BE125" s="233">
        <f>IF(N125="základní",J125,0)</f>
        <v>0</v>
      </c>
      <c r="BF125" s="233">
        <f>IF(N125="snížená",J125,0)</f>
        <v>0</v>
      </c>
      <c r="BG125" s="233">
        <f>IF(N125="zákl. přenesená",J125,0)</f>
        <v>0</v>
      </c>
      <c r="BH125" s="233">
        <f>IF(N125="sníž. přenesená",J125,0)</f>
        <v>0</v>
      </c>
      <c r="BI125" s="233">
        <f>IF(N125="nulová",J125,0)</f>
        <v>0</v>
      </c>
      <c r="BJ125" s="18" t="s">
        <v>83</v>
      </c>
      <c r="BK125" s="233">
        <f>ROUND(I125*H125,2)</f>
        <v>0</v>
      </c>
      <c r="BL125" s="18" t="s">
        <v>276</v>
      </c>
      <c r="BM125" s="232" t="s">
        <v>2095</v>
      </c>
    </row>
    <row r="126" s="2" customFormat="1" ht="24.15" customHeight="1">
      <c r="A126" s="39"/>
      <c r="B126" s="40"/>
      <c r="C126" s="220" t="s">
        <v>205</v>
      </c>
      <c r="D126" s="220" t="s">
        <v>146</v>
      </c>
      <c r="E126" s="221" t="s">
        <v>882</v>
      </c>
      <c r="F126" s="222" t="s">
        <v>2096</v>
      </c>
      <c r="G126" s="223" t="s">
        <v>867</v>
      </c>
      <c r="H126" s="224">
        <v>1</v>
      </c>
      <c r="I126" s="225"/>
      <c r="J126" s="226">
        <f>ROUND(I126*H126,2)</f>
        <v>0</v>
      </c>
      <c r="K126" s="227"/>
      <c r="L126" s="45"/>
      <c r="M126" s="228" t="s">
        <v>1</v>
      </c>
      <c r="N126" s="229" t="s">
        <v>40</v>
      </c>
      <c r="O126" s="92"/>
      <c r="P126" s="230">
        <f>O126*H126</f>
        <v>0</v>
      </c>
      <c r="Q126" s="230">
        <v>0</v>
      </c>
      <c r="R126" s="230">
        <f>Q126*H126</f>
        <v>0</v>
      </c>
      <c r="S126" s="230">
        <v>0</v>
      </c>
      <c r="T126" s="231">
        <f>S126*H126</f>
        <v>0</v>
      </c>
      <c r="U126" s="39"/>
      <c r="V126" s="39"/>
      <c r="W126" s="39"/>
      <c r="X126" s="39"/>
      <c r="Y126" s="39"/>
      <c r="Z126" s="39"/>
      <c r="AA126" s="39"/>
      <c r="AB126" s="39"/>
      <c r="AC126" s="39"/>
      <c r="AD126" s="39"/>
      <c r="AE126" s="39"/>
      <c r="AR126" s="232" t="s">
        <v>276</v>
      </c>
      <c r="AT126" s="232" t="s">
        <v>146</v>
      </c>
      <c r="AU126" s="232" t="s">
        <v>85</v>
      </c>
      <c r="AY126" s="18" t="s">
        <v>143</v>
      </c>
      <c r="BE126" s="233">
        <f>IF(N126="základní",J126,0)</f>
        <v>0</v>
      </c>
      <c r="BF126" s="233">
        <f>IF(N126="snížená",J126,0)</f>
        <v>0</v>
      </c>
      <c r="BG126" s="233">
        <f>IF(N126="zákl. přenesená",J126,0)</f>
        <v>0</v>
      </c>
      <c r="BH126" s="233">
        <f>IF(N126="sníž. přenesená",J126,0)</f>
        <v>0</v>
      </c>
      <c r="BI126" s="233">
        <f>IF(N126="nulová",J126,0)</f>
        <v>0</v>
      </c>
      <c r="BJ126" s="18" t="s">
        <v>83</v>
      </c>
      <c r="BK126" s="233">
        <f>ROUND(I126*H126,2)</f>
        <v>0</v>
      </c>
      <c r="BL126" s="18" t="s">
        <v>276</v>
      </c>
      <c r="BM126" s="232" t="s">
        <v>2097</v>
      </c>
    </row>
    <row r="127" s="2" customFormat="1" ht="24.15" customHeight="1">
      <c r="A127" s="39"/>
      <c r="B127" s="40"/>
      <c r="C127" s="220" t="s">
        <v>144</v>
      </c>
      <c r="D127" s="220" t="s">
        <v>146</v>
      </c>
      <c r="E127" s="221" t="s">
        <v>886</v>
      </c>
      <c r="F127" s="222" t="s">
        <v>2098</v>
      </c>
      <c r="G127" s="223" t="s">
        <v>867</v>
      </c>
      <c r="H127" s="224">
        <v>1</v>
      </c>
      <c r="I127" s="225"/>
      <c r="J127" s="226">
        <f>ROUND(I127*H127,2)</f>
        <v>0</v>
      </c>
      <c r="K127" s="227"/>
      <c r="L127" s="45"/>
      <c r="M127" s="228" t="s">
        <v>1</v>
      </c>
      <c r="N127" s="229" t="s">
        <v>40</v>
      </c>
      <c r="O127" s="92"/>
      <c r="P127" s="230">
        <f>O127*H127</f>
        <v>0</v>
      </c>
      <c r="Q127" s="230">
        <v>0</v>
      </c>
      <c r="R127" s="230">
        <f>Q127*H127</f>
        <v>0</v>
      </c>
      <c r="S127" s="230">
        <v>0</v>
      </c>
      <c r="T127" s="231">
        <f>S127*H127</f>
        <v>0</v>
      </c>
      <c r="U127" s="39"/>
      <c r="V127" s="39"/>
      <c r="W127" s="39"/>
      <c r="X127" s="39"/>
      <c r="Y127" s="39"/>
      <c r="Z127" s="39"/>
      <c r="AA127" s="39"/>
      <c r="AB127" s="39"/>
      <c r="AC127" s="39"/>
      <c r="AD127" s="39"/>
      <c r="AE127" s="39"/>
      <c r="AR127" s="232" t="s">
        <v>276</v>
      </c>
      <c r="AT127" s="232" t="s">
        <v>146</v>
      </c>
      <c r="AU127" s="232" t="s">
        <v>85</v>
      </c>
      <c r="AY127" s="18" t="s">
        <v>143</v>
      </c>
      <c r="BE127" s="233">
        <f>IF(N127="základní",J127,0)</f>
        <v>0</v>
      </c>
      <c r="BF127" s="233">
        <f>IF(N127="snížená",J127,0)</f>
        <v>0</v>
      </c>
      <c r="BG127" s="233">
        <f>IF(N127="zákl. přenesená",J127,0)</f>
        <v>0</v>
      </c>
      <c r="BH127" s="233">
        <f>IF(N127="sníž. přenesená",J127,0)</f>
        <v>0</v>
      </c>
      <c r="BI127" s="233">
        <f>IF(N127="nulová",J127,0)</f>
        <v>0</v>
      </c>
      <c r="BJ127" s="18" t="s">
        <v>83</v>
      </c>
      <c r="BK127" s="233">
        <f>ROUND(I127*H127,2)</f>
        <v>0</v>
      </c>
      <c r="BL127" s="18" t="s">
        <v>276</v>
      </c>
      <c r="BM127" s="232" t="s">
        <v>2099</v>
      </c>
    </row>
    <row r="128" s="2" customFormat="1" ht="24.15" customHeight="1">
      <c r="A128" s="39"/>
      <c r="B128" s="40"/>
      <c r="C128" s="220" t="s">
        <v>216</v>
      </c>
      <c r="D128" s="220" t="s">
        <v>146</v>
      </c>
      <c r="E128" s="221" t="s">
        <v>890</v>
      </c>
      <c r="F128" s="222" t="s">
        <v>2100</v>
      </c>
      <c r="G128" s="223" t="s">
        <v>867</v>
      </c>
      <c r="H128" s="224">
        <v>1</v>
      </c>
      <c r="I128" s="225"/>
      <c r="J128" s="226">
        <f>ROUND(I128*H128,2)</f>
        <v>0</v>
      </c>
      <c r="K128" s="227"/>
      <c r="L128" s="45"/>
      <c r="M128" s="228" t="s">
        <v>1</v>
      </c>
      <c r="N128" s="229" t="s">
        <v>40</v>
      </c>
      <c r="O128" s="92"/>
      <c r="P128" s="230">
        <f>O128*H128</f>
        <v>0</v>
      </c>
      <c r="Q128" s="230">
        <v>0</v>
      </c>
      <c r="R128" s="230">
        <f>Q128*H128</f>
        <v>0</v>
      </c>
      <c r="S128" s="230">
        <v>0</v>
      </c>
      <c r="T128" s="231">
        <f>S128*H128</f>
        <v>0</v>
      </c>
      <c r="U128" s="39"/>
      <c r="V128" s="39"/>
      <c r="W128" s="39"/>
      <c r="X128" s="39"/>
      <c r="Y128" s="39"/>
      <c r="Z128" s="39"/>
      <c r="AA128" s="39"/>
      <c r="AB128" s="39"/>
      <c r="AC128" s="39"/>
      <c r="AD128" s="39"/>
      <c r="AE128" s="39"/>
      <c r="AR128" s="232" t="s">
        <v>276</v>
      </c>
      <c r="AT128" s="232" t="s">
        <v>146</v>
      </c>
      <c r="AU128" s="232" t="s">
        <v>85</v>
      </c>
      <c r="AY128" s="18" t="s">
        <v>143</v>
      </c>
      <c r="BE128" s="233">
        <f>IF(N128="základní",J128,0)</f>
        <v>0</v>
      </c>
      <c r="BF128" s="233">
        <f>IF(N128="snížená",J128,0)</f>
        <v>0</v>
      </c>
      <c r="BG128" s="233">
        <f>IF(N128="zákl. přenesená",J128,0)</f>
        <v>0</v>
      </c>
      <c r="BH128" s="233">
        <f>IF(N128="sníž. přenesená",J128,0)</f>
        <v>0</v>
      </c>
      <c r="BI128" s="233">
        <f>IF(N128="nulová",J128,0)</f>
        <v>0</v>
      </c>
      <c r="BJ128" s="18" t="s">
        <v>83</v>
      </c>
      <c r="BK128" s="233">
        <f>ROUND(I128*H128,2)</f>
        <v>0</v>
      </c>
      <c r="BL128" s="18" t="s">
        <v>276</v>
      </c>
      <c r="BM128" s="232" t="s">
        <v>2101</v>
      </c>
    </row>
    <row r="129" s="2" customFormat="1" ht="24.15" customHeight="1">
      <c r="A129" s="39"/>
      <c r="B129" s="40"/>
      <c r="C129" s="220" t="s">
        <v>200</v>
      </c>
      <c r="D129" s="220" t="s">
        <v>146</v>
      </c>
      <c r="E129" s="221" t="s">
        <v>894</v>
      </c>
      <c r="F129" s="222" t="s">
        <v>2102</v>
      </c>
      <c r="G129" s="223" t="s">
        <v>867</v>
      </c>
      <c r="H129" s="224">
        <v>1</v>
      </c>
      <c r="I129" s="225"/>
      <c r="J129" s="226">
        <f>ROUND(I129*H129,2)</f>
        <v>0</v>
      </c>
      <c r="K129" s="227"/>
      <c r="L129" s="45"/>
      <c r="M129" s="228" t="s">
        <v>1</v>
      </c>
      <c r="N129" s="229" t="s">
        <v>40</v>
      </c>
      <c r="O129" s="92"/>
      <c r="P129" s="230">
        <f>O129*H129</f>
        <v>0</v>
      </c>
      <c r="Q129" s="230">
        <v>0</v>
      </c>
      <c r="R129" s="230">
        <f>Q129*H129</f>
        <v>0</v>
      </c>
      <c r="S129" s="230">
        <v>0</v>
      </c>
      <c r="T129" s="231">
        <f>S129*H129</f>
        <v>0</v>
      </c>
      <c r="U129" s="39"/>
      <c r="V129" s="39"/>
      <c r="W129" s="39"/>
      <c r="X129" s="39"/>
      <c r="Y129" s="39"/>
      <c r="Z129" s="39"/>
      <c r="AA129" s="39"/>
      <c r="AB129" s="39"/>
      <c r="AC129" s="39"/>
      <c r="AD129" s="39"/>
      <c r="AE129" s="39"/>
      <c r="AR129" s="232" t="s">
        <v>276</v>
      </c>
      <c r="AT129" s="232" t="s">
        <v>146</v>
      </c>
      <c r="AU129" s="232" t="s">
        <v>85</v>
      </c>
      <c r="AY129" s="18" t="s">
        <v>143</v>
      </c>
      <c r="BE129" s="233">
        <f>IF(N129="základní",J129,0)</f>
        <v>0</v>
      </c>
      <c r="BF129" s="233">
        <f>IF(N129="snížená",J129,0)</f>
        <v>0</v>
      </c>
      <c r="BG129" s="233">
        <f>IF(N129="zákl. přenesená",J129,0)</f>
        <v>0</v>
      </c>
      <c r="BH129" s="233">
        <f>IF(N129="sníž. přenesená",J129,0)</f>
        <v>0</v>
      </c>
      <c r="BI129" s="233">
        <f>IF(N129="nulová",J129,0)</f>
        <v>0</v>
      </c>
      <c r="BJ129" s="18" t="s">
        <v>83</v>
      </c>
      <c r="BK129" s="233">
        <f>ROUND(I129*H129,2)</f>
        <v>0</v>
      </c>
      <c r="BL129" s="18" t="s">
        <v>276</v>
      </c>
      <c r="BM129" s="232" t="s">
        <v>2103</v>
      </c>
    </row>
    <row r="130" s="2" customFormat="1" ht="24.15" customHeight="1">
      <c r="A130" s="39"/>
      <c r="B130" s="40"/>
      <c r="C130" s="220" t="s">
        <v>227</v>
      </c>
      <c r="D130" s="220" t="s">
        <v>146</v>
      </c>
      <c r="E130" s="221" t="s">
        <v>898</v>
      </c>
      <c r="F130" s="222" t="s">
        <v>2104</v>
      </c>
      <c r="G130" s="223" t="s">
        <v>867</v>
      </c>
      <c r="H130" s="224">
        <v>6</v>
      </c>
      <c r="I130" s="225"/>
      <c r="J130" s="226">
        <f>ROUND(I130*H130,2)</f>
        <v>0</v>
      </c>
      <c r="K130" s="227"/>
      <c r="L130" s="45"/>
      <c r="M130" s="228" t="s">
        <v>1</v>
      </c>
      <c r="N130" s="229" t="s">
        <v>40</v>
      </c>
      <c r="O130" s="92"/>
      <c r="P130" s="230">
        <f>O130*H130</f>
        <v>0</v>
      </c>
      <c r="Q130" s="230">
        <v>0</v>
      </c>
      <c r="R130" s="230">
        <f>Q130*H130</f>
        <v>0</v>
      </c>
      <c r="S130" s="230">
        <v>0</v>
      </c>
      <c r="T130" s="231">
        <f>S130*H130</f>
        <v>0</v>
      </c>
      <c r="U130" s="39"/>
      <c r="V130" s="39"/>
      <c r="W130" s="39"/>
      <c r="X130" s="39"/>
      <c r="Y130" s="39"/>
      <c r="Z130" s="39"/>
      <c r="AA130" s="39"/>
      <c r="AB130" s="39"/>
      <c r="AC130" s="39"/>
      <c r="AD130" s="39"/>
      <c r="AE130" s="39"/>
      <c r="AR130" s="232" t="s">
        <v>276</v>
      </c>
      <c r="AT130" s="232" t="s">
        <v>146</v>
      </c>
      <c r="AU130" s="232" t="s">
        <v>85</v>
      </c>
      <c r="AY130" s="18" t="s">
        <v>143</v>
      </c>
      <c r="BE130" s="233">
        <f>IF(N130="základní",J130,0)</f>
        <v>0</v>
      </c>
      <c r="BF130" s="233">
        <f>IF(N130="snížená",J130,0)</f>
        <v>0</v>
      </c>
      <c r="BG130" s="233">
        <f>IF(N130="zákl. přenesená",J130,0)</f>
        <v>0</v>
      </c>
      <c r="BH130" s="233">
        <f>IF(N130="sníž. přenesená",J130,0)</f>
        <v>0</v>
      </c>
      <c r="BI130" s="233">
        <f>IF(N130="nulová",J130,0)</f>
        <v>0</v>
      </c>
      <c r="BJ130" s="18" t="s">
        <v>83</v>
      </c>
      <c r="BK130" s="233">
        <f>ROUND(I130*H130,2)</f>
        <v>0</v>
      </c>
      <c r="BL130" s="18" t="s">
        <v>276</v>
      </c>
      <c r="BM130" s="232" t="s">
        <v>2105</v>
      </c>
    </row>
    <row r="131" s="2" customFormat="1" ht="24.15" customHeight="1">
      <c r="A131" s="39"/>
      <c r="B131" s="40"/>
      <c r="C131" s="220" t="s">
        <v>232</v>
      </c>
      <c r="D131" s="220" t="s">
        <v>146</v>
      </c>
      <c r="E131" s="221" t="s">
        <v>902</v>
      </c>
      <c r="F131" s="222" t="s">
        <v>2106</v>
      </c>
      <c r="G131" s="223" t="s">
        <v>867</v>
      </c>
      <c r="H131" s="224">
        <v>6</v>
      </c>
      <c r="I131" s="225"/>
      <c r="J131" s="226">
        <f>ROUND(I131*H131,2)</f>
        <v>0</v>
      </c>
      <c r="K131" s="227"/>
      <c r="L131" s="45"/>
      <c r="M131" s="228" t="s">
        <v>1</v>
      </c>
      <c r="N131" s="229" t="s">
        <v>40</v>
      </c>
      <c r="O131" s="92"/>
      <c r="P131" s="230">
        <f>O131*H131</f>
        <v>0</v>
      </c>
      <c r="Q131" s="230">
        <v>0</v>
      </c>
      <c r="R131" s="230">
        <f>Q131*H131</f>
        <v>0</v>
      </c>
      <c r="S131" s="230">
        <v>0</v>
      </c>
      <c r="T131" s="231">
        <f>S131*H131</f>
        <v>0</v>
      </c>
      <c r="U131" s="39"/>
      <c r="V131" s="39"/>
      <c r="W131" s="39"/>
      <c r="X131" s="39"/>
      <c r="Y131" s="39"/>
      <c r="Z131" s="39"/>
      <c r="AA131" s="39"/>
      <c r="AB131" s="39"/>
      <c r="AC131" s="39"/>
      <c r="AD131" s="39"/>
      <c r="AE131" s="39"/>
      <c r="AR131" s="232" t="s">
        <v>276</v>
      </c>
      <c r="AT131" s="232" t="s">
        <v>146</v>
      </c>
      <c r="AU131" s="232" t="s">
        <v>85</v>
      </c>
      <c r="AY131" s="18" t="s">
        <v>143</v>
      </c>
      <c r="BE131" s="233">
        <f>IF(N131="základní",J131,0)</f>
        <v>0</v>
      </c>
      <c r="BF131" s="233">
        <f>IF(N131="snížená",J131,0)</f>
        <v>0</v>
      </c>
      <c r="BG131" s="233">
        <f>IF(N131="zákl. přenesená",J131,0)</f>
        <v>0</v>
      </c>
      <c r="BH131" s="233">
        <f>IF(N131="sníž. přenesená",J131,0)</f>
        <v>0</v>
      </c>
      <c r="BI131" s="233">
        <f>IF(N131="nulová",J131,0)</f>
        <v>0</v>
      </c>
      <c r="BJ131" s="18" t="s">
        <v>83</v>
      </c>
      <c r="BK131" s="233">
        <f>ROUND(I131*H131,2)</f>
        <v>0</v>
      </c>
      <c r="BL131" s="18" t="s">
        <v>276</v>
      </c>
      <c r="BM131" s="232" t="s">
        <v>2107</v>
      </c>
    </row>
    <row r="132" s="2" customFormat="1" ht="24.15" customHeight="1">
      <c r="A132" s="39"/>
      <c r="B132" s="40"/>
      <c r="C132" s="220" t="s">
        <v>240</v>
      </c>
      <c r="D132" s="220" t="s">
        <v>146</v>
      </c>
      <c r="E132" s="221" t="s">
        <v>906</v>
      </c>
      <c r="F132" s="222" t="s">
        <v>2108</v>
      </c>
      <c r="G132" s="223" t="s">
        <v>2109</v>
      </c>
      <c r="H132" s="224">
        <v>7</v>
      </c>
      <c r="I132" s="225"/>
      <c r="J132" s="226">
        <f>ROUND(I132*H132,2)</f>
        <v>0</v>
      </c>
      <c r="K132" s="227"/>
      <c r="L132" s="45"/>
      <c r="M132" s="228" t="s">
        <v>1</v>
      </c>
      <c r="N132" s="229" t="s">
        <v>40</v>
      </c>
      <c r="O132" s="92"/>
      <c r="P132" s="230">
        <f>O132*H132</f>
        <v>0</v>
      </c>
      <c r="Q132" s="230">
        <v>0</v>
      </c>
      <c r="R132" s="230">
        <f>Q132*H132</f>
        <v>0</v>
      </c>
      <c r="S132" s="230">
        <v>0</v>
      </c>
      <c r="T132" s="231">
        <f>S132*H132</f>
        <v>0</v>
      </c>
      <c r="U132" s="39"/>
      <c r="V132" s="39"/>
      <c r="W132" s="39"/>
      <c r="X132" s="39"/>
      <c r="Y132" s="39"/>
      <c r="Z132" s="39"/>
      <c r="AA132" s="39"/>
      <c r="AB132" s="39"/>
      <c r="AC132" s="39"/>
      <c r="AD132" s="39"/>
      <c r="AE132" s="39"/>
      <c r="AR132" s="232" t="s">
        <v>276</v>
      </c>
      <c r="AT132" s="232" t="s">
        <v>146</v>
      </c>
      <c r="AU132" s="232" t="s">
        <v>85</v>
      </c>
      <c r="AY132" s="18" t="s">
        <v>143</v>
      </c>
      <c r="BE132" s="233">
        <f>IF(N132="základní",J132,0)</f>
        <v>0</v>
      </c>
      <c r="BF132" s="233">
        <f>IF(N132="snížená",J132,0)</f>
        <v>0</v>
      </c>
      <c r="BG132" s="233">
        <f>IF(N132="zákl. přenesená",J132,0)</f>
        <v>0</v>
      </c>
      <c r="BH132" s="233">
        <f>IF(N132="sníž. přenesená",J132,0)</f>
        <v>0</v>
      </c>
      <c r="BI132" s="233">
        <f>IF(N132="nulová",J132,0)</f>
        <v>0</v>
      </c>
      <c r="BJ132" s="18" t="s">
        <v>83</v>
      </c>
      <c r="BK132" s="233">
        <f>ROUND(I132*H132,2)</f>
        <v>0</v>
      </c>
      <c r="BL132" s="18" t="s">
        <v>276</v>
      </c>
      <c r="BM132" s="232" t="s">
        <v>2110</v>
      </c>
    </row>
    <row r="133" s="2" customFormat="1" ht="24.15" customHeight="1">
      <c r="A133" s="39"/>
      <c r="B133" s="40"/>
      <c r="C133" s="220" t="s">
        <v>254</v>
      </c>
      <c r="D133" s="220" t="s">
        <v>146</v>
      </c>
      <c r="E133" s="221" t="s">
        <v>910</v>
      </c>
      <c r="F133" s="222" t="s">
        <v>2111</v>
      </c>
      <c r="G133" s="223" t="s">
        <v>2109</v>
      </c>
      <c r="H133" s="224">
        <v>4</v>
      </c>
      <c r="I133" s="225"/>
      <c r="J133" s="226">
        <f>ROUND(I133*H133,2)</f>
        <v>0</v>
      </c>
      <c r="K133" s="227"/>
      <c r="L133" s="45"/>
      <c r="M133" s="228" t="s">
        <v>1</v>
      </c>
      <c r="N133" s="229" t="s">
        <v>40</v>
      </c>
      <c r="O133" s="92"/>
      <c r="P133" s="230">
        <f>O133*H133</f>
        <v>0</v>
      </c>
      <c r="Q133" s="230">
        <v>0</v>
      </c>
      <c r="R133" s="230">
        <f>Q133*H133</f>
        <v>0</v>
      </c>
      <c r="S133" s="230">
        <v>0</v>
      </c>
      <c r="T133" s="231">
        <f>S133*H133</f>
        <v>0</v>
      </c>
      <c r="U133" s="39"/>
      <c r="V133" s="39"/>
      <c r="W133" s="39"/>
      <c r="X133" s="39"/>
      <c r="Y133" s="39"/>
      <c r="Z133" s="39"/>
      <c r="AA133" s="39"/>
      <c r="AB133" s="39"/>
      <c r="AC133" s="39"/>
      <c r="AD133" s="39"/>
      <c r="AE133" s="39"/>
      <c r="AR133" s="232" t="s">
        <v>276</v>
      </c>
      <c r="AT133" s="232" t="s">
        <v>146</v>
      </c>
      <c r="AU133" s="232" t="s">
        <v>85</v>
      </c>
      <c r="AY133" s="18" t="s">
        <v>143</v>
      </c>
      <c r="BE133" s="233">
        <f>IF(N133="základní",J133,0)</f>
        <v>0</v>
      </c>
      <c r="BF133" s="233">
        <f>IF(N133="snížená",J133,0)</f>
        <v>0</v>
      </c>
      <c r="BG133" s="233">
        <f>IF(N133="zákl. přenesená",J133,0)</f>
        <v>0</v>
      </c>
      <c r="BH133" s="233">
        <f>IF(N133="sníž. přenesená",J133,0)</f>
        <v>0</v>
      </c>
      <c r="BI133" s="233">
        <f>IF(N133="nulová",J133,0)</f>
        <v>0</v>
      </c>
      <c r="BJ133" s="18" t="s">
        <v>83</v>
      </c>
      <c r="BK133" s="233">
        <f>ROUND(I133*H133,2)</f>
        <v>0</v>
      </c>
      <c r="BL133" s="18" t="s">
        <v>276</v>
      </c>
      <c r="BM133" s="232" t="s">
        <v>2112</v>
      </c>
    </row>
    <row r="134" s="2" customFormat="1" ht="24.15" customHeight="1">
      <c r="A134" s="39"/>
      <c r="B134" s="40"/>
      <c r="C134" s="220" t="s">
        <v>265</v>
      </c>
      <c r="D134" s="220" t="s">
        <v>146</v>
      </c>
      <c r="E134" s="221" t="s">
        <v>914</v>
      </c>
      <c r="F134" s="222" t="s">
        <v>2113</v>
      </c>
      <c r="G134" s="223" t="s">
        <v>2109</v>
      </c>
      <c r="H134" s="224">
        <v>42</v>
      </c>
      <c r="I134" s="225"/>
      <c r="J134" s="226">
        <f>ROUND(I134*H134,2)</f>
        <v>0</v>
      </c>
      <c r="K134" s="227"/>
      <c r="L134" s="45"/>
      <c r="M134" s="228" t="s">
        <v>1</v>
      </c>
      <c r="N134" s="229" t="s">
        <v>40</v>
      </c>
      <c r="O134" s="92"/>
      <c r="P134" s="230">
        <f>O134*H134</f>
        <v>0</v>
      </c>
      <c r="Q134" s="230">
        <v>0</v>
      </c>
      <c r="R134" s="230">
        <f>Q134*H134</f>
        <v>0</v>
      </c>
      <c r="S134" s="230">
        <v>0</v>
      </c>
      <c r="T134" s="231">
        <f>S134*H134</f>
        <v>0</v>
      </c>
      <c r="U134" s="39"/>
      <c r="V134" s="39"/>
      <c r="W134" s="39"/>
      <c r="X134" s="39"/>
      <c r="Y134" s="39"/>
      <c r="Z134" s="39"/>
      <c r="AA134" s="39"/>
      <c r="AB134" s="39"/>
      <c r="AC134" s="39"/>
      <c r="AD134" s="39"/>
      <c r="AE134" s="39"/>
      <c r="AR134" s="232" t="s">
        <v>276</v>
      </c>
      <c r="AT134" s="232" t="s">
        <v>146</v>
      </c>
      <c r="AU134" s="232" t="s">
        <v>85</v>
      </c>
      <c r="AY134" s="18" t="s">
        <v>143</v>
      </c>
      <c r="BE134" s="233">
        <f>IF(N134="základní",J134,0)</f>
        <v>0</v>
      </c>
      <c r="BF134" s="233">
        <f>IF(N134="snížená",J134,0)</f>
        <v>0</v>
      </c>
      <c r="BG134" s="233">
        <f>IF(N134="zákl. přenesená",J134,0)</f>
        <v>0</v>
      </c>
      <c r="BH134" s="233">
        <f>IF(N134="sníž. přenesená",J134,0)</f>
        <v>0</v>
      </c>
      <c r="BI134" s="233">
        <f>IF(N134="nulová",J134,0)</f>
        <v>0</v>
      </c>
      <c r="BJ134" s="18" t="s">
        <v>83</v>
      </c>
      <c r="BK134" s="233">
        <f>ROUND(I134*H134,2)</f>
        <v>0</v>
      </c>
      <c r="BL134" s="18" t="s">
        <v>276</v>
      </c>
      <c r="BM134" s="232" t="s">
        <v>2114</v>
      </c>
    </row>
    <row r="135" s="2" customFormat="1" ht="24.15" customHeight="1">
      <c r="A135" s="39"/>
      <c r="B135" s="40"/>
      <c r="C135" s="220" t="s">
        <v>269</v>
      </c>
      <c r="D135" s="220" t="s">
        <v>146</v>
      </c>
      <c r="E135" s="221" t="s">
        <v>919</v>
      </c>
      <c r="F135" s="222" t="s">
        <v>2115</v>
      </c>
      <c r="G135" s="223" t="s">
        <v>867</v>
      </c>
      <c r="H135" s="224">
        <v>3</v>
      </c>
      <c r="I135" s="225"/>
      <c r="J135" s="226">
        <f>ROUND(I135*H135,2)</f>
        <v>0</v>
      </c>
      <c r="K135" s="227"/>
      <c r="L135" s="45"/>
      <c r="M135" s="228" t="s">
        <v>1</v>
      </c>
      <c r="N135" s="229" t="s">
        <v>40</v>
      </c>
      <c r="O135" s="92"/>
      <c r="P135" s="230">
        <f>O135*H135</f>
        <v>0</v>
      </c>
      <c r="Q135" s="230">
        <v>0</v>
      </c>
      <c r="R135" s="230">
        <f>Q135*H135</f>
        <v>0</v>
      </c>
      <c r="S135" s="230">
        <v>0</v>
      </c>
      <c r="T135" s="231">
        <f>S135*H135</f>
        <v>0</v>
      </c>
      <c r="U135" s="39"/>
      <c r="V135" s="39"/>
      <c r="W135" s="39"/>
      <c r="X135" s="39"/>
      <c r="Y135" s="39"/>
      <c r="Z135" s="39"/>
      <c r="AA135" s="39"/>
      <c r="AB135" s="39"/>
      <c r="AC135" s="39"/>
      <c r="AD135" s="39"/>
      <c r="AE135" s="39"/>
      <c r="AR135" s="232" t="s">
        <v>276</v>
      </c>
      <c r="AT135" s="232" t="s">
        <v>146</v>
      </c>
      <c r="AU135" s="232" t="s">
        <v>85</v>
      </c>
      <c r="AY135" s="18" t="s">
        <v>143</v>
      </c>
      <c r="BE135" s="233">
        <f>IF(N135="základní",J135,0)</f>
        <v>0</v>
      </c>
      <c r="BF135" s="233">
        <f>IF(N135="snížená",J135,0)</f>
        <v>0</v>
      </c>
      <c r="BG135" s="233">
        <f>IF(N135="zákl. přenesená",J135,0)</f>
        <v>0</v>
      </c>
      <c r="BH135" s="233">
        <f>IF(N135="sníž. přenesená",J135,0)</f>
        <v>0</v>
      </c>
      <c r="BI135" s="233">
        <f>IF(N135="nulová",J135,0)</f>
        <v>0</v>
      </c>
      <c r="BJ135" s="18" t="s">
        <v>83</v>
      </c>
      <c r="BK135" s="233">
        <f>ROUND(I135*H135,2)</f>
        <v>0</v>
      </c>
      <c r="BL135" s="18" t="s">
        <v>276</v>
      </c>
      <c r="BM135" s="232" t="s">
        <v>2116</v>
      </c>
    </row>
    <row r="136" s="2" customFormat="1" ht="24.15" customHeight="1">
      <c r="A136" s="39"/>
      <c r="B136" s="40"/>
      <c r="C136" s="220" t="s">
        <v>8</v>
      </c>
      <c r="D136" s="220" t="s">
        <v>146</v>
      </c>
      <c r="E136" s="221" t="s">
        <v>2117</v>
      </c>
      <c r="F136" s="222" t="s">
        <v>2118</v>
      </c>
      <c r="G136" s="223" t="s">
        <v>867</v>
      </c>
      <c r="H136" s="224">
        <v>1</v>
      </c>
      <c r="I136" s="225"/>
      <c r="J136" s="226">
        <f>ROUND(I136*H136,2)</f>
        <v>0</v>
      </c>
      <c r="K136" s="227"/>
      <c r="L136" s="45"/>
      <c r="M136" s="228" t="s">
        <v>1</v>
      </c>
      <c r="N136" s="229" t="s">
        <v>40</v>
      </c>
      <c r="O136" s="92"/>
      <c r="P136" s="230">
        <f>O136*H136</f>
        <v>0</v>
      </c>
      <c r="Q136" s="230">
        <v>0</v>
      </c>
      <c r="R136" s="230">
        <f>Q136*H136</f>
        <v>0</v>
      </c>
      <c r="S136" s="230">
        <v>0</v>
      </c>
      <c r="T136" s="231">
        <f>S136*H136</f>
        <v>0</v>
      </c>
      <c r="U136" s="39"/>
      <c r="V136" s="39"/>
      <c r="W136" s="39"/>
      <c r="X136" s="39"/>
      <c r="Y136" s="39"/>
      <c r="Z136" s="39"/>
      <c r="AA136" s="39"/>
      <c r="AB136" s="39"/>
      <c r="AC136" s="39"/>
      <c r="AD136" s="39"/>
      <c r="AE136" s="39"/>
      <c r="AR136" s="232" t="s">
        <v>276</v>
      </c>
      <c r="AT136" s="232" t="s">
        <v>146</v>
      </c>
      <c r="AU136" s="232" t="s">
        <v>85</v>
      </c>
      <c r="AY136" s="18" t="s">
        <v>143</v>
      </c>
      <c r="BE136" s="233">
        <f>IF(N136="základní",J136,0)</f>
        <v>0</v>
      </c>
      <c r="BF136" s="233">
        <f>IF(N136="snížená",J136,0)</f>
        <v>0</v>
      </c>
      <c r="BG136" s="233">
        <f>IF(N136="zákl. přenesená",J136,0)</f>
        <v>0</v>
      </c>
      <c r="BH136" s="233">
        <f>IF(N136="sníž. přenesená",J136,0)</f>
        <v>0</v>
      </c>
      <c r="BI136" s="233">
        <f>IF(N136="nulová",J136,0)</f>
        <v>0</v>
      </c>
      <c r="BJ136" s="18" t="s">
        <v>83</v>
      </c>
      <c r="BK136" s="233">
        <f>ROUND(I136*H136,2)</f>
        <v>0</v>
      </c>
      <c r="BL136" s="18" t="s">
        <v>276</v>
      </c>
      <c r="BM136" s="232" t="s">
        <v>2119</v>
      </c>
    </row>
    <row r="137" s="2" customFormat="1" ht="24.15" customHeight="1">
      <c r="A137" s="39"/>
      <c r="B137" s="40"/>
      <c r="C137" s="220" t="s">
        <v>276</v>
      </c>
      <c r="D137" s="220" t="s">
        <v>146</v>
      </c>
      <c r="E137" s="221" t="s">
        <v>2120</v>
      </c>
      <c r="F137" s="222" t="s">
        <v>2121</v>
      </c>
      <c r="G137" s="223" t="s">
        <v>867</v>
      </c>
      <c r="H137" s="224">
        <v>1</v>
      </c>
      <c r="I137" s="225"/>
      <c r="J137" s="226">
        <f>ROUND(I137*H137,2)</f>
        <v>0</v>
      </c>
      <c r="K137" s="227"/>
      <c r="L137" s="45"/>
      <c r="M137" s="228" t="s">
        <v>1</v>
      </c>
      <c r="N137" s="229" t="s">
        <v>40</v>
      </c>
      <c r="O137" s="92"/>
      <c r="P137" s="230">
        <f>O137*H137</f>
        <v>0</v>
      </c>
      <c r="Q137" s="230">
        <v>0</v>
      </c>
      <c r="R137" s="230">
        <f>Q137*H137</f>
        <v>0</v>
      </c>
      <c r="S137" s="230">
        <v>0</v>
      </c>
      <c r="T137" s="231">
        <f>S137*H137</f>
        <v>0</v>
      </c>
      <c r="U137" s="39"/>
      <c r="V137" s="39"/>
      <c r="W137" s="39"/>
      <c r="X137" s="39"/>
      <c r="Y137" s="39"/>
      <c r="Z137" s="39"/>
      <c r="AA137" s="39"/>
      <c r="AB137" s="39"/>
      <c r="AC137" s="39"/>
      <c r="AD137" s="39"/>
      <c r="AE137" s="39"/>
      <c r="AR137" s="232" t="s">
        <v>276</v>
      </c>
      <c r="AT137" s="232" t="s">
        <v>146</v>
      </c>
      <c r="AU137" s="232" t="s">
        <v>85</v>
      </c>
      <c r="AY137" s="18" t="s">
        <v>143</v>
      </c>
      <c r="BE137" s="233">
        <f>IF(N137="základní",J137,0)</f>
        <v>0</v>
      </c>
      <c r="BF137" s="233">
        <f>IF(N137="snížená",J137,0)</f>
        <v>0</v>
      </c>
      <c r="BG137" s="233">
        <f>IF(N137="zákl. přenesená",J137,0)</f>
        <v>0</v>
      </c>
      <c r="BH137" s="233">
        <f>IF(N137="sníž. přenesená",J137,0)</f>
        <v>0</v>
      </c>
      <c r="BI137" s="233">
        <f>IF(N137="nulová",J137,0)</f>
        <v>0</v>
      </c>
      <c r="BJ137" s="18" t="s">
        <v>83</v>
      </c>
      <c r="BK137" s="233">
        <f>ROUND(I137*H137,2)</f>
        <v>0</v>
      </c>
      <c r="BL137" s="18" t="s">
        <v>276</v>
      </c>
      <c r="BM137" s="232" t="s">
        <v>2122</v>
      </c>
    </row>
    <row r="138" s="2" customFormat="1" ht="24.15" customHeight="1">
      <c r="A138" s="39"/>
      <c r="B138" s="40"/>
      <c r="C138" s="220" t="s">
        <v>281</v>
      </c>
      <c r="D138" s="220" t="s">
        <v>146</v>
      </c>
      <c r="E138" s="221" t="s">
        <v>2123</v>
      </c>
      <c r="F138" s="222" t="s">
        <v>2124</v>
      </c>
      <c r="G138" s="223" t="s">
        <v>867</v>
      </c>
      <c r="H138" s="224">
        <v>3</v>
      </c>
      <c r="I138" s="225"/>
      <c r="J138" s="226">
        <f>ROUND(I138*H138,2)</f>
        <v>0</v>
      </c>
      <c r="K138" s="227"/>
      <c r="L138" s="45"/>
      <c r="M138" s="228" t="s">
        <v>1</v>
      </c>
      <c r="N138" s="229" t="s">
        <v>40</v>
      </c>
      <c r="O138" s="92"/>
      <c r="P138" s="230">
        <f>O138*H138</f>
        <v>0</v>
      </c>
      <c r="Q138" s="230">
        <v>0</v>
      </c>
      <c r="R138" s="230">
        <f>Q138*H138</f>
        <v>0</v>
      </c>
      <c r="S138" s="230">
        <v>0</v>
      </c>
      <c r="T138" s="231">
        <f>S138*H138</f>
        <v>0</v>
      </c>
      <c r="U138" s="39"/>
      <c r="V138" s="39"/>
      <c r="W138" s="39"/>
      <c r="X138" s="39"/>
      <c r="Y138" s="39"/>
      <c r="Z138" s="39"/>
      <c r="AA138" s="39"/>
      <c r="AB138" s="39"/>
      <c r="AC138" s="39"/>
      <c r="AD138" s="39"/>
      <c r="AE138" s="39"/>
      <c r="AR138" s="232" t="s">
        <v>276</v>
      </c>
      <c r="AT138" s="232" t="s">
        <v>146</v>
      </c>
      <c r="AU138" s="232" t="s">
        <v>85</v>
      </c>
      <c r="AY138" s="18" t="s">
        <v>143</v>
      </c>
      <c r="BE138" s="233">
        <f>IF(N138="základní",J138,0)</f>
        <v>0</v>
      </c>
      <c r="BF138" s="233">
        <f>IF(N138="snížená",J138,0)</f>
        <v>0</v>
      </c>
      <c r="BG138" s="233">
        <f>IF(N138="zákl. přenesená",J138,0)</f>
        <v>0</v>
      </c>
      <c r="BH138" s="233">
        <f>IF(N138="sníž. přenesená",J138,0)</f>
        <v>0</v>
      </c>
      <c r="BI138" s="233">
        <f>IF(N138="nulová",J138,0)</f>
        <v>0</v>
      </c>
      <c r="BJ138" s="18" t="s">
        <v>83</v>
      </c>
      <c r="BK138" s="233">
        <f>ROUND(I138*H138,2)</f>
        <v>0</v>
      </c>
      <c r="BL138" s="18" t="s">
        <v>276</v>
      </c>
      <c r="BM138" s="232" t="s">
        <v>2125</v>
      </c>
    </row>
    <row r="139" s="2" customFormat="1" ht="24.15" customHeight="1">
      <c r="A139" s="39"/>
      <c r="B139" s="40"/>
      <c r="C139" s="220" t="s">
        <v>299</v>
      </c>
      <c r="D139" s="220" t="s">
        <v>146</v>
      </c>
      <c r="E139" s="221" t="s">
        <v>1967</v>
      </c>
      <c r="F139" s="222" t="s">
        <v>2126</v>
      </c>
      <c r="G139" s="223" t="s">
        <v>867</v>
      </c>
      <c r="H139" s="224">
        <v>1</v>
      </c>
      <c r="I139" s="225"/>
      <c r="J139" s="226">
        <f>ROUND(I139*H139,2)</f>
        <v>0</v>
      </c>
      <c r="K139" s="227"/>
      <c r="L139" s="45"/>
      <c r="M139" s="228" t="s">
        <v>1</v>
      </c>
      <c r="N139" s="229" t="s">
        <v>40</v>
      </c>
      <c r="O139" s="92"/>
      <c r="P139" s="230">
        <f>O139*H139</f>
        <v>0</v>
      </c>
      <c r="Q139" s="230">
        <v>0</v>
      </c>
      <c r="R139" s="230">
        <f>Q139*H139</f>
        <v>0</v>
      </c>
      <c r="S139" s="230">
        <v>0</v>
      </c>
      <c r="T139" s="231">
        <f>S139*H139</f>
        <v>0</v>
      </c>
      <c r="U139" s="39"/>
      <c r="V139" s="39"/>
      <c r="W139" s="39"/>
      <c r="X139" s="39"/>
      <c r="Y139" s="39"/>
      <c r="Z139" s="39"/>
      <c r="AA139" s="39"/>
      <c r="AB139" s="39"/>
      <c r="AC139" s="39"/>
      <c r="AD139" s="39"/>
      <c r="AE139" s="39"/>
      <c r="AR139" s="232" t="s">
        <v>276</v>
      </c>
      <c r="AT139" s="232" t="s">
        <v>146</v>
      </c>
      <c r="AU139" s="232" t="s">
        <v>85</v>
      </c>
      <c r="AY139" s="18" t="s">
        <v>143</v>
      </c>
      <c r="BE139" s="233">
        <f>IF(N139="základní",J139,0)</f>
        <v>0</v>
      </c>
      <c r="BF139" s="233">
        <f>IF(N139="snížená",J139,0)</f>
        <v>0</v>
      </c>
      <c r="BG139" s="233">
        <f>IF(N139="zákl. přenesená",J139,0)</f>
        <v>0</v>
      </c>
      <c r="BH139" s="233">
        <f>IF(N139="sníž. přenesená",J139,0)</f>
        <v>0</v>
      </c>
      <c r="BI139" s="233">
        <f>IF(N139="nulová",J139,0)</f>
        <v>0</v>
      </c>
      <c r="BJ139" s="18" t="s">
        <v>83</v>
      </c>
      <c r="BK139" s="233">
        <f>ROUND(I139*H139,2)</f>
        <v>0</v>
      </c>
      <c r="BL139" s="18" t="s">
        <v>276</v>
      </c>
      <c r="BM139" s="232" t="s">
        <v>2127</v>
      </c>
    </row>
    <row r="140" s="2" customFormat="1" ht="24.15" customHeight="1">
      <c r="A140" s="39"/>
      <c r="B140" s="40"/>
      <c r="C140" s="220" t="s">
        <v>304</v>
      </c>
      <c r="D140" s="220" t="s">
        <v>146</v>
      </c>
      <c r="E140" s="221" t="s">
        <v>2128</v>
      </c>
      <c r="F140" s="222" t="s">
        <v>2129</v>
      </c>
      <c r="G140" s="223" t="s">
        <v>867</v>
      </c>
      <c r="H140" s="224">
        <v>1</v>
      </c>
      <c r="I140" s="225"/>
      <c r="J140" s="226">
        <f>ROUND(I140*H140,2)</f>
        <v>0</v>
      </c>
      <c r="K140" s="227"/>
      <c r="L140" s="45"/>
      <c r="M140" s="228" t="s">
        <v>1</v>
      </c>
      <c r="N140" s="229" t="s">
        <v>40</v>
      </c>
      <c r="O140" s="92"/>
      <c r="P140" s="230">
        <f>O140*H140</f>
        <v>0</v>
      </c>
      <c r="Q140" s="230">
        <v>0</v>
      </c>
      <c r="R140" s="230">
        <f>Q140*H140</f>
        <v>0</v>
      </c>
      <c r="S140" s="230">
        <v>0</v>
      </c>
      <c r="T140" s="231">
        <f>S140*H140</f>
        <v>0</v>
      </c>
      <c r="U140" s="39"/>
      <c r="V140" s="39"/>
      <c r="W140" s="39"/>
      <c r="X140" s="39"/>
      <c r="Y140" s="39"/>
      <c r="Z140" s="39"/>
      <c r="AA140" s="39"/>
      <c r="AB140" s="39"/>
      <c r="AC140" s="39"/>
      <c r="AD140" s="39"/>
      <c r="AE140" s="39"/>
      <c r="AR140" s="232" t="s">
        <v>276</v>
      </c>
      <c r="AT140" s="232" t="s">
        <v>146</v>
      </c>
      <c r="AU140" s="232" t="s">
        <v>85</v>
      </c>
      <c r="AY140" s="18" t="s">
        <v>143</v>
      </c>
      <c r="BE140" s="233">
        <f>IF(N140="základní",J140,0)</f>
        <v>0</v>
      </c>
      <c r="BF140" s="233">
        <f>IF(N140="snížená",J140,0)</f>
        <v>0</v>
      </c>
      <c r="BG140" s="233">
        <f>IF(N140="zákl. přenesená",J140,0)</f>
        <v>0</v>
      </c>
      <c r="BH140" s="233">
        <f>IF(N140="sníž. přenesená",J140,0)</f>
        <v>0</v>
      </c>
      <c r="BI140" s="233">
        <f>IF(N140="nulová",J140,0)</f>
        <v>0</v>
      </c>
      <c r="BJ140" s="18" t="s">
        <v>83</v>
      </c>
      <c r="BK140" s="233">
        <f>ROUND(I140*H140,2)</f>
        <v>0</v>
      </c>
      <c r="BL140" s="18" t="s">
        <v>276</v>
      </c>
      <c r="BM140" s="232" t="s">
        <v>2130</v>
      </c>
    </row>
    <row r="141" s="2" customFormat="1" ht="24.15" customHeight="1">
      <c r="A141" s="39"/>
      <c r="B141" s="40"/>
      <c r="C141" s="220" t="s">
        <v>310</v>
      </c>
      <c r="D141" s="220" t="s">
        <v>146</v>
      </c>
      <c r="E141" s="221" t="s">
        <v>2131</v>
      </c>
      <c r="F141" s="222" t="s">
        <v>2132</v>
      </c>
      <c r="G141" s="223" t="s">
        <v>867</v>
      </c>
      <c r="H141" s="224">
        <v>3</v>
      </c>
      <c r="I141" s="225"/>
      <c r="J141" s="226">
        <f>ROUND(I141*H141,2)</f>
        <v>0</v>
      </c>
      <c r="K141" s="227"/>
      <c r="L141" s="45"/>
      <c r="M141" s="228" t="s">
        <v>1</v>
      </c>
      <c r="N141" s="229" t="s">
        <v>40</v>
      </c>
      <c r="O141" s="92"/>
      <c r="P141" s="230">
        <f>O141*H141</f>
        <v>0</v>
      </c>
      <c r="Q141" s="230">
        <v>0</v>
      </c>
      <c r="R141" s="230">
        <f>Q141*H141</f>
        <v>0</v>
      </c>
      <c r="S141" s="230">
        <v>0</v>
      </c>
      <c r="T141" s="231">
        <f>S141*H141</f>
        <v>0</v>
      </c>
      <c r="U141" s="39"/>
      <c r="V141" s="39"/>
      <c r="W141" s="39"/>
      <c r="X141" s="39"/>
      <c r="Y141" s="39"/>
      <c r="Z141" s="39"/>
      <c r="AA141" s="39"/>
      <c r="AB141" s="39"/>
      <c r="AC141" s="39"/>
      <c r="AD141" s="39"/>
      <c r="AE141" s="39"/>
      <c r="AR141" s="232" t="s">
        <v>276</v>
      </c>
      <c r="AT141" s="232" t="s">
        <v>146</v>
      </c>
      <c r="AU141" s="232" t="s">
        <v>85</v>
      </c>
      <c r="AY141" s="18" t="s">
        <v>143</v>
      </c>
      <c r="BE141" s="233">
        <f>IF(N141="základní",J141,0)</f>
        <v>0</v>
      </c>
      <c r="BF141" s="233">
        <f>IF(N141="snížená",J141,0)</f>
        <v>0</v>
      </c>
      <c r="BG141" s="233">
        <f>IF(N141="zákl. přenesená",J141,0)</f>
        <v>0</v>
      </c>
      <c r="BH141" s="233">
        <f>IF(N141="sníž. přenesená",J141,0)</f>
        <v>0</v>
      </c>
      <c r="BI141" s="233">
        <f>IF(N141="nulová",J141,0)</f>
        <v>0</v>
      </c>
      <c r="BJ141" s="18" t="s">
        <v>83</v>
      </c>
      <c r="BK141" s="233">
        <f>ROUND(I141*H141,2)</f>
        <v>0</v>
      </c>
      <c r="BL141" s="18" t="s">
        <v>276</v>
      </c>
      <c r="BM141" s="232" t="s">
        <v>2133</v>
      </c>
    </row>
    <row r="142" s="2" customFormat="1" ht="24.15" customHeight="1">
      <c r="A142" s="39"/>
      <c r="B142" s="40"/>
      <c r="C142" s="220" t="s">
        <v>7</v>
      </c>
      <c r="D142" s="220" t="s">
        <v>146</v>
      </c>
      <c r="E142" s="221" t="s">
        <v>2134</v>
      </c>
      <c r="F142" s="222" t="s">
        <v>2135</v>
      </c>
      <c r="G142" s="223" t="s">
        <v>867</v>
      </c>
      <c r="H142" s="224">
        <v>4</v>
      </c>
      <c r="I142" s="225"/>
      <c r="J142" s="226">
        <f>ROUND(I142*H142,2)</f>
        <v>0</v>
      </c>
      <c r="K142" s="227"/>
      <c r="L142" s="45"/>
      <c r="M142" s="228" t="s">
        <v>1</v>
      </c>
      <c r="N142" s="229" t="s">
        <v>40</v>
      </c>
      <c r="O142" s="92"/>
      <c r="P142" s="230">
        <f>O142*H142</f>
        <v>0</v>
      </c>
      <c r="Q142" s="230">
        <v>0</v>
      </c>
      <c r="R142" s="230">
        <f>Q142*H142</f>
        <v>0</v>
      </c>
      <c r="S142" s="230">
        <v>0</v>
      </c>
      <c r="T142" s="231">
        <f>S142*H142</f>
        <v>0</v>
      </c>
      <c r="U142" s="39"/>
      <c r="V142" s="39"/>
      <c r="W142" s="39"/>
      <c r="X142" s="39"/>
      <c r="Y142" s="39"/>
      <c r="Z142" s="39"/>
      <c r="AA142" s="39"/>
      <c r="AB142" s="39"/>
      <c r="AC142" s="39"/>
      <c r="AD142" s="39"/>
      <c r="AE142" s="39"/>
      <c r="AR142" s="232" t="s">
        <v>276</v>
      </c>
      <c r="AT142" s="232" t="s">
        <v>146</v>
      </c>
      <c r="AU142" s="232" t="s">
        <v>85</v>
      </c>
      <c r="AY142" s="18" t="s">
        <v>143</v>
      </c>
      <c r="BE142" s="233">
        <f>IF(N142="základní",J142,0)</f>
        <v>0</v>
      </c>
      <c r="BF142" s="233">
        <f>IF(N142="snížená",J142,0)</f>
        <v>0</v>
      </c>
      <c r="BG142" s="233">
        <f>IF(N142="zákl. přenesená",J142,0)</f>
        <v>0</v>
      </c>
      <c r="BH142" s="233">
        <f>IF(N142="sníž. přenesená",J142,0)</f>
        <v>0</v>
      </c>
      <c r="BI142" s="233">
        <f>IF(N142="nulová",J142,0)</f>
        <v>0</v>
      </c>
      <c r="BJ142" s="18" t="s">
        <v>83</v>
      </c>
      <c r="BK142" s="233">
        <f>ROUND(I142*H142,2)</f>
        <v>0</v>
      </c>
      <c r="BL142" s="18" t="s">
        <v>276</v>
      </c>
      <c r="BM142" s="232" t="s">
        <v>2136</v>
      </c>
    </row>
    <row r="143" s="2" customFormat="1" ht="24.15" customHeight="1">
      <c r="A143" s="39"/>
      <c r="B143" s="40"/>
      <c r="C143" s="220" t="s">
        <v>318</v>
      </c>
      <c r="D143" s="220" t="s">
        <v>146</v>
      </c>
      <c r="E143" s="221" t="s">
        <v>2137</v>
      </c>
      <c r="F143" s="222" t="s">
        <v>2138</v>
      </c>
      <c r="G143" s="223" t="s">
        <v>867</v>
      </c>
      <c r="H143" s="224">
        <v>23</v>
      </c>
      <c r="I143" s="225"/>
      <c r="J143" s="226">
        <f>ROUND(I143*H143,2)</f>
        <v>0</v>
      </c>
      <c r="K143" s="227"/>
      <c r="L143" s="45"/>
      <c r="M143" s="228" t="s">
        <v>1</v>
      </c>
      <c r="N143" s="229" t="s">
        <v>40</v>
      </c>
      <c r="O143" s="92"/>
      <c r="P143" s="230">
        <f>O143*H143</f>
        <v>0</v>
      </c>
      <c r="Q143" s="230">
        <v>0</v>
      </c>
      <c r="R143" s="230">
        <f>Q143*H143</f>
        <v>0</v>
      </c>
      <c r="S143" s="230">
        <v>0</v>
      </c>
      <c r="T143" s="231">
        <f>S143*H143</f>
        <v>0</v>
      </c>
      <c r="U143" s="39"/>
      <c r="V143" s="39"/>
      <c r="W143" s="39"/>
      <c r="X143" s="39"/>
      <c r="Y143" s="39"/>
      <c r="Z143" s="39"/>
      <c r="AA143" s="39"/>
      <c r="AB143" s="39"/>
      <c r="AC143" s="39"/>
      <c r="AD143" s="39"/>
      <c r="AE143" s="39"/>
      <c r="AR143" s="232" t="s">
        <v>276</v>
      </c>
      <c r="AT143" s="232" t="s">
        <v>146</v>
      </c>
      <c r="AU143" s="232" t="s">
        <v>85</v>
      </c>
      <c r="AY143" s="18" t="s">
        <v>143</v>
      </c>
      <c r="BE143" s="233">
        <f>IF(N143="základní",J143,0)</f>
        <v>0</v>
      </c>
      <c r="BF143" s="233">
        <f>IF(N143="snížená",J143,0)</f>
        <v>0</v>
      </c>
      <c r="BG143" s="233">
        <f>IF(N143="zákl. přenesená",J143,0)</f>
        <v>0</v>
      </c>
      <c r="BH143" s="233">
        <f>IF(N143="sníž. přenesená",J143,0)</f>
        <v>0</v>
      </c>
      <c r="BI143" s="233">
        <f>IF(N143="nulová",J143,0)</f>
        <v>0</v>
      </c>
      <c r="BJ143" s="18" t="s">
        <v>83</v>
      </c>
      <c r="BK143" s="233">
        <f>ROUND(I143*H143,2)</f>
        <v>0</v>
      </c>
      <c r="BL143" s="18" t="s">
        <v>276</v>
      </c>
      <c r="BM143" s="232" t="s">
        <v>2139</v>
      </c>
    </row>
    <row r="144" s="2" customFormat="1" ht="33" customHeight="1">
      <c r="A144" s="39"/>
      <c r="B144" s="40"/>
      <c r="C144" s="220" t="s">
        <v>322</v>
      </c>
      <c r="D144" s="220" t="s">
        <v>146</v>
      </c>
      <c r="E144" s="221" t="s">
        <v>2140</v>
      </c>
      <c r="F144" s="222" t="s">
        <v>2141</v>
      </c>
      <c r="G144" s="223" t="s">
        <v>149</v>
      </c>
      <c r="H144" s="224">
        <v>1.5</v>
      </c>
      <c r="I144" s="225"/>
      <c r="J144" s="226">
        <f>ROUND(I144*H144,2)</f>
        <v>0</v>
      </c>
      <c r="K144" s="227"/>
      <c r="L144" s="45"/>
      <c r="M144" s="228" t="s">
        <v>1</v>
      </c>
      <c r="N144" s="229" t="s">
        <v>40</v>
      </c>
      <c r="O144" s="92"/>
      <c r="P144" s="230">
        <f>O144*H144</f>
        <v>0</v>
      </c>
      <c r="Q144" s="230">
        <v>0</v>
      </c>
      <c r="R144" s="230">
        <f>Q144*H144</f>
        <v>0</v>
      </c>
      <c r="S144" s="230">
        <v>0</v>
      </c>
      <c r="T144" s="231">
        <f>S144*H144</f>
        <v>0</v>
      </c>
      <c r="U144" s="39"/>
      <c r="V144" s="39"/>
      <c r="W144" s="39"/>
      <c r="X144" s="39"/>
      <c r="Y144" s="39"/>
      <c r="Z144" s="39"/>
      <c r="AA144" s="39"/>
      <c r="AB144" s="39"/>
      <c r="AC144" s="39"/>
      <c r="AD144" s="39"/>
      <c r="AE144" s="39"/>
      <c r="AR144" s="232" t="s">
        <v>276</v>
      </c>
      <c r="AT144" s="232" t="s">
        <v>146</v>
      </c>
      <c r="AU144" s="232" t="s">
        <v>85</v>
      </c>
      <c r="AY144" s="18" t="s">
        <v>143</v>
      </c>
      <c r="BE144" s="233">
        <f>IF(N144="základní",J144,0)</f>
        <v>0</v>
      </c>
      <c r="BF144" s="233">
        <f>IF(N144="snížená",J144,0)</f>
        <v>0</v>
      </c>
      <c r="BG144" s="233">
        <f>IF(N144="zákl. přenesená",J144,0)</f>
        <v>0</v>
      </c>
      <c r="BH144" s="233">
        <f>IF(N144="sníž. přenesená",J144,0)</f>
        <v>0</v>
      </c>
      <c r="BI144" s="233">
        <f>IF(N144="nulová",J144,0)</f>
        <v>0</v>
      </c>
      <c r="BJ144" s="18" t="s">
        <v>83</v>
      </c>
      <c r="BK144" s="233">
        <f>ROUND(I144*H144,2)</f>
        <v>0</v>
      </c>
      <c r="BL144" s="18" t="s">
        <v>276</v>
      </c>
      <c r="BM144" s="232" t="s">
        <v>2142</v>
      </c>
    </row>
    <row r="145" s="2" customFormat="1" ht="21.75" customHeight="1">
      <c r="A145" s="39"/>
      <c r="B145" s="40"/>
      <c r="C145" s="220" t="s">
        <v>326</v>
      </c>
      <c r="D145" s="220" t="s">
        <v>146</v>
      </c>
      <c r="E145" s="221" t="s">
        <v>2143</v>
      </c>
      <c r="F145" s="222" t="s">
        <v>2144</v>
      </c>
      <c r="G145" s="223" t="s">
        <v>2109</v>
      </c>
      <c r="H145" s="224">
        <v>24</v>
      </c>
      <c r="I145" s="225"/>
      <c r="J145" s="226">
        <f>ROUND(I145*H145,2)</f>
        <v>0</v>
      </c>
      <c r="K145" s="227"/>
      <c r="L145" s="45"/>
      <c r="M145" s="228" t="s">
        <v>1</v>
      </c>
      <c r="N145" s="229" t="s">
        <v>40</v>
      </c>
      <c r="O145" s="92"/>
      <c r="P145" s="230">
        <f>O145*H145</f>
        <v>0</v>
      </c>
      <c r="Q145" s="230">
        <v>0</v>
      </c>
      <c r="R145" s="230">
        <f>Q145*H145</f>
        <v>0</v>
      </c>
      <c r="S145" s="230">
        <v>0</v>
      </c>
      <c r="T145" s="231">
        <f>S145*H145</f>
        <v>0</v>
      </c>
      <c r="U145" s="39"/>
      <c r="V145" s="39"/>
      <c r="W145" s="39"/>
      <c r="X145" s="39"/>
      <c r="Y145" s="39"/>
      <c r="Z145" s="39"/>
      <c r="AA145" s="39"/>
      <c r="AB145" s="39"/>
      <c r="AC145" s="39"/>
      <c r="AD145" s="39"/>
      <c r="AE145" s="39"/>
      <c r="AR145" s="232" t="s">
        <v>276</v>
      </c>
      <c r="AT145" s="232" t="s">
        <v>146</v>
      </c>
      <c r="AU145" s="232" t="s">
        <v>85</v>
      </c>
      <c r="AY145" s="18" t="s">
        <v>143</v>
      </c>
      <c r="BE145" s="233">
        <f>IF(N145="základní",J145,0)</f>
        <v>0</v>
      </c>
      <c r="BF145" s="233">
        <f>IF(N145="snížená",J145,0)</f>
        <v>0</v>
      </c>
      <c r="BG145" s="233">
        <f>IF(N145="zákl. přenesená",J145,0)</f>
        <v>0</v>
      </c>
      <c r="BH145" s="233">
        <f>IF(N145="sníž. přenesená",J145,0)</f>
        <v>0</v>
      </c>
      <c r="BI145" s="233">
        <f>IF(N145="nulová",J145,0)</f>
        <v>0</v>
      </c>
      <c r="BJ145" s="18" t="s">
        <v>83</v>
      </c>
      <c r="BK145" s="233">
        <f>ROUND(I145*H145,2)</f>
        <v>0</v>
      </c>
      <c r="BL145" s="18" t="s">
        <v>276</v>
      </c>
      <c r="BM145" s="232" t="s">
        <v>2145</v>
      </c>
    </row>
    <row r="146" s="2" customFormat="1" ht="16.5" customHeight="1">
      <c r="A146" s="39"/>
      <c r="B146" s="40"/>
      <c r="C146" s="220" t="s">
        <v>337</v>
      </c>
      <c r="D146" s="220" t="s">
        <v>146</v>
      </c>
      <c r="E146" s="221" t="s">
        <v>2146</v>
      </c>
      <c r="F146" s="222" t="s">
        <v>2147</v>
      </c>
      <c r="G146" s="223" t="s">
        <v>1442</v>
      </c>
      <c r="H146" s="224">
        <v>40</v>
      </c>
      <c r="I146" s="225"/>
      <c r="J146" s="226">
        <f>ROUND(I146*H146,2)</f>
        <v>0</v>
      </c>
      <c r="K146" s="227"/>
      <c r="L146" s="45"/>
      <c r="M146" s="228" t="s">
        <v>1</v>
      </c>
      <c r="N146" s="229" t="s">
        <v>40</v>
      </c>
      <c r="O146" s="92"/>
      <c r="P146" s="230">
        <f>O146*H146</f>
        <v>0</v>
      </c>
      <c r="Q146" s="230">
        <v>0</v>
      </c>
      <c r="R146" s="230">
        <f>Q146*H146</f>
        <v>0</v>
      </c>
      <c r="S146" s="230">
        <v>0</v>
      </c>
      <c r="T146" s="231">
        <f>S146*H146</f>
        <v>0</v>
      </c>
      <c r="U146" s="39"/>
      <c r="V146" s="39"/>
      <c r="W146" s="39"/>
      <c r="X146" s="39"/>
      <c r="Y146" s="39"/>
      <c r="Z146" s="39"/>
      <c r="AA146" s="39"/>
      <c r="AB146" s="39"/>
      <c r="AC146" s="39"/>
      <c r="AD146" s="39"/>
      <c r="AE146" s="39"/>
      <c r="AR146" s="232" t="s">
        <v>276</v>
      </c>
      <c r="AT146" s="232" t="s">
        <v>146</v>
      </c>
      <c r="AU146" s="232" t="s">
        <v>85</v>
      </c>
      <c r="AY146" s="18" t="s">
        <v>143</v>
      </c>
      <c r="BE146" s="233">
        <f>IF(N146="základní",J146,0)</f>
        <v>0</v>
      </c>
      <c r="BF146" s="233">
        <f>IF(N146="snížená",J146,0)</f>
        <v>0</v>
      </c>
      <c r="BG146" s="233">
        <f>IF(N146="zákl. přenesená",J146,0)</f>
        <v>0</v>
      </c>
      <c r="BH146" s="233">
        <f>IF(N146="sníž. přenesená",J146,0)</f>
        <v>0</v>
      </c>
      <c r="BI146" s="233">
        <f>IF(N146="nulová",J146,0)</f>
        <v>0</v>
      </c>
      <c r="BJ146" s="18" t="s">
        <v>83</v>
      </c>
      <c r="BK146" s="233">
        <f>ROUND(I146*H146,2)</f>
        <v>0</v>
      </c>
      <c r="BL146" s="18" t="s">
        <v>276</v>
      </c>
      <c r="BM146" s="232" t="s">
        <v>2148</v>
      </c>
    </row>
    <row r="147" s="2" customFormat="1" ht="24.15" customHeight="1">
      <c r="A147" s="39"/>
      <c r="B147" s="40"/>
      <c r="C147" s="220" t="s">
        <v>342</v>
      </c>
      <c r="D147" s="220" t="s">
        <v>146</v>
      </c>
      <c r="E147" s="221" t="s">
        <v>2149</v>
      </c>
      <c r="F147" s="222" t="s">
        <v>2150</v>
      </c>
      <c r="G147" s="223" t="s">
        <v>467</v>
      </c>
      <c r="H147" s="224">
        <v>1</v>
      </c>
      <c r="I147" s="225"/>
      <c r="J147" s="226">
        <f>ROUND(I147*H147,2)</f>
        <v>0</v>
      </c>
      <c r="K147" s="227"/>
      <c r="L147" s="45"/>
      <c r="M147" s="228" t="s">
        <v>1</v>
      </c>
      <c r="N147" s="229" t="s">
        <v>40</v>
      </c>
      <c r="O147" s="92"/>
      <c r="P147" s="230">
        <f>O147*H147</f>
        <v>0</v>
      </c>
      <c r="Q147" s="230">
        <v>0</v>
      </c>
      <c r="R147" s="230">
        <f>Q147*H147</f>
        <v>0</v>
      </c>
      <c r="S147" s="230">
        <v>0</v>
      </c>
      <c r="T147" s="231">
        <f>S147*H147</f>
        <v>0</v>
      </c>
      <c r="U147" s="39"/>
      <c r="V147" s="39"/>
      <c r="W147" s="39"/>
      <c r="X147" s="39"/>
      <c r="Y147" s="39"/>
      <c r="Z147" s="39"/>
      <c r="AA147" s="39"/>
      <c r="AB147" s="39"/>
      <c r="AC147" s="39"/>
      <c r="AD147" s="39"/>
      <c r="AE147" s="39"/>
      <c r="AR147" s="232" t="s">
        <v>276</v>
      </c>
      <c r="AT147" s="232" t="s">
        <v>146</v>
      </c>
      <c r="AU147" s="232" t="s">
        <v>85</v>
      </c>
      <c r="AY147" s="18" t="s">
        <v>143</v>
      </c>
      <c r="BE147" s="233">
        <f>IF(N147="základní",J147,0)</f>
        <v>0</v>
      </c>
      <c r="BF147" s="233">
        <f>IF(N147="snížená",J147,0)</f>
        <v>0</v>
      </c>
      <c r="BG147" s="233">
        <f>IF(N147="zákl. přenesená",J147,0)</f>
        <v>0</v>
      </c>
      <c r="BH147" s="233">
        <f>IF(N147="sníž. přenesená",J147,0)</f>
        <v>0</v>
      </c>
      <c r="BI147" s="233">
        <f>IF(N147="nulová",J147,0)</f>
        <v>0</v>
      </c>
      <c r="BJ147" s="18" t="s">
        <v>83</v>
      </c>
      <c r="BK147" s="233">
        <f>ROUND(I147*H147,2)</f>
        <v>0</v>
      </c>
      <c r="BL147" s="18" t="s">
        <v>276</v>
      </c>
      <c r="BM147" s="232" t="s">
        <v>2151</v>
      </c>
    </row>
    <row r="148" s="2" customFormat="1">
      <c r="A148" s="39"/>
      <c r="B148" s="40"/>
      <c r="C148" s="41"/>
      <c r="D148" s="236" t="s">
        <v>357</v>
      </c>
      <c r="E148" s="41"/>
      <c r="F148" s="289" t="s">
        <v>2152</v>
      </c>
      <c r="G148" s="41"/>
      <c r="H148" s="41"/>
      <c r="I148" s="290"/>
      <c r="J148" s="41"/>
      <c r="K148" s="41"/>
      <c r="L148" s="45"/>
      <c r="M148" s="291"/>
      <c r="N148" s="292"/>
      <c r="O148" s="92"/>
      <c r="P148" s="92"/>
      <c r="Q148" s="92"/>
      <c r="R148" s="92"/>
      <c r="S148" s="92"/>
      <c r="T148" s="93"/>
      <c r="U148" s="39"/>
      <c r="V148" s="39"/>
      <c r="W148" s="39"/>
      <c r="X148" s="39"/>
      <c r="Y148" s="39"/>
      <c r="Z148" s="39"/>
      <c r="AA148" s="39"/>
      <c r="AB148" s="39"/>
      <c r="AC148" s="39"/>
      <c r="AD148" s="39"/>
      <c r="AE148" s="39"/>
      <c r="AT148" s="18" t="s">
        <v>357</v>
      </c>
      <c r="AU148" s="18" t="s">
        <v>85</v>
      </c>
    </row>
    <row r="149" s="2" customFormat="1" ht="24.15" customHeight="1">
      <c r="A149" s="39"/>
      <c r="B149" s="40"/>
      <c r="C149" s="220" t="s">
        <v>348</v>
      </c>
      <c r="D149" s="220" t="s">
        <v>146</v>
      </c>
      <c r="E149" s="221" t="s">
        <v>2153</v>
      </c>
      <c r="F149" s="222" t="s">
        <v>2154</v>
      </c>
      <c r="G149" s="223" t="s">
        <v>467</v>
      </c>
      <c r="H149" s="224">
        <v>3</v>
      </c>
      <c r="I149" s="225"/>
      <c r="J149" s="226">
        <f>ROUND(I149*H149,2)</f>
        <v>0</v>
      </c>
      <c r="K149" s="227"/>
      <c r="L149" s="45"/>
      <c r="M149" s="228" t="s">
        <v>1</v>
      </c>
      <c r="N149" s="229" t="s">
        <v>40</v>
      </c>
      <c r="O149" s="92"/>
      <c r="P149" s="230">
        <f>O149*H149</f>
        <v>0</v>
      </c>
      <c r="Q149" s="230">
        <v>0</v>
      </c>
      <c r="R149" s="230">
        <f>Q149*H149</f>
        <v>0</v>
      </c>
      <c r="S149" s="230">
        <v>0</v>
      </c>
      <c r="T149" s="231">
        <f>S149*H149</f>
        <v>0</v>
      </c>
      <c r="U149" s="39"/>
      <c r="V149" s="39"/>
      <c r="W149" s="39"/>
      <c r="X149" s="39"/>
      <c r="Y149" s="39"/>
      <c r="Z149" s="39"/>
      <c r="AA149" s="39"/>
      <c r="AB149" s="39"/>
      <c r="AC149" s="39"/>
      <c r="AD149" s="39"/>
      <c r="AE149" s="39"/>
      <c r="AR149" s="232" t="s">
        <v>276</v>
      </c>
      <c r="AT149" s="232" t="s">
        <v>146</v>
      </c>
      <c r="AU149" s="232" t="s">
        <v>85</v>
      </c>
      <c r="AY149" s="18" t="s">
        <v>143</v>
      </c>
      <c r="BE149" s="233">
        <f>IF(N149="základní",J149,0)</f>
        <v>0</v>
      </c>
      <c r="BF149" s="233">
        <f>IF(N149="snížená",J149,0)</f>
        <v>0</v>
      </c>
      <c r="BG149" s="233">
        <f>IF(N149="zákl. přenesená",J149,0)</f>
        <v>0</v>
      </c>
      <c r="BH149" s="233">
        <f>IF(N149="sníž. přenesená",J149,0)</f>
        <v>0</v>
      </c>
      <c r="BI149" s="233">
        <f>IF(N149="nulová",J149,0)</f>
        <v>0</v>
      </c>
      <c r="BJ149" s="18" t="s">
        <v>83</v>
      </c>
      <c r="BK149" s="233">
        <f>ROUND(I149*H149,2)</f>
        <v>0</v>
      </c>
      <c r="BL149" s="18" t="s">
        <v>276</v>
      </c>
      <c r="BM149" s="232" t="s">
        <v>2155</v>
      </c>
    </row>
    <row r="150" s="2" customFormat="1">
      <c r="A150" s="39"/>
      <c r="B150" s="40"/>
      <c r="C150" s="41"/>
      <c r="D150" s="236" t="s">
        <v>357</v>
      </c>
      <c r="E150" s="41"/>
      <c r="F150" s="289" t="s">
        <v>2156</v>
      </c>
      <c r="G150" s="41"/>
      <c r="H150" s="41"/>
      <c r="I150" s="290"/>
      <c r="J150" s="41"/>
      <c r="K150" s="41"/>
      <c r="L150" s="45"/>
      <c r="M150" s="291"/>
      <c r="N150" s="292"/>
      <c r="O150" s="92"/>
      <c r="P150" s="92"/>
      <c r="Q150" s="92"/>
      <c r="R150" s="92"/>
      <c r="S150" s="92"/>
      <c r="T150" s="93"/>
      <c r="U150" s="39"/>
      <c r="V150" s="39"/>
      <c r="W150" s="39"/>
      <c r="X150" s="39"/>
      <c r="Y150" s="39"/>
      <c r="Z150" s="39"/>
      <c r="AA150" s="39"/>
      <c r="AB150" s="39"/>
      <c r="AC150" s="39"/>
      <c r="AD150" s="39"/>
      <c r="AE150" s="39"/>
      <c r="AT150" s="18" t="s">
        <v>357</v>
      </c>
      <c r="AU150" s="18" t="s">
        <v>85</v>
      </c>
    </row>
    <row r="151" s="2" customFormat="1" ht="16.5" customHeight="1">
      <c r="A151" s="39"/>
      <c r="B151" s="40"/>
      <c r="C151" s="220" t="s">
        <v>353</v>
      </c>
      <c r="D151" s="220" t="s">
        <v>146</v>
      </c>
      <c r="E151" s="221" t="s">
        <v>2157</v>
      </c>
      <c r="F151" s="222" t="s">
        <v>2158</v>
      </c>
      <c r="G151" s="223" t="s">
        <v>2109</v>
      </c>
      <c r="H151" s="224">
        <v>50</v>
      </c>
      <c r="I151" s="225"/>
      <c r="J151" s="226">
        <f>ROUND(I151*H151,2)</f>
        <v>0</v>
      </c>
      <c r="K151" s="227"/>
      <c r="L151" s="45"/>
      <c r="M151" s="228" t="s">
        <v>1</v>
      </c>
      <c r="N151" s="229" t="s">
        <v>40</v>
      </c>
      <c r="O151" s="92"/>
      <c r="P151" s="230">
        <f>O151*H151</f>
        <v>0</v>
      </c>
      <c r="Q151" s="230">
        <v>0</v>
      </c>
      <c r="R151" s="230">
        <f>Q151*H151</f>
        <v>0</v>
      </c>
      <c r="S151" s="230">
        <v>0</v>
      </c>
      <c r="T151" s="231">
        <f>S151*H151</f>
        <v>0</v>
      </c>
      <c r="U151" s="39"/>
      <c r="V151" s="39"/>
      <c r="W151" s="39"/>
      <c r="X151" s="39"/>
      <c r="Y151" s="39"/>
      <c r="Z151" s="39"/>
      <c r="AA151" s="39"/>
      <c r="AB151" s="39"/>
      <c r="AC151" s="39"/>
      <c r="AD151" s="39"/>
      <c r="AE151" s="39"/>
      <c r="AR151" s="232" t="s">
        <v>276</v>
      </c>
      <c r="AT151" s="232" t="s">
        <v>146</v>
      </c>
      <c r="AU151" s="232" t="s">
        <v>85</v>
      </c>
      <c r="AY151" s="18" t="s">
        <v>143</v>
      </c>
      <c r="BE151" s="233">
        <f>IF(N151="základní",J151,0)</f>
        <v>0</v>
      </c>
      <c r="BF151" s="233">
        <f>IF(N151="snížená",J151,0)</f>
        <v>0</v>
      </c>
      <c r="BG151" s="233">
        <f>IF(N151="zákl. přenesená",J151,0)</f>
        <v>0</v>
      </c>
      <c r="BH151" s="233">
        <f>IF(N151="sníž. přenesená",J151,0)</f>
        <v>0</v>
      </c>
      <c r="BI151" s="233">
        <f>IF(N151="nulová",J151,0)</f>
        <v>0</v>
      </c>
      <c r="BJ151" s="18" t="s">
        <v>83</v>
      </c>
      <c r="BK151" s="233">
        <f>ROUND(I151*H151,2)</f>
        <v>0</v>
      </c>
      <c r="BL151" s="18" t="s">
        <v>276</v>
      </c>
      <c r="BM151" s="232" t="s">
        <v>2159</v>
      </c>
    </row>
    <row r="152" s="2" customFormat="1" ht="16.5" customHeight="1">
      <c r="A152" s="39"/>
      <c r="B152" s="40"/>
      <c r="C152" s="220" t="s">
        <v>360</v>
      </c>
      <c r="D152" s="220" t="s">
        <v>146</v>
      </c>
      <c r="E152" s="221" t="s">
        <v>2160</v>
      </c>
      <c r="F152" s="222" t="s">
        <v>2161</v>
      </c>
      <c r="G152" s="223" t="s">
        <v>2109</v>
      </c>
      <c r="H152" s="224">
        <v>50</v>
      </c>
      <c r="I152" s="225"/>
      <c r="J152" s="226">
        <f>ROUND(I152*H152,2)</f>
        <v>0</v>
      </c>
      <c r="K152" s="227"/>
      <c r="L152" s="45"/>
      <c r="M152" s="228" t="s">
        <v>1</v>
      </c>
      <c r="N152" s="229" t="s">
        <v>40</v>
      </c>
      <c r="O152" s="92"/>
      <c r="P152" s="230">
        <f>O152*H152</f>
        <v>0</v>
      </c>
      <c r="Q152" s="230">
        <v>0</v>
      </c>
      <c r="R152" s="230">
        <f>Q152*H152</f>
        <v>0</v>
      </c>
      <c r="S152" s="230">
        <v>0</v>
      </c>
      <c r="T152" s="231">
        <f>S152*H152</f>
        <v>0</v>
      </c>
      <c r="U152" s="39"/>
      <c r="V152" s="39"/>
      <c r="W152" s="39"/>
      <c r="X152" s="39"/>
      <c r="Y152" s="39"/>
      <c r="Z152" s="39"/>
      <c r="AA152" s="39"/>
      <c r="AB152" s="39"/>
      <c r="AC152" s="39"/>
      <c r="AD152" s="39"/>
      <c r="AE152" s="39"/>
      <c r="AR152" s="232" t="s">
        <v>276</v>
      </c>
      <c r="AT152" s="232" t="s">
        <v>146</v>
      </c>
      <c r="AU152" s="232" t="s">
        <v>85</v>
      </c>
      <c r="AY152" s="18" t="s">
        <v>143</v>
      </c>
      <c r="BE152" s="233">
        <f>IF(N152="základní",J152,0)</f>
        <v>0</v>
      </c>
      <c r="BF152" s="233">
        <f>IF(N152="snížená",J152,0)</f>
        <v>0</v>
      </c>
      <c r="BG152" s="233">
        <f>IF(N152="zákl. přenesená",J152,0)</f>
        <v>0</v>
      </c>
      <c r="BH152" s="233">
        <f>IF(N152="sníž. přenesená",J152,0)</f>
        <v>0</v>
      </c>
      <c r="BI152" s="233">
        <f>IF(N152="nulová",J152,0)</f>
        <v>0</v>
      </c>
      <c r="BJ152" s="18" t="s">
        <v>83</v>
      </c>
      <c r="BK152" s="233">
        <f>ROUND(I152*H152,2)</f>
        <v>0</v>
      </c>
      <c r="BL152" s="18" t="s">
        <v>276</v>
      </c>
      <c r="BM152" s="232" t="s">
        <v>2162</v>
      </c>
    </row>
    <row r="153" s="2" customFormat="1" ht="24.15" customHeight="1">
      <c r="A153" s="39"/>
      <c r="B153" s="40"/>
      <c r="C153" s="220" t="s">
        <v>365</v>
      </c>
      <c r="D153" s="220" t="s">
        <v>146</v>
      </c>
      <c r="E153" s="221" t="s">
        <v>2163</v>
      </c>
      <c r="F153" s="222" t="s">
        <v>2164</v>
      </c>
      <c r="G153" s="223" t="s">
        <v>2109</v>
      </c>
      <c r="H153" s="224">
        <v>50</v>
      </c>
      <c r="I153" s="225"/>
      <c r="J153" s="226">
        <f>ROUND(I153*H153,2)</f>
        <v>0</v>
      </c>
      <c r="K153" s="227"/>
      <c r="L153" s="45"/>
      <c r="M153" s="228" t="s">
        <v>1</v>
      </c>
      <c r="N153" s="229" t="s">
        <v>40</v>
      </c>
      <c r="O153" s="92"/>
      <c r="P153" s="230">
        <f>O153*H153</f>
        <v>0</v>
      </c>
      <c r="Q153" s="230">
        <v>0</v>
      </c>
      <c r="R153" s="230">
        <f>Q153*H153</f>
        <v>0</v>
      </c>
      <c r="S153" s="230">
        <v>0</v>
      </c>
      <c r="T153" s="231">
        <f>S153*H153</f>
        <v>0</v>
      </c>
      <c r="U153" s="39"/>
      <c r="V153" s="39"/>
      <c r="W153" s="39"/>
      <c r="X153" s="39"/>
      <c r="Y153" s="39"/>
      <c r="Z153" s="39"/>
      <c r="AA153" s="39"/>
      <c r="AB153" s="39"/>
      <c r="AC153" s="39"/>
      <c r="AD153" s="39"/>
      <c r="AE153" s="39"/>
      <c r="AR153" s="232" t="s">
        <v>276</v>
      </c>
      <c r="AT153" s="232" t="s">
        <v>146</v>
      </c>
      <c r="AU153" s="232" t="s">
        <v>85</v>
      </c>
      <c r="AY153" s="18" t="s">
        <v>143</v>
      </c>
      <c r="BE153" s="233">
        <f>IF(N153="základní",J153,0)</f>
        <v>0</v>
      </c>
      <c r="BF153" s="233">
        <f>IF(N153="snížená",J153,0)</f>
        <v>0</v>
      </c>
      <c r="BG153" s="233">
        <f>IF(N153="zákl. přenesená",J153,0)</f>
        <v>0</v>
      </c>
      <c r="BH153" s="233">
        <f>IF(N153="sníž. přenesená",J153,0)</f>
        <v>0</v>
      </c>
      <c r="BI153" s="233">
        <f>IF(N153="nulová",J153,0)</f>
        <v>0</v>
      </c>
      <c r="BJ153" s="18" t="s">
        <v>83</v>
      </c>
      <c r="BK153" s="233">
        <f>ROUND(I153*H153,2)</f>
        <v>0</v>
      </c>
      <c r="BL153" s="18" t="s">
        <v>276</v>
      </c>
      <c r="BM153" s="232" t="s">
        <v>2165</v>
      </c>
    </row>
    <row r="154" s="2" customFormat="1" ht="24.15" customHeight="1">
      <c r="A154" s="39"/>
      <c r="B154" s="40"/>
      <c r="C154" s="220" t="s">
        <v>369</v>
      </c>
      <c r="D154" s="220" t="s">
        <v>146</v>
      </c>
      <c r="E154" s="221" t="s">
        <v>2166</v>
      </c>
      <c r="F154" s="222" t="s">
        <v>2167</v>
      </c>
      <c r="G154" s="223" t="s">
        <v>2109</v>
      </c>
      <c r="H154" s="224">
        <v>50</v>
      </c>
      <c r="I154" s="225"/>
      <c r="J154" s="226">
        <f>ROUND(I154*H154,2)</f>
        <v>0</v>
      </c>
      <c r="K154" s="227"/>
      <c r="L154" s="45"/>
      <c r="M154" s="228" t="s">
        <v>1</v>
      </c>
      <c r="N154" s="229" t="s">
        <v>40</v>
      </c>
      <c r="O154" s="92"/>
      <c r="P154" s="230">
        <f>O154*H154</f>
        <v>0</v>
      </c>
      <c r="Q154" s="230">
        <v>0</v>
      </c>
      <c r="R154" s="230">
        <f>Q154*H154</f>
        <v>0</v>
      </c>
      <c r="S154" s="230">
        <v>0</v>
      </c>
      <c r="T154" s="231">
        <f>S154*H154</f>
        <v>0</v>
      </c>
      <c r="U154" s="39"/>
      <c r="V154" s="39"/>
      <c r="W154" s="39"/>
      <c r="X154" s="39"/>
      <c r="Y154" s="39"/>
      <c r="Z154" s="39"/>
      <c r="AA154" s="39"/>
      <c r="AB154" s="39"/>
      <c r="AC154" s="39"/>
      <c r="AD154" s="39"/>
      <c r="AE154" s="39"/>
      <c r="AR154" s="232" t="s">
        <v>276</v>
      </c>
      <c r="AT154" s="232" t="s">
        <v>146</v>
      </c>
      <c r="AU154" s="232" t="s">
        <v>85</v>
      </c>
      <c r="AY154" s="18" t="s">
        <v>143</v>
      </c>
      <c r="BE154" s="233">
        <f>IF(N154="základní",J154,0)</f>
        <v>0</v>
      </c>
      <c r="BF154" s="233">
        <f>IF(N154="snížená",J154,0)</f>
        <v>0</v>
      </c>
      <c r="BG154" s="233">
        <f>IF(N154="zákl. přenesená",J154,0)</f>
        <v>0</v>
      </c>
      <c r="BH154" s="233">
        <f>IF(N154="sníž. přenesená",J154,0)</f>
        <v>0</v>
      </c>
      <c r="BI154" s="233">
        <f>IF(N154="nulová",J154,0)</f>
        <v>0</v>
      </c>
      <c r="BJ154" s="18" t="s">
        <v>83</v>
      </c>
      <c r="BK154" s="233">
        <f>ROUND(I154*H154,2)</f>
        <v>0</v>
      </c>
      <c r="BL154" s="18" t="s">
        <v>276</v>
      </c>
      <c r="BM154" s="232" t="s">
        <v>2168</v>
      </c>
    </row>
    <row r="155" s="2" customFormat="1" ht="16.5" customHeight="1">
      <c r="A155" s="39"/>
      <c r="B155" s="40"/>
      <c r="C155" s="220" t="s">
        <v>373</v>
      </c>
      <c r="D155" s="220" t="s">
        <v>146</v>
      </c>
      <c r="E155" s="221" t="s">
        <v>2169</v>
      </c>
      <c r="F155" s="222" t="s">
        <v>2170</v>
      </c>
      <c r="G155" s="223" t="s">
        <v>149</v>
      </c>
      <c r="H155" s="224">
        <v>0.20000000000000001</v>
      </c>
      <c r="I155" s="225"/>
      <c r="J155" s="226">
        <f>ROUND(I155*H155,2)</f>
        <v>0</v>
      </c>
      <c r="K155" s="227"/>
      <c r="L155" s="45"/>
      <c r="M155" s="228" t="s">
        <v>1</v>
      </c>
      <c r="N155" s="229" t="s">
        <v>40</v>
      </c>
      <c r="O155" s="92"/>
      <c r="P155" s="230">
        <f>O155*H155</f>
        <v>0</v>
      </c>
      <c r="Q155" s="230">
        <v>0</v>
      </c>
      <c r="R155" s="230">
        <f>Q155*H155</f>
        <v>0</v>
      </c>
      <c r="S155" s="230">
        <v>0</v>
      </c>
      <c r="T155" s="231">
        <f>S155*H155</f>
        <v>0</v>
      </c>
      <c r="U155" s="39"/>
      <c r="V155" s="39"/>
      <c r="W155" s="39"/>
      <c r="X155" s="39"/>
      <c r="Y155" s="39"/>
      <c r="Z155" s="39"/>
      <c r="AA155" s="39"/>
      <c r="AB155" s="39"/>
      <c r="AC155" s="39"/>
      <c r="AD155" s="39"/>
      <c r="AE155" s="39"/>
      <c r="AR155" s="232" t="s">
        <v>276</v>
      </c>
      <c r="AT155" s="232" t="s">
        <v>146</v>
      </c>
      <c r="AU155" s="232" t="s">
        <v>85</v>
      </c>
      <c r="AY155" s="18" t="s">
        <v>143</v>
      </c>
      <c r="BE155" s="233">
        <f>IF(N155="základní",J155,0)</f>
        <v>0</v>
      </c>
      <c r="BF155" s="233">
        <f>IF(N155="snížená",J155,0)</f>
        <v>0</v>
      </c>
      <c r="BG155" s="233">
        <f>IF(N155="zákl. přenesená",J155,0)</f>
        <v>0</v>
      </c>
      <c r="BH155" s="233">
        <f>IF(N155="sníž. přenesená",J155,0)</f>
        <v>0</v>
      </c>
      <c r="BI155" s="233">
        <f>IF(N155="nulová",J155,0)</f>
        <v>0</v>
      </c>
      <c r="BJ155" s="18" t="s">
        <v>83</v>
      </c>
      <c r="BK155" s="233">
        <f>ROUND(I155*H155,2)</f>
        <v>0</v>
      </c>
      <c r="BL155" s="18" t="s">
        <v>276</v>
      </c>
      <c r="BM155" s="232" t="s">
        <v>2171</v>
      </c>
    </row>
    <row r="156" s="2" customFormat="1" ht="16.5" customHeight="1">
      <c r="A156" s="39"/>
      <c r="B156" s="40"/>
      <c r="C156" s="220" t="s">
        <v>377</v>
      </c>
      <c r="D156" s="220" t="s">
        <v>146</v>
      </c>
      <c r="E156" s="221" t="s">
        <v>2172</v>
      </c>
      <c r="F156" s="222" t="s">
        <v>2173</v>
      </c>
      <c r="G156" s="223" t="s">
        <v>1442</v>
      </c>
      <c r="H156" s="224">
        <v>20</v>
      </c>
      <c r="I156" s="225"/>
      <c r="J156" s="226">
        <f>ROUND(I156*H156,2)</f>
        <v>0</v>
      </c>
      <c r="K156" s="227"/>
      <c r="L156" s="45"/>
      <c r="M156" s="228" t="s">
        <v>1</v>
      </c>
      <c r="N156" s="229" t="s">
        <v>40</v>
      </c>
      <c r="O156" s="92"/>
      <c r="P156" s="230">
        <f>O156*H156</f>
        <v>0</v>
      </c>
      <c r="Q156" s="230">
        <v>0</v>
      </c>
      <c r="R156" s="230">
        <f>Q156*H156</f>
        <v>0</v>
      </c>
      <c r="S156" s="230">
        <v>0</v>
      </c>
      <c r="T156" s="231">
        <f>S156*H156</f>
        <v>0</v>
      </c>
      <c r="U156" s="39"/>
      <c r="V156" s="39"/>
      <c r="W156" s="39"/>
      <c r="X156" s="39"/>
      <c r="Y156" s="39"/>
      <c r="Z156" s="39"/>
      <c r="AA156" s="39"/>
      <c r="AB156" s="39"/>
      <c r="AC156" s="39"/>
      <c r="AD156" s="39"/>
      <c r="AE156" s="39"/>
      <c r="AR156" s="232" t="s">
        <v>276</v>
      </c>
      <c r="AT156" s="232" t="s">
        <v>146</v>
      </c>
      <c r="AU156" s="232" t="s">
        <v>85</v>
      </c>
      <c r="AY156" s="18" t="s">
        <v>143</v>
      </c>
      <c r="BE156" s="233">
        <f>IF(N156="základní",J156,0)</f>
        <v>0</v>
      </c>
      <c r="BF156" s="233">
        <f>IF(N156="snížená",J156,0)</f>
        <v>0</v>
      </c>
      <c r="BG156" s="233">
        <f>IF(N156="zákl. přenesená",J156,0)</f>
        <v>0</v>
      </c>
      <c r="BH156" s="233">
        <f>IF(N156="sníž. přenesená",J156,0)</f>
        <v>0</v>
      </c>
      <c r="BI156" s="233">
        <f>IF(N156="nulová",J156,0)</f>
        <v>0</v>
      </c>
      <c r="BJ156" s="18" t="s">
        <v>83</v>
      </c>
      <c r="BK156" s="233">
        <f>ROUND(I156*H156,2)</f>
        <v>0</v>
      </c>
      <c r="BL156" s="18" t="s">
        <v>276</v>
      </c>
      <c r="BM156" s="232" t="s">
        <v>2174</v>
      </c>
    </row>
    <row r="157" s="2" customFormat="1" ht="24.15" customHeight="1">
      <c r="A157" s="39"/>
      <c r="B157" s="40"/>
      <c r="C157" s="220" t="s">
        <v>381</v>
      </c>
      <c r="D157" s="220" t="s">
        <v>146</v>
      </c>
      <c r="E157" s="221" t="s">
        <v>2175</v>
      </c>
      <c r="F157" s="222" t="s">
        <v>2176</v>
      </c>
      <c r="G157" s="223" t="s">
        <v>467</v>
      </c>
      <c r="H157" s="224">
        <v>1</v>
      </c>
      <c r="I157" s="225"/>
      <c r="J157" s="226">
        <f>ROUND(I157*H157,2)</f>
        <v>0</v>
      </c>
      <c r="K157" s="227"/>
      <c r="L157" s="45"/>
      <c r="M157" s="228" t="s">
        <v>1</v>
      </c>
      <c r="N157" s="229" t="s">
        <v>40</v>
      </c>
      <c r="O157" s="92"/>
      <c r="P157" s="230">
        <f>O157*H157</f>
        <v>0</v>
      </c>
      <c r="Q157" s="230">
        <v>0</v>
      </c>
      <c r="R157" s="230">
        <f>Q157*H157</f>
        <v>0</v>
      </c>
      <c r="S157" s="230">
        <v>0</v>
      </c>
      <c r="T157" s="231">
        <f>S157*H157</f>
        <v>0</v>
      </c>
      <c r="U157" s="39"/>
      <c r="V157" s="39"/>
      <c r="W157" s="39"/>
      <c r="X157" s="39"/>
      <c r="Y157" s="39"/>
      <c r="Z157" s="39"/>
      <c r="AA157" s="39"/>
      <c r="AB157" s="39"/>
      <c r="AC157" s="39"/>
      <c r="AD157" s="39"/>
      <c r="AE157" s="39"/>
      <c r="AR157" s="232" t="s">
        <v>276</v>
      </c>
      <c r="AT157" s="232" t="s">
        <v>146</v>
      </c>
      <c r="AU157" s="232" t="s">
        <v>85</v>
      </c>
      <c r="AY157" s="18" t="s">
        <v>143</v>
      </c>
      <c r="BE157" s="233">
        <f>IF(N157="základní",J157,0)</f>
        <v>0</v>
      </c>
      <c r="BF157" s="233">
        <f>IF(N157="snížená",J157,0)</f>
        <v>0</v>
      </c>
      <c r="BG157" s="233">
        <f>IF(N157="zákl. přenesená",J157,0)</f>
        <v>0</v>
      </c>
      <c r="BH157" s="233">
        <f>IF(N157="sníž. přenesená",J157,0)</f>
        <v>0</v>
      </c>
      <c r="BI157" s="233">
        <f>IF(N157="nulová",J157,0)</f>
        <v>0</v>
      </c>
      <c r="BJ157" s="18" t="s">
        <v>83</v>
      </c>
      <c r="BK157" s="233">
        <f>ROUND(I157*H157,2)</f>
        <v>0</v>
      </c>
      <c r="BL157" s="18" t="s">
        <v>276</v>
      </c>
      <c r="BM157" s="232" t="s">
        <v>2177</v>
      </c>
    </row>
    <row r="158" s="2" customFormat="1" ht="16.5" customHeight="1">
      <c r="A158" s="39"/>
      <c r="B158" s="40"/>
      <c r="C158" s="220" t="s">
        <v>387</v>
      </c>
      <c r="D158" s="220" t="s">
        <v>146</v>
      </c>
      <c r="E158" s="221" t="s">
        <v>2178</v>
      </c>
      <c r="F158" s="222" t="s">
        <v>2179</v>
      </c>
      <c r="G158" s="223" t="s">
        <v>467</v>
      </c>
      <c r="H158" s="224">
        <v>4</v>
      </c>
      <c r="I158" s="225"/>
      <c r="J158" s="226">
        <f>ROUND(I158*H158,2)</f>
        <v>0</v>
      </c>
      <c r="K158" s="227"/>
      <c r="L158" s="45"/>
      <c r="M158" s="228" t="s">
        <v>1</v>
      </c>
      <c r="N158" s="229" t="s">
        <v>40</v>
      </c>
      <c r="O158" s="92"/>
      <c r="P158" s="230">
        <f>O158*H158</f>
        <v>0</v>
      </c>
      <c r="Q158" s="230">
        <v>0</v>
      </c>
      <c r="R158" s="230">
        <f>Q158*H158</f>
        <v>0</v>
      </c>
      <c r="S158" s="230">
        <v>0</v>
      </c>
      <c r="T158" s="231">
        <f>S158*H158</f>
        <v>0</v>
      </c>
      <c r="U158" s="39"/>
      <c r="V158" s="39"/>
      <c r="W158" s="39"/>
      <c r="X158" s="39"/>
      <c r="Y158" s="39"/>
      <c r="Z158" s="39"/>
      <c r="AA158" s="39"/>
      <c r="AB158" s="39"/>
      <c r="AC158" s="39"/>
      <c r="AD158" s="39"/>
      <c r="AE158" s="39"/>
      <c r="AR158" s="232" t="s">
        <v>276</v>
      </c>
      <c r="AT158" s="232" t="s">
        <v>146</v>
      </c>
      <c r="AU158" s="232" t="s">
        <v>85</v>
      </c>
      <c r="AY158" s="18" t="s">
        <v>143</v>
      </c>
      <c r="BE158" s="233">
        <f>IF(N158="základní",J158,0)</f>
        <v>0</v>
      </c>
      <c r="BF158" s="233">
        <f>IF(N158="snížená",J158,0)</f>
        <v>0</v>
      </c>
      <c r="BG158" s="233">
        <f>IF(N158="zákl. přenesená",J158,0)</f>
        <v>0</v>
      </c>
      <c r="BH158" s="233">
        <f>IF(N158="sníž. přenesená",J158,0)</f>
        <v>0</v>
      </c>
      <c r="BI158" s="233">
        <f>IF(N158="nulová",J158,0)</f>
        <v>0</v>
      </c>
      <c r="BJ158" s="18" t="s">
        <v>83</v>
      </c>
      <c r="BK158" s="233">
        <f>ROUND(I158*H158,2)</f>
        <v>0</v>
      </c>
      <c r="BL158" s="18" t="s">
        <v>276</v>
      </c>
      <c r="BM158" s="232" t="s">
        <v>2180</v>
      </c>
    </row>
    <row r="159" s="2" customFormat="1" ht="16.5" customHeight="1">
      <c r="A159" s="39"/>
      <c r="B159" s="40"/>
      <c r="C159" s="220" t="s">
        <v>391</v>
      </c>
      <c r="D159" s="220" t="s">
        <v>146</v>
      </c>
      <c r="E159" s="221" t="s">
        <v>2181</v>
      </c>
      <c r="F159" s="222" t="s">
        <v>2182</v>
      </c>
      <c r="G159" s="223" t="s">
        <v>467</v>
      </c>
      <c r="H159" s="224">
        <v>1</v>
      </c>
      <c r="I159" s="225"/>
      <c r="J159" s="226">
        <f>ROUND(I159*H159,2)</f>
        <v>0</v>
      </c>
      <c r="K159" s="227"/>
      <c r="L159" s="45"/>
      <c r="M159" s="228" t="s">
        <v>1</v>
      </c>
      <c r="N159" s="229" t="s">
        <v>40</v>
      </c>
      <c r="O159" s="92"/>
      <c r="P159" s="230">
        <f>O159*H159</f>
        <v>0</v>
      </c>
      <c r="Q159" s="230">
        <v>0</v>
      </c>
      <c r="R159" s="230">
        <f>Q159*H159</f>
        <v>0</v>
      </c>
      <c r="S159" s="230">
        <v>0</v>
      </c>
      <c r="T159" s="231">
        <f>S159*H159</f>
        <v>0</v>
      </c>
      <c r="U159" s="39"/>
      <c r="V159" s="39"/>
      <c r="W159" s="39"/>
      <c r="X159" s="39"/>
      <c r="Y159" s="39"/>
      <c r="Z159" s="39"/>
      <c r="AA159" s="39"/>
      <c r="AB159" s="39"/>
      <c r="AC159" s="39"/>
      <c r="AD159" s="39"/>
      <c r="AE159" s="39"/>
      <c r="AR159" s="232" t="s">
        <v>276</v>
      </c>
      <c r="AT159" s="232" t="s">
        <v>146</v>
      </c>
      <c r="AU159" s="232" t="s">
        <v>85</v>
      </c>
      <c r="AY159" s="18" t="s">
        <v>143</v>
      </c>
      <c r="BE159" s="233">
        <f>IF(N159="základní",J159,0)</f>
        <v>0</v>
      </c>
      <c r="BF159" s="233">
        <f>IF(N159="snížená",J159,0)</f>
        <v>0</v>
      </c>
      <c r="BG159" s="233">
        <f>IF(N159="zákl. přenesená",J159,0)</f>
        <v>0</v>
      </c>
      <c r="BH159" s="233">
        <f>IF(N159="sníž. přenesená",J159,0)</f>
        <v>0</v>
      </c>
      <c r="BI159" s="233">
        <f>IF(N159="nulová",J159,0)</f>
        <v>0</v>
      </c>
      <c r="BJ159" s="18" t="s">
        <v>83</v>
      </c>
      <c r="BK159" s="233">
        <f>ROUND(I159*H159,2)</f>
        <v>0</v>
      </c>
      <c r="BL159" s="18" t="s">
        <v>276</v>
      </c>
      <c r="BM159" s="232" t="s">
        <v>2183</v>
      </c>
    </row>
    <row r="160" s="2" customFormat="1" ht="21.75" customHeight="1">
      <c r="A160" s="39"/>
      <c r="B160" s="40"/>
      <c r="C160" s="220" t="s">
        <v>397</v>
      </c>
      <c r="D160" s="220" t="s">
        <v>146</v>
      </c>
      <c r="E160" s="221" t="s">
        <v>2184</v>
      </c>
      <c r="F160" s="222" t="s">
        <v>2185</v>
      </c>
      <c r="G160" s="223" t="s">
        <v>467</v>
      </c>
      <c r="H160" s="224">
        <v>1</v>
      </c>
      <c r="I160" s="225"/>
      <c r="J160" s="226">
        <f>ROUND(I160*H160,2)</f>
        <v>0</v>
      </c>
      <c r="K160" s="227"/>
      <c r="L160" s="45"/>
      <c r="M160" s="228" t="s">
        <v>1</v>
      </c>
      <c r="N160" s="229" t="s">
        <v>40</v>
      </c>
      <c r="O160" s="92"/>
      <c r="P160" s="230">
        <f>O160*H160</f>
        <v>0</v>
      </c>
      <c r="Q160" s="230">
        <v>0</v>
      </c>
      <c r="R160" s="230">
        <f>Q160*H160</f>
        <v>0</v>
      </c>
      <c r="S160" s="230">
        <v>0</v>
      </c>
      <c r="T160" s="231">
        <f>S160*H160</f>
        <v>0</v>
      </c>
      <c r="U160" s="39"/>
      <c r="V160" s="39"/>
      <c r="W160" s="39"/>
      <c r="X160" s="39"/>
      <c r="Y160" s="39"/>
      <c r="Z160" s="39"/>
      <c r="AA160" s="39"/>
      <c r="AB160" s="39"/>
      <c r="AC160" s="39"/>
      <c r="AD160" s="39"/>
      <c r="AE160" s="39"/>
      <c r="AR160" s="232" t="s">
        <v>276</v>
      </c>
      <c r="AT160" s="232" t="s">
        <v>146</v>
      </c>
      <c r="AU160" s="232" t="s">
        <v>85</v>
      </c>
      <c r="AY160" s="18" t="s">
        <v>143</v>
      </c>
      <c r="BE160" s="233">
        <f>IF(N160="základní",J160,0)</f>
        <v>0</v>
      </c>
      <c r="BF160" s="233">
        <f>IF(N160="snížená",J160,0)</f>
        <v>0</v>
      </c>
      <c r="BG160" s="233">
        <f>IF(N160="zákl. přenesená",J160,0)</f>
        <v>0</v>
      </c>
      <c r="BH160" s="233">
        <f>IF(N160="sníž. přenesená",J160,0)</f>
        <v>0</v>
      </c>
      <c r="BI160" s="233">
        <f>IF(N160="nulová",J160,0)</f>
        <v>0</v>
      </c>
      <c r="BJ160" s="18" t="s">
        <v>83</v>
      </c>
      <c r="BK160" s="233">
        <f>ROUND(I160*H160,2)</f>
        <v>0</v>
      </c>
      <c r="BL160" s="18" t="s">
        <v>276</v>
      </c>
      <c r="BM160" s="232" t="s">
        <v>2186</v>
      </c>
    </row>
    <row r="161" s="2" customFormat="1" ht="24.15" customHeight="1">
      <c r="A161" s="39"/>
      <c r="B161" s="40"/>
      <c r="C161" s="220" t="s">
        <v>410</v>
      </c>
      <c r="D161" s="220" t="s">
        <v>146</v>
      </c>
      <c r="E161" s="221" t="s">
        <v>2187</v>
      </c>
      <c r="F161" s="222" t="s">
        <v>2188</v>
      </c>
      <c r="G161" s="223" t="s">
        <v>467</v>
      </c>
      <c r="H161" s="224">
        <v>1</v>
      </c>
      <c r="I161" s="225"/>
      <c r="J161" s="226">
        <f>ROUND(I161*H161,2)</f>
        <v>0</v>
      </c>
      <c r="K161" s="227"/>
      <c r="L161" s="45"/>
      <c r="M161" s="228" t="s">
        <v>1</v>
      </c>
      <c r="N161" s="229" t="s">
        <v>40</v>
      </c>
      <c r="O161" s="92"/>
      <c r="P161" s="230">
        <f>O161*H161</f>
        <v>0</v>
      </c>
      <c r="Q161" s="230">
        <v>0</v>
      </c>
      <c r="R161" s="230">
        <f>Q161*H161</f>
        <v>0</v>
      </c>
      <c r="S161" s="230">
        <v>0</v>
      </c>
      <c r="T161" s="231">
        <f>S161*H161</f>
        <v>0</v>
      </c>
      <c r="U161" s="39"/>
      <c r="V161" s="39"/>
      <c r="W161" s="39"/>
      <c r="X161" s="39"/>
      <c r="Y161" s="39"/>
      <c r="Z161" s="39"/>
      <c r="AA161" s="39"/>
      <c r="AB161" s="39"/>
      <c r="AC161" s="39"/>
      <c r="AD161" s="39"/>
      <c r="AE161" s="39"/>
      <c r="AR161" s="232" t="s">
        <v>276</v>
      </c>
      <c r="AT161" s="232" t="s">
        <v>146</v>
      </c>
      <c r="AU161" s="232" t="s">
        <v>85</v>
      </c>
      <c r="AY161" s="18" t="s">
        <v>143</v>
      </c>
      <c r="BE161" s="233">
        <f>IF(N161="základní",J161,0)</f>
        <v>0</v>
      </c>
      <c r="BF161" s="233">
        <f>IF(N161="snížená",J161,0)</f>
        <v>0</v>
      </c>
      <c r="BG161" s="233">
        <f>IF(N161="zákl. přenesená",J161,0)</f>
        <v>0</v>
      </c>
      <c r="BH161" s="233">
        <f>IF(N161="sníž. přenesená",J161,0)</f>
        <v>0</v>
      </c>
      <c r="BI161" s="233">
        <f>IF(N161="nulová",J161,0)</f>
        <v>0</v>
      </c>
      <c r="BJ161" s="18" t="s">
        <v>83</v>
      </c>
      <c r="BK161" s="233">
        <f>ROUND(I161*H161,2)</f>
        <v>0</v>
      </c>
      <c r="BL161" s="18" t="s">
        <v>276</v>
      </c>
      <c r="BM161" s="232" t="s">
        <v>2189</v>
      </c>
    </row>
    <row r="162" s="2" customFormat="1" ht="24.15" customHeight="1">
      <c r="A162" s="39"/>
      <c r="B162" s="40"/>
      <c r="C162" s="220" t="s">
        <v>415</v>
      </c>
      <c r="D162" s="220" t="s">
        <v>146</v>
      </c>
      <c r="E162" s="221" t="s">
        <v>2190</v>
      </c>
      <c r="F162" s="222" t="s">
        <v>2191</v>
      </c>
      <c r="G162" s="223" t="s">
        <v>1528</v>
      </c>
      <c r="H162" s="224">
        <v>1</v>
      </c>
      <c r="I162" s="225"/>
      <c r="J162" s="226">
        <f>ROUND(I162*H162,2)</f>
        <v>0</v>
      </c>
      <c r="K162" s="227"/>
      <c r="L162" s="45"/>
      <c r="M162" s="228" t="s">
        <v>1</v>
      </c>
      <c r="N162" s="229" t="s">
        <v>40</v>
      </c>
      <c r="O162" s="92"/>
      <c r="P162" s="230">
        <f>O162*H162</f>
        <v>0</v>
      </c>
      <c r="Q162" s="230">
        <v>0</v>
      </c>
      <c r="R162" s="230">
        <f>Q162*H162</f>
        <v>0</v>
      </c>
      <c r="S162" s="230">
        <v>0</v>
      </c>
      <c r="T162" s="231">
        <f>S162*H162</f>
        <v>0</v>
      </c>
      <c r="U162" s="39"/>
      <c r="V162" s="39"/>
      <c r="W162" s="39"/>
      <c r="X162" s="39"/>
      <c r="Y162" s="39"/>
      <c r="Z162" s="39"/>
      <c r="AA162" s="39"/>
      <c r="AB162" s="39"/>
      <c r="AC162" s="39"/>
      <c r="AD162" s="39"/>
      <c r="AE162" s="39"/>
      <c r="AR162" s="232" t="s">
        <v>276</v>
      </c>
      <c r="AT162" s="232" t="s">
        <v>146</v>
      </c>
      <c r="AU162" s="232" t="s">
        <v>85</v>
      </c>
      <c r="AY162" s="18" t="s">
        <v>143</v>
      </c>
      <c r="BE162" s="233">
        <f>IF(N162="základní",J162,0)</f>
        <v>0</v>
      </c>
      <c r="BF162" s="233">
        <f>IF(N162="snížená",J162,0)</f>
        <v>0</v>
      </c>
      <c r="BG162" s="233">
        <f>IF(N162="zákl. přenesená",J162,0)</f>
        <v>0</v>
      </c>
      <c r="BH162" s="233">
        <f>IF(N162="sníž. přenesená",J162,0)</f>
        <v>0</v>
      </c>
      <c r="BI162" s="233">
        <f>IF(N162="nulová",J162,0)</f>
        <v>0</v>
      </c>
      <c r="BJ162" s="18" t="s">
        <v>83</v>
      </c>
      <c r="BK162" s="233">
        <f>ROUND(I162*H162,2)</f>
        <v>0</v>
      </c>
      <c r="BL162" s="18" t="s">
        <v>276</v>
      </c>
      <c r="BM162" s="232" t="s">
        <v>2192</v>
      </c>
    </row>
    <row r="163" s="2" customFormat="1">
      <c r="A163" s="39"/>
      <c r="B163" s="40"/>
      <c r="C163" s="41"/>
      <c r="D163" s="236" t="s">
        <v>357</v>
      </c>
      <c r="E163" s="41"/>
      <c r="F163" s="289" t="s">
        <v>2193</v>
      </c>
      <c r="G163" s="41"/>
      <c r="H163" s="41"/>
      <c r="I163" s="290"/>
      <c r="J163" s="41"/>
      <c r="K163" s="41"/>
      <c r="L163" s="45"/>
      <c r="M163" s="291"/>
      <c r="N163" s="292"/>
      <c r="O163" s="92"/>
      <c r="P163" s="92"/>
      <c r="Q163" s="92"/>
      <c r="R163" s="92"/>
      <c r="S163" s="92"/>
      <c r="T163" s="93"/>
      <c r="U163" s="39"/>
      <c r="V163" s="39"/>
      <c r="W163" s="39"/>
      <c r="X163" s="39"/>
      <c r="Y163" s="39"/>
      <c r="Z163" s="39"/>
      <c r="AA163" s="39"/>
      <c r="AB163" s="39"/>
      <c r="AC163" s="39"/>
      <c r="AD163" s="39"/>
      <c r="AE163" s="39"/>
      <c r="AT163" s="18" t="s">
        <v>357</v>
      </c>
      <c r="AU163" s="18" t="s">
        <v>85</v>
      </c>
    </row>
    <row r="164" s="2" customFormat="1" ht="24.15" customHeight="1">
      <c r="A164" s="39"/>
      <c r="B164" s="40"/>
      <c r="C164" s="220" t="s">
        <v>421</v>
      </c>
      <c r="D164" s="220" t="s">
        <v>146</v>
      </c>
      <c r="E164" s="221" t="s">
        <v>2194</v>
      </c>
      <c r="F164" s="222" t="s">
        <v>2195</v>
      </c>
      <c r="G164" s="223" t="s">
        <v>1528</v>
      </c>
      <c r="H164" s="224">
        <v>1</v>
      </c>
      <c r="I164" s="225"/>
      <c r="J164" s="226">
        <f>ROUND(I164*H164,2)</f>
        <v>0</v>
      </c>
      <c r="K164" s="227"/>
      <c r="L164" s="45"/>
      <c r="M164" s="228" t="s">
        <v>1</v>
      </c>
      <c r="N164" s="229" t="s">
        <v>40</v>
      </c>
      <c r="O164" s="92"/>
      <c r="P164" s="230">
        <f>O164*H164</f>
        <v>0</v>
      </c>
      <c r="Q164" s="230">
        <v>0</v>
      </c>
      <c r="R164" s="230">
        <f>Q164*H164</f>
        <v>0</v>
      </c>
      <c r="S164" s="230">
        <v>0</v>
      </c>
      <c r="T164" s="231">
        <f>S164*H164</f>
        <v>0</v>
      </c>
      <c r="U164" s="39"/>
      <c r="V164" s="39"/>
      <c r="W164" s="39"/>
      <c r="X164" s="39"/>
      <c r="Y164" s="39"/>
      <c r="Z164" s="39"/>
      <c r="AA164" s="39"/>
      <c r="AB164" s="39"/>
      <c r="AC164" s="39"/>
      <c r="AD164" s="39"/>
      <c r="AE164" s="39"/>
      <c r="AR164" s="232" t="s">
        <v>276</v>
      </c>
      <c r="AT164" s="232" t="s">
        <v>146</v>
      </c>
      <c r="AU164" s="232" t="s">
        <v>85</v>
      </c>
      <c r="AY164" s="18" t="s">
        <v>143</v>
      </c>
      <c r="BE164" s="233">
        <f>IF(N164="základní",J164,0)</f>
        <v>0</v>
      </c>
      <c r="BF164" s="233">
        <f>IF(N164="snížená",J164,0)</f>
        <v>0</v>
      </c>
      <c r="BG164" s="233">
        <f>IF(N164="zákl. přenesená",J164,0)</f>
        <v>0</v>
      </c>
      <c r="BH164" s="233">
        <f>IF(N164="sníž. přenesená",J164,0)</f>
        <v>0</v>
      </c>
      <c r="BI164" s="233">
        <f>IF(N164="nulová",J164,0)</f>
        <v>0</v>
      </c>
      <c r="BJ164" s="18" t="s">
        <v>83</v>
      </c>
      <c r="BK164" s="233">
        <f>ROUND(I164*H164,2)</f>
        <v>0</v>
      </c>
      <c r="BL164" s="18" t="s">
        <v>276</v>
      </c>
      <c r="BM164" s="232" t="s">
        <v>2196</v>
      </c>
    </row>
    <row r="165" s="2" customFormat="1">
      <c r="A165" s="39"/>
      <c r="B165" s="40"/>
      <c r="C165" s="41"/>
      <c r="D165" s="236" t="s">
        <v>357</v>
      </c>
      <c r="E165" s="41"/>
      <c r="F165" s="289" t="s">
        <v>2193</v>
      </c>
      <c r="G165" s="41"/>
      <c r="H165" s="41"/>
      <c r="I165" s="290"/>
      <c r="J165" s="41"/>
      <c r="K165" s="41"/>
      <c r="L165" s="45"/>
      <c r="M165" s="302"/>
      <c r="N165" s="303"/>
      <c r="O165" s="296"/>
      <c r="P165" s="296"/>
      <c r="Q165" s="296"/>
      <c r="R165" s="296"/>
      <c r="S165" s="296"/>
      <c r="T165" s="304"/>
      <c r="U165" s="39"/>
      <c r="V165" s="39"/>
      <c r="W165" s="39"/>
      <c r="X165" s="39"/>
      <c r="Y165" s="39"/>
      <c r="Z165" s="39"/>
      <c r="AA165" s="39"/>
      <c r="AB165" s="39"/>
      <c r="AC165" s="39"/>
      <c r="AD165" s="39"/>
      <c r="AE165" s="39"/>
      <c r="AT165" s="18" t="s">
        <v>357</v>
      </c>
      <c r="AU165" s="18" t="s">
        <v>85</v>
      </c>
    </row>
    <row r="166" s="2" customFormat="1" ht="6.96" customHeight="1">
      <c r="A166" s="39"/>
      <c r="B166" s="67"/>
      <c r="C166" s="68"/>
      <c r="D166" s="68"/>
      <c r="E166" s="68"/>
      <c r="F166" s="68"/>
      <c r="G166" s="68"/>
      <c r="H166" s="68"/>
      <c r="I166" s="68"/>
      <c r="J166" s="68"/>
      <c r="K166" s="68"/>
      <c r="L166" s="45"/>
      <c r="M166" s="39"/>
      <c r="O166" s="39"/>
      <c r="P166" s="39"/>
      <c r="Q166" s="39"/>
      <c r="R166" s="39"/>
      <c r="S166" s="39"/>
      <c r="T166" s="39"/>
      <c r="U166" s="39"/>
      <c r="V166" s="39"/>
      <c r="W166" s="39"/>
      <c r="X166" s="39"/>
      <c r="Y166" s="39"/>
      <c r="Z166" s="39"/>
      <c r="AA166" s="39"/>
      <c r="AB166" s="39"/>
      <c r="AC166" s="39"/>
      <c r="AD166" s="39"/>
      <c r="AE166" s="39"/>
    </row>
  </sheetData>
  <sheetProtection sheet="1" autoFilter="0" formatColumns="0" formatRows="0" objects="1" scenarios="1" spinCount="100000" saltValue="I/yLG3Ka/Ia/UwQV/QhfAxCL2QlehjYge8xP+9G19aPhmVkyY8Xhxr5XtYjoVmC/TXkBdYE/k6Dbk4Xr0xLgIA==" hashValue="xxoU2R1GGBOkZiw5//Of+uDtU1p7iVir/2A684XwNXaGNlT+ZUcWhRD6UsnndkgWY7Fdn0gpOO5qkuypepK5Yg==" algorithmName="SHA-512" password="CC35"/>
  <autoFilter ref="C117:K165"/>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97</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16.5" customHeight="1">
      <c r="A9" s="39"/>
      <c r="B9" s="45"/>
      <c r="C9" s="39"/>
      <c r="D9" s="39"/>
      <c r="E9" s="143" t="s">
        <v>2197</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2073</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2073</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ROUND(J118,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ROUND((SUM(BE118:BE155)),  2)</f>
        <v>0</v>
      </c>
      <c r="G33" s="39"/>
      <c r="H33" s="39"/>
      <c r="I33" s="156">
        <v>0.20999999999999999</v>
      </c>
      <c r="J33" s="155">
        <f>ROUND(((SUM(BE118:BE155))*I33),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ROUND((SUM(BF118:BF155)),  2)</f>
        <v>0</v>
      </c>
      <c r="G34" s="39"/>
      <c r="H34" s="39"/>
      <c r="I34" s="156">
        <v>0.14999999999999999</v>
      </c>
      <c r="J34" s="155">
        <f>ROUND(((SUM(BF118:BF155))*I34),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ROUND((SUM(BG118:BG155)),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ROUND((SUM(BH118:BH155)),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ROUND((SUM(BI118:BI155)),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04 - Fotovoltaika - uznatelne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Martin Hložek</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Martin Hložek</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117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2198</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128</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6.5" customHeight="1">
      <c r="A108" s="39"/>
      <c r="B108" s="40"/>
      <c r="C108" s="41"/>
      <c r="D108" s="41"/>
      <c r="E108" s="175" t="str">
        <f>E7</f>
        <v>Stavební úpravy a snížení energetické náročnosti - Knihovna-V2</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105</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04 - Fotovoltaika - uznatelne náklady</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p.č. 410, k.ú. Kolovraty</v>
      </c>
      <c r="G112" s="41"/>
      <c r="H112" s="41"/>
      <c r="I112" s="33" t="s">
        <v>22</v>
      </c>
      <c r="J112" s="80" t="str">
        <f>IF(J12="","",J12)</f>
        <v>24. 7. 2025</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5.15" customHeight="1">
      <c r="A114" s="39"/>
      <c r="B114" s="40"/>
      <c r="C114" s="33" t="s">
        <v>24</v>
      </c>
      <c r="D114" s="41"/>
      <c r="E114" s="41"/>
      <c r="F114" s="28" t="str">
        <f>E15</f>
        <v>Městská část Praha-Kolovraty</v>
      </c>
      <c r="G114" s="41"/>
      <c r="H114" s="41"/>
      <c r="I114" s="33" t="s">
        <v>30</v>
      </c>
      <c r="J114" s="37" t="str">
        <f>E21</f>
        <v>Martin Hložek</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Martin Hložek</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129</v>
      </c>
      <c r="D117" s="195" t="s">
        <v>60</v>
      </c>
      <c r="E117" s="195" t="s">
        <v>56</v>
      </c>
      <c r="F117" s="195" t="s">
        <v>57</v>
      </c>
      <c r="G117" s="195" t="s">
        <v>130</v>
      </c>
      <c r="H117" s="195" t="s">
        <v>131</v>
      </c>
      <c r="I117" s="195" t="s">
        <v>132</v>
      </c>
      <c r="J117" s="196" t="s">
        <v>109</v>
      </c>
      <c r="K117" s="197" t="s">
        <v>133</v>
      </c>
      <c r="L117" s="198"/>
      <c r="M117" s="101" t="s">
        <v>1</v>
      </c>
      <c r="N117" s="102" t="s">
        <v>39</v>
      </c>
      <c r="O117" s="102" t="s">
        <v>134</v>
      </c>
      <c r="P117" s="102" t="s">
        <v>135</v>
      </c>
      <c r="Q117" s="102" t="s">
        <v>136</v>
      </c>
      <c r="R117" s="102" t="s">
        <v>137</v>
      </c>
      <c r="S117" s="102" t="s">
        <v>138</v>
      </c>
      <c r="T117" s="103" t="s">
        <v>139</v>
      </c>
      <c r="U117" s="192"/>
      <c r="V117" s="192"/>
      <c r="W117" s="192"/>
      <c r="X117" s="192"/>
      <c r="Y117" s="192"/>
      <c r="Z117" s="192"/>
      <c r="AA117" s="192"/>
      <c r="AB117" s="192"/>
      <c r="AC117" s="192"/>
      <c r="AD117" s="192"/>
      <c r="AE117" s="192"/>
    </row>
    <row r="118" s="2" customFormat="1" ht="22.8" customHeight="1">
      <c r="A118" s="39"/>
      <c r="B118" s="40"/>
      <c r="C118" s="108" t="s">
        <v>140</v>
      </c>
      <c r="D118" s="41"/>
      <c r="E118" s="41"/>
      <c r="F118" s="41"/>
      <c r="G118" s="41"/>
      <c r="H118" s="41"/>
      <c r="I118" s="41"/>
      <c r="J118" s="199">
        <f>BK118</f>
        <v>0</v>
      </c>
      <c r="K118" s="41"/>
      <c r="L118" s="45"/>
      <c r="M118" s="104"/>
      <c r="N118" s="200"/>
      <c r="O118" s="105"/>
      <c r="P118" s="201">
        <f>P119</f>
        <v>0</v>
      </c>
      <c r="Q118" s="105"/>
      <c r="R118" s="201">
        <f>R119</f>
        <v>0</v>
      </c>
      <c r="S118" s="105"/>
      <c r="T118" s="202">
        <f>T119</f>
        <v>0</v>
      </c>
      <c r="U118" s="39"/>
      <c r="V118" s="39"/>
      <c r="W118" s="39"/>
      <c r="X118" s="39"/>
      <c r="Y118" s="39"/>
      <c r="Z118" s="39"/>
      <c r="AA118" s="39"/>
      <c r="AB118" s="39"/>
      <c r="AC118" s="39"/>
      <c r="AD118" s="39"/>
      <c r="AE118" s="39"/>
      <c r="AT118" s="18" t="s">
        <v>74</v>
      </c>
      <c r="AU118" s="18" t="s">
        <v>111</v>
      </c>
      <c r="BK118" s="203">
        <f>BK119</f>
        <v>0</v>
      </c>
    </row>
    <row r="119" s="12" customFormat="1" ht="25.92" customHeight="1">
      <c r="A119" s="12"/>
      <c r="B119" s="204"/>
      <c r="C119" s="205"/>
      <c r="D119" s="206" t="s">
        <v>74</v>
      </c>
      <c r="E119" s="207" t="s">
        <v>538</v>
      </c>
      <c r="F119" s="207" t="s">
        <v>539</v>
      </c>
      <c r="G119" s="205"/>
      <c r="H119" s="205"/>
      <c r="I119" s="208"/>
      <c r="J119" s="209">
        <f>BK119</f>
        <v>0</v>
      </c>
      <c r="K119" s="205"/>
      <c r="L119" s="210"/>
      <c r="M119" s="211"/>
      <c r="N119" s="212"/>
      <c r="O119" s="212"/>
      <c r="P119" s="213">
        <f>P120</f>
        <v>0</v>
      </c>
      <c r="Q119" s="212"/>
      <c r="R119" s="213">
        <f>R120</f>
        <v>0</v>
      </c>
      <c r="S119" s="212"/>
      <c r="T119" s="214">
        <f>T120</f>
        <v>0</v>
      </c>
      <c r="U119" s="12"/>
      <c r="V119" s="12"/>
      <c r="W119" s="12"/>
      <c r="X119" s="12"/>
      <c r="Y119" s="12"/>
      <c r="Z119" s="12"/>
      <c r="AA119" s="12"/>
      <c r="AB119" s="12"/>
      <c r="AC119" s="12"/>
      <c r="AD119" s="12"/>
      <c r="AE119" s="12"/>
      <c r="AR119" s="215" t="s">
        <v>85</v>
      </c>
      <c r="AT119" s="216" t="s">
        <v>74</v>
      </c>
      <c r="AU119" s="216" t="s">
        <v>75</v>
      </c>
      <c r="AY119" s="215" t="s">
        <v>143</v>
      </c>
      <c r="BK119" s="217">
        <f>BK120</f>
        <v>0</v>
      </c>
    </row>
    <row r="120" s="12" customFormat="1" ht="22.8" customHeight="1">
      <c r="A120" s="12"/>
      <c r="B120" s="204"/>
      <c r="C120" s="205"/>
      <c r="D120" s="206" t="s">
        <v>74</v>
      </c>
      <c r="E120" s="218" t="s">
        <v>2075</v>
      </c>
      <c r="F120" s="218" t="s">
        <v>2199</v>
      </c>
      <c r="G120" s="205"/>
      <c r="H120" s="205"/>
      <c r="I120" s="208"/>
      <c r="J120" s="219">
        <f>BK120</f>
        <v>0</v>
      </c>
      <c r="K120" s="205"/>
      <c r="L120" s="210"/>
      <c r="M120" s="211"/>
      <c r="N120" s="212"/>
      <c r="O120" s="212"/>
      <c r="P120" s="213">
        <f>SUM(P121:P155)</f>
        <v>0</v>
      </c>
      <c r="Q120" s="212"/>
      <c r="R120" s="213">
        <f>SUM(R121:R155)</f>
        <v>0</v>
      </c>
      <c r="S120" s="212"/>
      <c r="T120" s="214">
        <f>SUM(T121:T155)</f>
        <v>0</v>
      </c>
      <c r="U120" s="12"/>
      <c r="V120" s="12"/>
      <c r="W120" s="12"/>
      <c r="X120" s="12"/>
      <c r="Y120" s="12"/>
      <c r="Z120" s="12"/>
      <c r="AA120" s="12"/>
      <c r="AB120" s="12"/>
      <c r="AC120" s="12"/>
      <c r="AD120" s="12"/>
      <c r="AE120" s="12"/>
      <c r="AR120" s="215" t="s">
        <v>85</v>
      </c>
      <c r="AT120" s="216" t="s">
        <v>74</v>
      </c>
      <c r="AU120" s="216" t="s">
        <v>83</v>
      </c>
      <c r="AY120" s="215" t="s">
        <v>143</v>
      </c>
      <c r="BK120" s="217">
        <f>SUM(BK121:BK155)</f>
        <v>0</v>
      </c>
    </row>
    <row r="121" s="2" customFormat="1" ht="24.15" customHeight="1">
      <c r="A121" s="39"/>
      <c r="B121" s="40"/>
      <c r="C121" s="220" t="s">
        <v>83</v>
      </c>
      <c r="D121" s="220" t="s">
        <v>146</v>
      </c>
      <c r="E121" s="221" t="s">
        <v>865</v>
      </c>
      <c r="F121" s="222" t="s">
        <v>2200</v>
      </c>
      <c r="G121" s="223" t="s">
        <v>867</v>
      </c>
      <c r="H121" s="224">
        <v>30</v>
      </c>
      <c r="I121" s="225"/>
      <c r="J121" s="226">
        <f>ROUND(I121*H121,2)</f>
        <v>0</v>
      </c>
      <c r="K121" s="227"/>
      <c r="L121" s="45"/>
      <c r="M121" s="228" t="s">
        <v>1</v>
      </c>
      <c r="N121" s="229" t="s">
        <v>40</v>
      </c>
      <c r="O121" s="92"/>
      <c r="P121" s="230">
        <f>O121*H121</f>
        <v>0</v>
      </c>
      <c r="Q121" s="230">
        <v>0</v>
      </c>
      <c r="R121" s="230">
        <f>Q121*H121</f>
        <v>0</v>
      </c>
      <c r="S121" s="230">
        <v>0</v>
      </c>
      <c r="T121" s="231">
        <f>S121*H121</f>
        <v>0</v>
      </c>
      <c r="U121" s="39"/>
      <c r="V121" s="39"/>
      <c r="W121" s="39"/>
      <c r="X121" s="39"/>
      <c r="Y121" s="39"/>
      <c r="Z121" s="39"/>
      <c r="AA121" s="39"/>
      <c r="AB121" s="39"/>
      <c r="AC121" s="39"/>
      <c r="AD121" s="39"/>
      <c r="AE121" s="39"/>
      <c r="AR121" s="232" t="s">
        <v>276</v>
      </c>
      <c r="AT121" s="232" t="s">
        <v>146</v>
      </c>
      <c r="AU121" s="232" t="s">
        <v>85</v>
      </c>
      <c r="AY121" s="18" t="s">
        <v>143</v>
      </c>
      <c r="BE121" s="233">
        <f>IF(N121="základní",J121,0)</f>
        <v>0</v>
      </c>
      <c r="BF121" s="233">
        <f>IF(N121="snížená",J121,0)</f>
        <v>0</v>
      </c>
      <c r="BG121" s="233">
        <f>IF(N121="zákl. přenesená",J121,0)</f>
        <v>0</v>
      </c>
      <c r="BH121" s="233">
        <f>IF(N121="sníž. přenesená",J121,0)</f>
        <v>0</v>
      </c>
      <c r="BI121" s="233">
        <f>IF(N121="nulová",J121,0)</f>
        <v>0</v>
      </c>
      <c r="BJ121" s="18" t="s">
        <v>83</v>
      </c>
      <c r="BK121" s="233">
        <f>ROUND(I121*H121,2)</f>
        <v>0</v>
      </c>
      <c r="BL121" s="18" t="s">
        <v>276</v>
      </c>
      <c r="BM121" s="232" t="s">
        <v>2201</v>
      </c>
    </row>
    <row r="122" s="2" customFormat="1" ht="21.75" customHeight="1">
      <c r="A122" s="39"/>
      <c r="B122" s="40"/>
      <c r="C122" s="220" t="s">
        <v>85</v>
      </c>
      <c r="D122" s="220" t="s">
        <v>146</v>
      </c>
      <c r="E122" s="221" t="s">
        <v>870</v>
      </c>
      <c r="F122" s="222" t="s">
        <v>2202</v>
      </c>
      <c r="G122" s="223" t="s">
        <v>867</v>
      </c>
      <c r="H122" s="224">
        <v>1</v>
      </c>
      <c r="I122" s="225"/>
      <c r="J122" s="226">
        <f>ROUND(I122*H122,2)</f>
        <v>0</v>
      </c>
      <c r="K122" s="227"/>
      <c r="L122" s="45"/>
      <c r="M122" s="228" t="s">
        <v>1</v>
      </c>
      <c r="N122" s="229" t="s">
        <v>40</v>
      </c>
      <c r="O122" s="92"/>
      <c r="P122" s="230">
        <f>O122*H122</f>
        <v>0</v>
      </c>
      <c r="Q122" s="230">
        <v>0</v>
      </c>
      <c r="R122" s="230">
        <f>Q122*H122</f>
        <v>0</v>
      </c>
      <c r="S122" s="230">
        <v>0</v>
      </c>
      <c r="T122" s="231">
        <f>S122*H122</f>
        <v>0</v>
      </c>
      <c r="U122" s="39"/>
      <c r="V122" s="39"/>
      <c r="W122" s="39"/>
      <c r="X122" s="39"/>
      <c r="Y122" s="39"/>
      <c r="Z122" s="39"/>
      <c r="AA122" s="39"/>
      <c r="AB122" s="39"/>
      <c r="AC122" s="39"/>
      <c r="AD122" s="39"/>
      <c r="AE122" s="39"/>
      <c r="AR122" s="232" t="s">
        <v>276</v>
      </c>
      <c r="AT122" s="232" t="s">
        <v>146</v>
      </c>
      <c r="AU122" s="232" t="s">
        <v>85</v>
      </c>
      <c r="AY122" s="18" t="s">
        <v>143</v>
      </c>
      <c r="BE122" s="233">
        <f>IF(N122="základní",J122,0)</f>
        <v>0</v>
      </c>
      <c r="BF122" s="233">
        <f>IF(N122="snížená",J122,0)</f>
        <v>0</v>
      </c>
      <c r="BG122" s="233">
        <f>IF(N122="zákl. přenesená",J122,0)</f>
        <v>0</v>
      </c>
      <c r="BH122" s="233">
        <f>IF(N122="sníž. přenesená",J122,0)</f>
        <v>0</v>
      </c>
      <c r="BI122" s="233">
        <f>IF(N122="nulová",J122,0)</f>
        <v>0</v>
      </c>
      <c r="BJ122" s="18" t="s">
        <v>83</v>
      </c>
      <c r="BK122" s="233">
        <f>ROUND(I122*H122,2)</f>
        <v>0</v>
      </c>
      <c r="BL122" s="18" t="s">
        <v>276</v>
      </c>
      <c r="BM122" s="232" t="s">
        <v>2203</v>
      </c>
    </row>
    <row r="123" s="2" customFormat="1" ht="49.05" customHeight="1">
      <c r="A123" s="39"/>
      <c r="B123" s="40"/>
      <c r="C123" s="220" t="s">
        <v>161</v>
      </c>
      <c r="D123" s="220" t="s">
        <v>146</v>
      </c>
      <c r="E123" s="221" t="s">
        <v>874</v>
      </c>
      <c r="F123" s="222" t="s">
        <v>2204</v>
      </c>
      <c r="G123" s="223" t="s">
        <v>467</v>
      </c>
      <c r="H123" s="224">
        <v>1</v>
      </c>
      <c r="I123" s="225"/>
      <c r="J123" s="226">
        <f>ROUND(I123*H123,2)</f>
        <v>0</v>
      </c>
      <c r="K123" s="227"/>
      <c r="L123" s="45"/>
      <c r="M123" s="228" t="s">
        <v>1</v>
      </c>
      <c r="N123" s="229" t="s">
        <v>40</v>
      </c>
      <c r="O123" s="92"/>
      <c r="P123" s="230">
        <f>O123*H123</f>
        <v>0</v>
      </c>
      <c r="Q123" s="230">
        <v>0</v>
      </c>
      <c r="R123" s="230">
        <f>Q123*H123</f>
        <v>0</v>
      </c>
      <c r="S123" s="230">
        <v>0</v>
      </c>
      <c r="T123" s="231">
        <f>S123*H123</f>
        <v>0</v>
      </c>
      <c r="U123" s="39"/>
      <c r="V123" s="39"/>
      <c r="W123" s="39"/>
      <c r="X123" s="39"/>
      <c r="Y123" s="39"/>
      <c r="Z123" s="39"/>
      <c r="AA123" s="39"/>
      <c r="AB123" s="39"/>
      <c r="AC123" s="39"/>
      <c r="AD123" s="39"/>
      <c r="AE123" s="39"/>
      <c r="AR123" s="232" t="s">
        <v>276</v>
      </c>
      <c r="AT123" s="232" t="s">
        <v>146</v>
      </c>
      <c r="AU123" s="232" t="s">
        <v>85</v>
      </c>
      <c r="AY123" s="18" t="s">
        <v>143</v>
      </c>
      <c r="BE123" s="233">
        <f>IF(N123="základní",J123,0)</f>
        <v>0</v>
      </c>
      <c r="BF123" s="233">
        <f>IF(N123="snížená",J123,0)</f>
        <v>0</v>
      </c>
      <c r="BG123" s="233">
        <f>IF(N123="zákl. přenesená",J123,0)</f>
        <v>0</v>
      </c>
      <c r="BH123" s="233">
        <f>IF(N123="sníž. přenesená",J123,0)</f>
        <v>0</v>
      </c>
      <c r="BI123" s="233">
        <f>IF(N123="nulová",J123,0)</f>
        <v>0</v>
      </c>
      <c r="BJ123" s="18" t="s">
        <v>83</v>
      </c>
      <c r="BK123" s="233">
        <f>ROUND(I123*H123,2)</f>
        <v>0</v>
      </c>
      <c r="BL123" s="18" t="s">
        <v>276</v>
      </c>
      <c r="BM123" s="232" t="s">
        <v>2205</v>
      </c>
    </row>
    <row r="124" s="2" customFormat="1" ht="24.15" customHeight="1">
      <c r="A124" s="39"/>
      <c r="B124" s="40"/>
      <c r="C124" s="220" t="s">
        <v>150</v>
      </c>
      <c r="D124" s="220" t="s">
        <v>146</v>
      </c>
      <c r="E124" s="221" t="s">
        <v>878</v>
      </c>
      <c r="F124" s="222" t="s">
        <v>2206</v>
      </c>
      <c r="G124" s="223" t="s">
        <v>867</v>
      </c>
      <c r="H124" s="224">
        <v>4</v>
      </c>
      <c r="I124" s="225"/>
      <c r="J124" s="226">
        <f>ROUND(I124*H124,2)</f>
        <v>0</v>
      </c>
      <c r="K124" s="227"/>
      <c r="L124" s="45"/>
      <c r="M124" s="228" t="s">
        <v>1</v>
      </c>
      <c r="N124" s="229" t="s">
        <v>40</v>
      </c>
      <c r="O124" s="92"/>
      <c r="P124" s="230">
        <f>O124*H124</f>
        <v>0</v>
      </c>
      <c r="Q124" s="230">
        <v>0</v>
      </c>
      <c r="R124" s="230">
        <f>Q124*H124</f>
        <v>0</v>
      </c>
      <c r="S124" s="230">
        <v>0</v>
      </c>
      <c r="T124" s="231">
        <f>S124*H124</f>
        <v>0</v>
      </c>
      <c r="U124" s="39"/>
      <c r="V124" s="39"/>
      <c r="W124" s="39"/>
      <c r="X124" s="39"/>
      <c r="Y124" s="39"/>
      <c r="Z124" s="39"/>
      <c r="AA124" s="39"/>
      <c r="AB124" s="39"/>
      <c r="AC124" s="39"/>
      <c r="AD124" s="39"/>
      <c r="AE124" s="39"/>
      <c r="AR124" s="232" t="s">
        <v>276</v>
      </c>
      <c r="AT124" s="232" t="s">
        <v>146</v>
      </c>
      <c r="AU124" s="232" t="s">
        <v>85</v>
      </c>
      <c r="AY124" s="18" t="s">
        <v>143</v>
      </c>
      <c r="BE124" s="233">
        <f>IF(N124="základní",J124,0)</f>
        <v>0</v>
      </c>
      <c r="BF124" s="233">
        <f>IF(N124="snížená",J124,0)</f>
        <v>0</v>
      </c>
      <c r="BG124" s="233">
        <f>IF(N124="zákl. přenesená",J124,0)</f>
        <v>0</v>
      </c>
      <c r="BH124" s="233">
        <f>IF(N124="sníž. přenesená",J124,0)</f>
        <v>0</v>
      </c>
      <c r="BI124" s="233">
        <f>IF(N124="nulová",J124,0)</f>
        <v>0</v>
      </c>
      <c r="BJ124" s="18" t="s">
        <v>83</v>
      </c>
      <c r="BK124" s="233">
        <f>ROUND(I124*H124,2)</f>
        <v>0</v>
      </c>
      <c r="BL124" s="18" t="s">
        <v>276</v>
      </c>
      <c r="BM124" s="232" t="s">
        <v>2207</v>
      </c>
    </row>
    <row r="125" s="2" customFormat="1" ht="16.5" customHeight="1">
      <c r="A125" s="39"/>
      <c r="B125" s="40"/>
      <c r="C125" s="220" t="s">
        <v>205</v>
      </c>
      <c r="D125" s="220" t="s">
        <v>146</v>
      </c>
      <c r="E125" s="221" t="s">
        <v>882</v>
      </c>
      <c r="F125" s="222" t="s">
        <v>2208</v>
      </c>
      <c r="G125" s="223" t="s">
        <v>867</v>
      </c>
      <c r="H125" s="224">
        <v>1</v>
      </c>
      <c r="I125" s="225"/>
      <c r="J125" s="226">
        <f>ROUND(I125*H125,2)</f>
        <v>0</v>
      </c>
      <c r="K125" s="227"/>
      <c r="L125" s="45"/>
      <c r="M125" s="228" t="s">
        <v>1</v>
      </c>
      <c r="N125" s="229" t="s">
        <v>40</v>
      </c>
      <c r="O125" s="92"/>
      <c r="P125" s="230">
        <f>O125*H125</f>
        <v>0</v>
      </c>
      <c r="Q125" s="230">
        <v>0</v>
      </c>
      <c r="R125" s="230">
        <f>Q125*H125</f>
        <v>0</v>
      </c>
      <c r="S125" s="230">
        <v>0</v>
      </c>
      <c r="T125" s="231">
        <f>S125*H125</f>
        <v>0</v>
      </c>
      <c r="U125" s="39"/>
      <c r="V125" s="39"/>
      <c r="W125" s="39"/>
      <c r="X125" s="39"/>
      <c r="Y125" s="39"/>
      <c r="Z125" s="39"/>
      <c r="AA125" s="39"/>
      <c r="AB125" s="39"/>
      <c r="AC125" s="39"/>
      <c r="AD125" s="39"/>
      <c r="AE125" s="39"/>
      <c r="AR125" s="232" t="s">
        <v>276</v>
      </c>
      <c r="AT125" s="232" t="s">
        <v>146</v>
      </c>
      <c r="AU125" s="232" t="s">
        <v>85</v>
      </c>
      <c r="AY125" s="18" t="s">
        <v>143</v>
      </c>
      <c r="BE125" s="233">
        <f>IF(N125="základní",J125,0)</f>
        <v>0</v>
      </c>
      <c r="BF125" s="233">
        <f>IF(N125="snížená",J125,0)</f>
        <v>0</v>
      </c>
      <c r="BG125" s="233">
        <f>IF(N125="zákl. přenesená",J125,0)</f>
        <v>0</v>
      </c>
      <c r="BH125" s="233">
        <f>IF(N125="sníž. přenesená",J125,0)</f>
        <v>0</v>
      </c>
      <c r="BI125" s="233">
        <f>IF(N125="nulová",J125,0)</f>
        <v>0</v>
      </c>
      <c r="BJ125" s="18" t="s">
        <v>83</v>
      </c>
      <c r="BK125" s="233">
        <f>ROUND(I125*H125,2)</f>
        <v>0</v>
      </c>
      <c r="BL125" s="18" t="s">
        <v>276</v>
      </c>
      <c r="BM125" s="232" t="s">
        <v>2209</v>
      </c>
    </row>
    <row r="126" s="2" customFormat="1" ht="24.15" customHeight="1">
      <c r="A126" s="39"/>
      <c r="B126" s="40"/>
      <c r="C126" s="220" t="s">
        <v>144</v>
      </c>
      <c r="D126" s="220" t="s">
        <v>146</v>
      </c>
      <c r="E126" s="221" t="s">
        <v>886</v>
      </c>
      <c r="F126" s="222" t="s">
        <v>2210</v>
      </c>
      <c r="G126" s="223" t="s">
        <v>223</v>
      </c>
      <c r="H126" s="224">
        <v>108.75</v>
      </c>
      <c r="I126" s="225"/>
      <c r="J126" s="226">
        <f>ROUND(I126*H126,2)</f>
        <v>0</v>
      </c>
      <c r="K126" s="227"/>
      <c r="L126" s="45"/>
      <c r="M126" s="228" t="s">
        <v>1</v>
      </c>
      <c r="N126" s="229" t="s">
        <v>40</v>
      </c>
      <c r="O126" s="92"/>
      <c r="P126" s="230">
        <f>O126*H126</f>
        <v>0</v>
      </c>
      <c r="Q126" s="230">
        <v>0</v>
      </c>
      <c r="R126" s="230">
        <f>Q126*H126</f>
        <v>0</v>
      </c>
      <c r="S126" s="230">
        <v>0</v>
      </c>
      <c r="T126" s="231">
        <f>S126*H126</f>
        <v>0</v>
      </c>
      <c r="U126" s="39"/>
      <c r="V126" s="39"/>
      <c r="W126" s="39"/>
      <c r="X126" s="39"/>
      <c r="Y126" s="39"/>
      <c r="Z126" s="39"/>
      <c r="AA126" s="39"/>
      <c r="AB126" s="39"/>
      <c r="AC126" s="39"/>
      <c r="AD126" s="39"/>
      <c r="AE126" s="39"/>
      <c r="AR126" s="232" t="s">
        <v>276</v>
      </c>
      <c r="AT126" s="232" t="s">
        <v>146</v>
      </c>
      <c r="AU126" s="232" t="s">
        <v>85</v>
      </c>
      <c r="AY126" s="18" t="s">
        <v>143</v>
      </c>
      <c r="BE126" s="233">
        <f>IF(N126="základní",J126,0)</f>
        <v>0</v>
      </c>
      <c r="BF126" s="233">
        <f>IF(N126="snížená",J126,0)</f>
        <v>0</v>
      </c>
      <c r="BG126" s="233">
        <f>IF(N126="zákl. přenesená",J126,0)</f>
        <v>0</v>
      </c>
      <c r="BH126" s="233">
        <f>IF(N126="sníž. přenesená",J126,0)</f>
        <v>0</v>
      </c>
      <c r="BI126" s="233">
        <f>IF(N126="nulová",J126,0)</f>
        <v>0</v>
      </c>
      <c r="BJ126" s="18" t="s">
        <v>83</v>
      </c>
      <c r="BK126" s="233">
        <f>ROUND(I126*H126,2)</f>
        <v>0</v>
      </c>
      <c r="BL126" s="18" t="s">
        <v>276</v>
      </c>
      <c r="BM126" s="232" t="s">
        <v>2211</v>
      </c>
    </row>
    <row r="127" s="14" customFormat="1">
      <c r="A127" s="14"/>
      <c r="B127" s="245"/>
      <c r="C127" s="246"/>
      <c r="D127" s="236" t="s">
        <v>152</v>
      </c>
      <c r="E127" s="247" t="s">
        <v>1</v>
      </c>
      <c r="F127" s="248" t="s">
        <v>2212</v>
      </c>
      <c r="G127" s="246"/>
      <c r="H127" s="249">
        <v>93.75</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152</v>
      </c>
      <c r="AU127" s="255" t="s">
        <v>85</v>
      </c>
      <c r="AV127" s="14" t="s">
        <v>85</v>
      </c>
      <c r="AW127" s="14" t="s">
        <v>32</v>
      </c>
      <c r="AX127" s="14" t="s">
        <v>75</v>
      </c>
      <c r="AY127" s="255" t="s">
        <v>143</v>
      </c>
    </row>
    <row r="128" s="14" customFormat="1">
      <c r="A128" s="14"/>
      <c r="B128" s="245"/>
      <c r="C128" s="246"/>
      <c r="D128" s="236" t="s">
        <v>152</v>
      </c>
      <c r="E128" s="247" t="s">
        <v>1</v>
      </c>
      <c r="F128" s="248" t="s">
        <v>2213</v>
      </c>
      <c r="G128" s="246"/>
      <c r="H128" s="249">
        <v>15</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152</v>
      </c>
      <c r="AU128" s="255" t="s">
        <v>85</v>
      </c>
      <c r="AV128" s="14" t="s">
        <v>85</v>
      </c>
      <c r="AW128" s="14" t="s">
        <v>32</v>
      </c>
      <c r="AX128" s="14" t="s">
        <v>75</v>
      </c>
      <c r="AY128" s="255" t="s">
        <v>143</v>
      </c>
    </row>
    <row r="129" s="16" customFormat="1">
      <c r="A129" s="16"/>
      <c r="B129" s="267"/>
      <c r="C129" s="268"/>
      <c r="D129" s="236" t="s">
        <v>152</v>
      </c>
      <c r="E129" s="269" t="s">
        <v>1</v>
      </c>
      <c r="F129" s="270" t="s">
        <v>174</v>
      </c>
      <c r="G129" s="268"/>
      <c r="H129" s="271">
        <v>108.75</v>
      </c>
      <c r="I129" s="272"/>
      <c r="J129" s="268"/>
      <c r="K129" s="268"/>
      <c r="L129" s="273"/>
      <c r="M129" s="274"/>
      <c r="N129" s="275"/>
      <c r="O129" s="275"/>
      <c r="P129" s="275"/>
      <c r="Q129" s="275"/>
      <c r="R129" s="275"/>
      <c r="S129" s="275"/>
      <c r="T129" s="276"/>
      <c r="U129" s="16"/>
      <c r="V129" s="16"/>
      <c r="W129" s="16"/>
      <c r="X129" s="16"/>
      <c r="Y129" s="16"/>
      <c r="Z129" s="16"/>
      <c r="AA129" s="16"/>
      <c r="AB129" s="16"/>
      <c r="AC129" s="16"/>
      <c r="AD129" s="16"/>
      <c r="AE129" s="16"/>
      <c r="AT129" s="277" t="s">
        <v>152</v>
      </c>
      <c r="AU129" s="277" t="s">
        <v>85</v>
      </c>
      <c r="AV129" s="16" t="s">
        <v>150</v>
      </c>
      <c r="AW129" s="16" t="s">
        <v>32</v>
      </c>
      <c r="AX129" s="16" t="s">
        <v>83</v>
      </c>
      <c r="AY129" s="277" t="s">
        <v>143</v>
      </c>
    </row>
    <row r="130" s="2" customFormat="1" ht="24.15" customHeight="1">
      <c r="A130" s="39"/>
      <c r="B130" s="40"/>
      <c r="C130" s="220" t="s">
        <v>216</v>
      </c>
      <c r="D130" s="220" t="s">
        <v>146</v>
      </c>
      <c r="E130" s="221" t="s">
        <v>890</v>
      </c>
      <c r="F130" s="222" t="s">
        <v>2214</v>
      </c>
      <c r="G130" s="223" t="s">
        <v>223</v>
      </c>
      <c r="H130" s="224">
        <v>108.75</v>
      </c>
      <c r="I130" s="225"/>
      <c r="J130" s="226">
        <f>ROUND(I130*H130,2)</f>
        <v>0</v>
      </c>
      <c r="K130" s="227"/>
      <c r="L130" s="45"/>
      <c r="M130" s="228" t="s">
        <v>1</v>
      </c>
      <c r="N130" s="229" t="s">
        <v>40</v>
      </c>
      <c r="O130" s="92"/>
      <c r="P130" s="230">
        <f>O130*H130</f>
        <v>0</v>
      </c>
      <c r="Q130" s="230">
        <v>0</v>
      </c>
      <c r="R130" s="230">
        <f>Q130*H130</f>
        <v>0</v>
      </c>
      <c r="S130" s="230">
        <v>0</v>
      </c>
      <c r="T130" s="231">
        <f>S130*H130</f>
        <v>0</v>
      </c>
      <c r="U130" s="39"/>
      <c r="V130" s="39"/>
      <c r="W130" s="39"/>
      <c r="X130" s="39"/>
      <c r="Y130" s="39"/>
      <c r="Z130" s="39"/>
      <c r="AA130" s="39"/>
      <c r="AB130" s="39"/>
      <c r="AC130" s="39"/>
      <c r="AD130" s="39"/>
      <c r="AE130" s="39"/>
      <c r="AR130" s="232" t="s">
        <v>276</v>
      </c>
      <c r="AT130" s="232" t="s">
        <v>146</v>
      </c>
      <c r="AU130" s="232" t="s">
        <v>85</v>
      </c>
      <c r="AY130" s="18" t="s">
        <v>143</v>
      </c>
      <c r="BE130" s="233">
        <f>IF(N130="základní",J130,0)</f>
        <v>0</v>
      </c>
      <c r="BF130" s="233">
        <f>IF(N130="snížená",J130,0)</f>
        <v>0</v>
      </c>
      <c r="BG130" s="233">
        <f>IF(N130="zákl. přenesená",J130,0)</f>
        <v>0</v>
      </c>
      <c r="BH130" s="233">
        <f>IF(N130="sníž. přenesená",J130,0)</f>
        <v>0</v>
      </c>
      <c r="BI130" s="233">
        <f>IF(N130="nulová",J130,0)</f>
        <v>0</v>
      </c>
      <c r="BJ130" s="18" t="s">
        <v>83</v>
      </c>
      <c r="BK130" s="233">
        <f>ROUND(I130*H130,2)</f>
        <v>0</v>
      </c>
      <c r="BL130" s="18" t="s">
        <v>276</v>
      </c>
      <c r="BM130" s="232" t="s">
        <v>2215</v>
      </c>
    </row>
    <row r="131" s="2" customFormat="1" ht="16.5" customHeight="1">
      <c r="A131" s="39"/>
      <c r="B131" s="40"/>
      <c r="C131" s="220" t="s">
        <v>200</v>
      </c>
      <c r="D131" s="220" t="s">
        <v>146</v>
      </c>
      <c r="E131" s="221" t="s">
        <v>894</v>
      </c>
      <c r="F131" s="222" t="s">
        <v>2216</v>
      </c>
      <c r="G131" s="223" t="s">
        <v>867</v>
      </c>
      <c r="H131" s="224">
        <v>1</v>
      </c>
      <c r="I131" s="225"/>
      <c r="J131" s="226">
        <f>ROUND(I131*H131,2)</f>
        <v>0</v>
      </c>
      <c r="K131" s="227"/>
      <c r="L131" s="45"/>
      <c r="M131" s="228" t="s">
        <v>1</v>
      </c>
      <c r="N131" s="229" t="s">
        <v>40</v>
      </c>
      <c r="O131" s="92"/>
      <c r="P131" s="230">
        <f>O131*H131</f>
        <v>0</v>
      </c>
      <c r="Q131" s="230">
        <v>0</v>
      </c>
      <c r="R131" s="230">
        <f>Q131*H131</f>
        <v>0</v>
      </c>
      <c r="S131" s="230">
        <v>0</v>
      </c>
      <c r="T131" s="231">
        <f>S131*H131</f>
        <v>0</v>
      </c>
      <c r="U131" s="39"/>
      <c r="V131" s="39"/>
      <c r="W131" s="39"/>
      <c r="X131" s="39"/>
      <c r="Y131" s="39"/>
      <c r="Z131" s="39"/>
      <c r="AA131" s="39"/>
      <c r="AB131" s="39"/>
      <c r="AC131" s="39"/>
      <c r="AD131" s="39"/>
      <c r="AE131" s="39"/>
      <c r="AR131" s="232" t="s">
        <v>276</v>
      </c>
      <c r="AT131" s="232" t="s">
        <v>146</v>
      </c>
      <c r="AU131" s="232" t="s">
        <v>85</v>
      </c>
      <c r="AY131" s="18" t="s">
        <v>143</v>
      </c>
      <c r="BE131" s="233">
        <f>IF(N131="základní",J131,0)</f>
        <v>0</v>
      </c>
      <c r="BF131" s="233">
        <f>IF(N131="snížená",J131,0)</f>
        <v>0</v>
      </c>
      <c r="BG131" s="233">
        <f>IF(N131="zákl. přenesená",J131,0)</f>
        <v>0</v>
      </c>
      <c r="BH131" s="233">
        <f>IF(N131="sníž. přenesená",J131,0)</f>
        <v>0</v>
      </c>
      <c r="BI131" s="233">
        <f>IF(N131="nulová",J131,0)</f>
        <v>0</v>
      </c>
      <c r="BJ131" s="18" t="s">
        <v>83</v>
      </c>
      <c r="BK131" s="233">
        <f>ROUND(I131*H131,2)</f>
        <v>0</v>
      </c>
      <c r="BL131" s="18" t="s">
        <v>276</v>
      </c>
      <c r="BM131" s="232" t="s">
        <v>2217</v>
      </c>
    </row>
    <row r="132" s="2" customFormat="1" ht="16.5" customHeight="1">
      <c r="A132" s="39"/>
      <c r="B132" s="40"/>
      <c r="C132" s="220" t="s">
        <v>227</v>
      </c>
      <c r="D132" s="220" t="s">
        <v>146</v>
      </c>
      <c r="E132" s="221" t="s">
        <v>898</v>
      </c>
      <c r="F132" s="222" t="s">
        <v>2218</v>
      </c>
      <c r="G132" s="223" t="s">
        <v>867</v>
      </c>
      <c r="H132" s="224">
        <v>1</v>
      </c>
      <c r="I132" s="225"/>
      <c r="J132" s="226">
        <f>ROUND(I132*H132,2)</f>
        <v>0</v>
      </c>
      <c r="K132" s="227"/>
      <c r="L132" s="45"/>
      <c r="M132" s="228" t="s">
        <v>1</v>
      </c>
      <c r="N132" s="229" t="s">
        <v>40</v>
      </c>
      <c r="O132" s="92"/>
      <c r="P132" s="230">
        <f>O132*H132</f>
        <v>0</v>
      </c>
      <c r="Q132" s="230">
        <v>0</v>
      </c>
      <c r="R132" s="230">
        <f>Q132*H132</f>
        <v>0</v>
      </c>
      <c r="S132" s="230">
        <v>0</v>
      </c>
      <c r="T132" s="231">
        <f>S132*H132</f>
        <v>0</v>
      </c>
      <c r="U132" s="39"/>
      <c r="V132" s="39"/>
      <c r="W132" s="39"/>
      <c r="X132" s="39"/>
      <c r="Y132" s="39"/>
      <c r="Z132" s="39"/>
      <c r="AA132" s="39"/>
      <c r="AB132" s="39"/>
      <c r="AC132" s="39"/>
      <c r="AD132" s="39"/>
      <c r="AE132" s="39"/>
      <c r="AR132" s="232" t="s">
        <v>276</v>
      </c>
      <c r="AT132" s="232" t="s">
        <v>146</v>
      </c>
      <c r="AU132" s="232" t="s">
        <v>85</v>
      </c>
      <c r="AY132" s="18" t="s">
        <v>143</v>
      </c>
      <c r="BE132" s="233">
        <f>IF(N132="základní",J132,0)</f>
        <v>0</v>
      </c>
      <c r="BF132" s="233">
        <f>IF(N132="snížená",J132,0)</f>
        <v>0</v>
      </c>
      <c r="BG132" s="233">
        <f>IF(N132="zákl. přenesená",J132,0)</f>
        <v>0</v>
      </c>
      <c r="BH132" s="233">
        <f>IF(N132="sníž. přenesená",J132,0)</f>
        <v>0</v>
      </c>
      <c r="BI132" s="233">
        <f>IF(N132="nulová",J132,0)</f>
        <v>0</v>
      </c>
      <c r="BJ132" s="18" t="s">
        <v>83</v>
      </c>
      <c r="BK132" s="233">
        <f>ROUND(I132*H132,2)</f>
        <v>0</v>
      </c>
      <c r="BL132" s="18" t="s">
        <v>276</v>
      </c>
      <c r="BM132" s="232" t="s">
        <v>2219</v>
      </c>
    </row>
    <row r="133" s="2" customFormat="1" ht="24.15" customHeight="1">
      <c r="A133" s="39"/>
      <c r="B133" s="40"/>
      <c r="C133" s="220" t="s">
        <v>232</v>
      </c>
      <c r="D133" s="220" t="s">
        <v>146</v>
      </c>
      <c r="E133" s="221" t="s">
        <v>902</v>
      </c>
      <c r="F133" s="222" t="s">
        <v>2220</v>
      </c>
      <c r="G133" s="223" t="s">
        <v>223</v>
      </c>
      <c r="H133" s="224">
        <v>108</v>
      </c>
      <c r="I133" s="225"/>
      <c r="J133" s="226">
        <f>ROUND(I133*H133,2)</f>
        <v>0</v>
      </c>
      <c r="K133" s="227"/>
      <c r="L133" s="45"/>
      <c r="M133" s="228" t="s">
        <v>1</v>
      </c>
      <c r="N133" s="229" t="s">
        <v>40</v>
      </c>
      <c r="O133" s="92"/>
      <c r="P133" s="230">
        <f>O133*H133</f>
        <v>0</v>
      </c>
      <c r="Q133" s="230">
        <v>0</v>
      </c>
      <c r="R133" s="230">
        <f>Q133*H133</f>
        <v>0</v>
      </c>
      <c r="S133" s="230">
        <v>0</v>
      </c>
      <c r="T133" s="231">
        <f>S133*H133</f>
        <v>0</v>
      </c>
      <c r="U133" s="39"/>
      <c r="V133" s="39"/>
      <c r="W133" s="39"/>
      <c r="X133" s="39"/>
      <c r="Y133" s="39"/>
      <c r="Z133" s="39"/>
      <c r="AA133" s="39"/>
      <c r="AB133" s="39"/>
      <c r="AC133" s="39"/>
      <c r="AD133" s="39"/>
      <c r="AE133" s="39"/>
      <c r="AR133" s="232" t="s">
        <v>276</v>
      </c>
      <c r="AT133" s="232" t="s">
        <v>146</v>
      </c>
      <c r="AU133" s="232" t="s">
        <v>85</v>
      </c>
      <c r="AY133" s="18" t="s">
        <v>143</v>
      </c>
      <c r="BE133" s="233">
        <f>IF(N133="základní",J133,0)</f>
        <v>0</v>
      </c>
      <c r="BF133" s="233">
        <f>IF(N133="snížená",J133,0)</f>
        <v>0</v>
      </c>
      <c r="BG133" s="233">
        <f>IF(N133="zákl. přenesená",J133,0)</f>
        <v>0</v>
      </c>
      <c r="BH133" s="233">
        <f>IF(N133="sníž. přenesená",J133,0)</f>
        <v>0</v>
      </c>
      <c r="BI133" s="233">
        <f>IF(N133="nulová",J133,0)</f>
        <v>0</v>
      </c>
      <c r="BJ133" s="18" t="s">
        <v>83</v>
      </c>
      <c r="BK133" s="233">
        <f>ROUND(I133*H133,2)</f>
        <v>0</v>
      </c>
      <c r="BL133" s="18" t="s">
        <v>276</v>
      </c>
      <c r="BM133" s="232" t="s">
        <v>2221</v>
      </c>
    </row>
    <row r="134" s="2" customFormat="1" ht="24.15" customHeight="1">
      <c r="A134" s="39"/>
      <c r="B134" s="40"/>
      <c r="C134" s="220" t="s">
        <v>240</v>
      </c>
      <c r="D134" s="220" t="s">
        <v>146</v>
      </c>
      <c r="E134" s="221" t="s">
        <v>2153</v>
      </c>
      <c r="F134" s="222" t="s">
        <v>2222</v>
      </c>
      <c r="G134" s="223" t="s">
        <v>867</v>
      </c>
      <c r="H134" s="224">
        <v>30</v>
      </c>
      <c r="I134" s="225"/>
      <c r="J134" s="226">
        <f>ROUND(I134*H134,2)</f>
        <v>0</v>
      </c>
      <c r="K134" s="227"/>
      <c r="L134" s="45"/>
      <c r="M134" s="228" t="s">
        <v>1</v>
      </c>
      <c r="N134" s="229" t="s">
        <v>40</v>
      </c>
      <c r="O134" s="92"/>
      <c r="P134" s="230">
        <f>O134*H134</f>
        <v>0</v>
      </c>
      <c r="Q134" s="230">
        <v>0</v>
      </c>
      <c r="R134" s="230">
        <f>Q134*H134</f>
        <v>0</v>
      </c>
      <c r="S134" s="230">
        <v>0</v>
      </c>
      <c r="T134" s="231">
        <f>S134*H134</f>
        <v>0</v>
      </c>
      <c r="U134" s="39"/>
      <c r="V134" s="39"/>
      <c r="W134" s="39"/>
      <c r="X134" s="39"/>
      <c r="Y134" s="39"/>
      <c r="Z134" s="39"/>
      <c r="AA134" s="39"/>
      <c r="AB134" s="39"/>
      <c r="AC134" s="39"/>
      <c r="AD134" s="39"/>
      <c r="AE134" s="39"/>
      <c r="AR134" s="232" t="s">
        <v>276</v>
      </c>
      <c r="AT134" s="232" t="s">
        <v>146</v>
      </c>
      <c r="AU134" s="232" t="s">
        <v>85</v>
      </c>
      <c r="AY134" s="18" t="s">
        <v>143</v>
      </c>
      <c r="BE134" s="233">
        <f>IF(N134="základní",J134,0)</f>
        <v>0</v>
      </c>
      <c r="BF134" s="233">
        <f>IF(N134="snížená",J134,0)</f>
        <v>0</v>
      </c>
      <c r="BG134" s="233">
        <f>IF(N134="zákl. přenesená",J134,0)</f>
        <v>0</v>
      </c>
      <c r="BH134" s="233">
        <f>IF(N134="sníž. přenesená",J134,0)</f>
        <v>0</v>
      </c>
      <c r="BI134" s="233">
        <f>IF(N134="nulová",J134,0)</f>
        <v>0</v>
      </c>
      <c r="BJ134" s="18" t="s">
        <v>83</v>
      </c>
      <c r="BK134" s="233">
        <f>ROUND(I134*H134,2)</f>
        <v>0</v>
      </c>
      <c r="BL134" s="18" t="s">
        <v>276</v>
      </c>
      <c r="BM134" s="232" t="s">
        <v>2223</v>
      </c>
    </row>
    <row r="135" s="2" customFormat="1" ht="24.15" customHeight="1">
      <c r="A135" s="39"/>
      <c r="B135" s="40"/>
      <c r="C135" s="220" t="s">
        <v>254</v>
      </c>
      <c r="D135" s="220" t="s">
        <v>146</v>
      </c>
      <c r="E135" s="221" t="s">
        <v>2157</v>
      </c>
      <c r="F135" s="222" t="s">
        <v>2224</v>
      </c>
      <c r="G135" s="223" t="s">
        <v>867</v>
      </c>
      <c r="H135" s="224">
        <v>2</v>
      </c>
      <c r="I135" s="225"/>
      <c r="J135" s="226">
        <f>ROUND(I135*H135,2)</f>
        <v>0</v>
      </c>
      <c r="K135" s="227"/>
      <c r="L135" s="45"/>
      <c r="M135" s="228" t="s">
        <v>1</v>
      </c>
      <c r="N135" s="229" t="s">
        <v>40</v>
      </c>
      <c r="O135" s="92"/>
      <c r="P135" s="230">
        <f>O135*H135</f>
        <v>0</v>
      </c>
      <c r="Q135" s="230">
        <v>0</v>
      </c>
      <c r="R135" s="230">
        <f>Q135*H135</f>
        <v>0</v>
      </c>
      <c r="S135" s="230">
        <v>0</v>
      </c>
      <c r="T135" s="231">
        <f>S135*H135</f>
        <v>0</v>
      </c>
      <c r="U135" s="39"/>
      <c r="V135" s="39"/>
      <c r="W135" s="39"/>
      <c r="X135" s="39"/>
      <c r="Y135" s="39"/>
      <c r="Z135" s="39"/>
      <c r="AA135" s="39"/>
      <c r="AB135" s="39"/>
      <c r="AC135" s="39"/>
      <c r="AD135" s="39"/>
      <c r="AE135" s="39"/>
      <c r="AR135" s="232" t="s">
        <v>276</v>
      </c>
      <c r="AT135" s="232" t="s">
        <v>146</v>
      </c>
      <c r="AU135" s="232" t="s">
        <v>85</v>
      </c>
      <c r="AY135" s="18" t="s">
        <v>143</v>
      </c>
      <c r="BE135" s="233">
        <f>IF(N135="základní",J135,0)</f>
        <v>0</v>
      </c>
      <c r="BF135" s="233">
        <f>IF(N135="snížená",J135,0)</f>
        <v>0</v>
      </c>
      <c r="BG135" s="233">
        <f>IF(N135="zákl. přenesená",J135,0)</f>
        <v>0</v>
      </c>
      <c r="BH135" s="233">
        <f>IF(N135="sníž. přenesená",J135,0)</f>
        <v>0</v>
      </c>
      <c r="BI135" s="233">
        <f>IF(N135="nulová",J135,0)</f>
        <v>0</v>
      </c>
      <c r="BJ135" s="18" t="s">
        <v>83</v>
      </c>
      <c r="BK135" s="233">
        <f>ROUND(I135*H135,2)</f>
        <v>0</v>
      </c>
      <c r="BL135" s="18" t="s">
        <v>276</v>
      </c>
      <c r="BM135" s="232" t="s">
        <v>2225</v>
      </c>
    </row>
    <row r="136" s="2" customFormat="1" ht="24.15" customHeight="1">
      <c r="A136" s="39"/>
      <c r="B136" s="40"/>
      <c r="C136" s="220" t="s">
        <v>265</v>
      </c>
      <c r="D136" s="220" t="s">
        <v>146</v>
      </c>
      <c r="E136" s="221" t="s">
        <v>906</v>
      </c>
      <c r="F136" s="222" t="s">
        <v>2226</v>
      </c>
      <c r="G136" s="223" t="s">
        <v>467</v>
      </c>
      <c r="H136" s="224">
        <v>1</v>
      </c>
      <c r="I136" s="225"/>
      <c r="J136" s="226">
        <f>ROUND(I136*H136,2)</f>
        <v>0</v>
      </c>
      <c r="K136" s="227"/>
      <c r="L136" s="45"/>
      <c r="M136" s="228" t="s">
        <v>1</v>
      </c>
      <c r="N136" s="229" t="s">
        <v>40</v>
      </c>
      <c r="O136" s="92"/>
      <c r="P136" s="230">
        <f>O136*H136</f>
        <v>0</v>
      </c>
      <c r="Q136" s="230">
        <v>0</v>
      </c>
      <c r="R136" s="230">
        <f>Q136*H136</f>
        <v>0</v>
      </c>
      <c r="S136" s="230">
        <v>0</v>
      </c>
      <c r="T136" s="231">
        <f>S136*H136</f>
        <v>0</v>
      </c>
      <c r="U136" s="39"/>
      <c r="V136" s="39"/>
      <c r="W136" s="39"/>
      <c r="X136" s="39"/>
      <c r="Y136" s="39"/>
      <c r="Z136" s="39"/>
      <c r="AA136" s="39"/>
      <c r="AB136" s="39"/>
      <c r="AC136" s="39"/>
      <c r="AD136" s="39"/>
      <c r="AE136" s="39"/>
      <c r="AR136" s="232" t="s">
        <v>276</v>
      </c>
      <c r="AT136" s="232" t="s">
        <v>146</v>
      </c>
      <c r="AU136" s="232" t="s">
        <v>85</v>
      </c>
      <c r="AY136" s="18" t="s">
        <v>143</v>
      </c>
      <c r="BE136" s="233">
        <f>IF(N136="základní",J136,0)</f>
        <v>0</v>
      </c>
      <c r="BF136" s="233">
        <f>IF(N136="snížená",J136,0)</f>
        <v>0</v>
      </c>
      <c r="BG136" s="233">
        <f>IF(N136="zákl. přenesená",J136,0)</f>
        <v>0</v>
      </c>
      <c r="BH136" s="233">
        <f>IF(N136="sníž. přenesená",J136,0)</f>
        <v>0</v>
      </c>
      <c r="BI136" s="233">
        <f>IF(N136="nulová",J136,0)</f>
        <v>0</v>
      </c>
      <c r="BJ136" s="18" t="s">
        <v>83</v>
      </c>
      <c r="BK136" s="233">
        <f>ROUND(I136*H136,2)</f>
        <v>0</v>
      </c>
      <c r="BL136" s="18" t="s">
        <v>276</v>
      </c>
      <c r="BM136" s="232" t="s">
        <v>2227</v>
      </c>
    </row>
    <row r="137" s="2" customFormat="1" ht="37.8" customHeight="1">
      <c r="A137" s="39"/>
      <c r="B137" s="40"/>
      <c r="C137" s="220" t="s">
        <v>269</v>
      </c>
      <c r="D137" s="220" t="s">
        <v>146</v>
      </c>
      <c r="E137" s="221" t="s">
        <v>2160</v>
      </c>
      <c r="F137" s="222" t="s">
        <v>2228</v>
      </c>
      <c r="G137" s="223" t="s">
        <v>467</v>
      </c>
      <c r="H137" s="224">
        <v>1</v>
      </c>
      <c r="I137" s="225"/>
      <c r="J137" s="226">
        <f>ROUND(I137*H137,2)</f>
        <v>0</v>
      </c>
      <c r="K137" s="227"/>
      <c r="L137" s="45"/>
      <c r="M137" s="228" t="s">
        <v>1</v>
      </c>
      <c r="N137" s="229" t="s">
        <v>40</v>
      </c>
      <c r="O137" s="92"/>
      <c r="P137" s="230">
        <f>O137*H137</f>
        <v>0</v>
      </c>
      <c r="Q137" s="230">
        <v>0</v>
      </c>
      <c r="R137" s="230">
        <f>Q137*H137</f>
        <v>0</v>
      </c>
      <c r="S137" s="230">
        <v>0</v>
      </c>
      <c r="T137" s="231">
        <f>S137*H137</f>
        <v>0</v>
      </c>
      <c r="U137" s="39"/>
      <c r="V137" s="39"/>
      <c r="W137" s="39"/>
      <c r="X137" s="39"/>
      <c r="Y137" s="39"/>
      <c r="Z137" s="39"/>
      <c r="AA137" s="39"/>
      <c r="AB137" s="39"/>
      <c r="AC137" s="39"/>
      <c r="AD137" s="39"/>
      <c r="AE137" s="39"/>
      <c r="AR137" s="232" t="s">
        <v>276</v>
      </c>
      <c r="AT137" s="232" t="s">
        <v>146</v>
      </c>
      <c r="AU137" s="232" t="s">
        <v>85</v>
      </c>
      <c r="AY137" s="18" t="s">
        <v>143</v>
      </c>
      <c r="BE137" s="233">
        <f>IF(N137="základní",J137,0)</f>
        <v>0</v>
      </c>
      <c r="BF137" s="233">
        <f>IF(N137="snížená",J137,0)</f>
        <v>0</v>
      </c>
      <c r="BG137" s="233">
        <f>IF(N137="zákl. přenesená",J137,0)</f>
        <v>0</v>
      </c>
      <c r="BH137" s="233">
        <f>IF(N137="sníž. přenesená",J137,0)</f>
        <v>0</v>
      </c>
      <c r="BI137" s="233">
        <f>IF(N137="nulová",J137,0)</f>
        <v>0</v>
      </c>
      <c r="BJ137" s="18" t="s">
        <v>83</v>
      </c>
      <c r="BK137" s="233">
        <f>ROUND(I137*H137,2)</f>
        <v>0</v>
      </c>
      <c r="BL137" s="18" t="s">
        <v>276</v>
      </c>
      <c r="BM137" s="232" t="s">
        <v>2229</v>
      </c>
    </row>
    <row r="138" s="2" customFormat="1" ht="62.7" customHeight="1">
      <c r="A138" s="39"/>
      <c r="B138" s="40"/>
      <c r="C138" s="220" t="s">
        <v>8</v>
      </c>
      <c r="D138" s="220" t="s">
        <v>146</v>
      </c>
      <c r="E138" s="221" t="s">
        <v>2163</v>
      </c>
      <c r="F138" s="222" t="s">
        <v>2230</v>
      </c>
      <c r="G138" s="223" t="s">
        <v>467</v>
      </c>
      <c r="H138" s="224">
        <v>1</v>
      </c>
      <c r="I138" s="225"/>
      <c r="J138" s="226">
        <f>ROUND(I138*H138,2)</f>
        <v>0</v>
      </c>
      <c r="K138" s="227"/>
      <c r="L138" s="45"/>
      <c r="M138" s="228" t="s">
        <v>1</v>
      </c>
      <c r="N138" s="229" t="s">
        <v>40</v>
      </c>
      <c r="O138" s="92"/>
      <c r="P138" s="230">
        <f>O138*H138</f>
        <v>0</v>
      </c>
      <c r="Q138" s="230">
        <v>0</v>
      </c>
      <c r="R138" s="230">
        <f>Q138*H138</f>
        <v>0</v>
      </c>
      <c r="S138" s="230">
        <v>0</v>
      </c>
      <c r="T138" s="231">
        <f>S138*H138</f>
        <v>0</v>
      </c>
      <c r="U138" s="39"/>
      <c r="V138" s="39"/>
      <c r="W138" s="39"/>
      <c r="X138" s="39"/>
      <c r="Y138" s="39"/>
      <c r="Z138" s="39"/>
      <c r="AA138" s="39"/>
      <c r="AB138" s="39"/>
      <c r="AC138" s="39"/>
      <c r="AD138" s="39"/>
      <c r="AE138" s="39"/>
      <c r="AR138" s="232" t="s">
        <v>276</v>
      </c>
      <c r="AT138" s="232" t="s">
        <v>146</v>
      </c>
      <c r="AU138" s="232" t="s">
        <v>85</v>
      </c>
      <c r="AY138" s="18" t="s">
        <v>143</v>
      </c>
      <c r="BE138" s="233">
        <f>IF(N138="základní",J138,0)</f>
        <v>0</v>
      </c>
      <c r="BF138" s="233">
        <f>IF(N138="snížená",J138,0)</f>
        <v>0</v>
      </c>
      <c r="BG138" s="233">
        <f>IF(N138="zákl. přenesená",J138,0)</f>
        <v>0</v>
      </c>
      <c r="BH138" s="233">
        <f>IF(N138="sníž. přenesená",J138,0)</f>
        <v>0</v>
      </c>
      <c r="BI138" s="233">
        <f>IF(N138="nulová",J138,0)</f>
        <v>0</v>
      </c>
      <c r="BJ138" s="18" t="s">
        <v>83</v>
      </c>
      <c r="BK138" s="233">
        <f>ROUND(I138*H138,2)</f>
        <v>0</v>
      </c>
      <c r="BL138" s="18" t="s">
        <v>276</v>
      </c>
      <c r="BM138" s="232" t="s">
        <v>2231</v>
      </c>
    </row>
    <row r="139" s="2" customFormat="1" ht="21.75" customHeight="1">
      <c r="A139" s="39"/>
      <c r="B139" s="40"/>
      <c r="C139" s="220" t="s">
        <v>276</v>
      </c>
      <c r="D139" s="220" t="s">
        <v>146</v>
      </c>
      <c r="E139" s="221" t="s">
        <v>2166</v>
      </c>
      <c r="F139" s="222" t="s">
        <v>2232</v>
      </c>
      <c r="G139" s="223" t="s">
        <v>867</v>
      </c>
      <c r="H139" s="224">
        <v>0</v>
      </c>
      <c r="I139" s="225"/>
      <c r="J139" s="226">
        <f>ROUND(I139*H139,2)</f>
        <v>0</v>
      </c>
      <c r="K139" s="227"/>
      <c r="L139" s="45"/>
      <c r="M139" s="228" t="s">
        <v>1</v>
      </c>
      <c r="N139" s="229" t="s">
        <v>40</v>
      </c>
      <c r="O139" s="92"/>
      <c r="P139" s="230">
        <f>O139*H139</f>
        <v>0</v>
      </c>
      <c r="Q139" s="230">
        <v>0</v>
      </c>
      <c r="R139" s="230">
        <f>Q139*H139</f>
        <v>0</v>
      </c>
      <c r="S139" s="230">
        <v>0</v>
      </c>
      <c r="T139" s="231">
        <f>S139*H139</f>
        <v>0</v>
      </c>
      <c r="U139" s="39"/>
      <c r="V139" s="39"/>
      <c r="W139" s="39"/>
      <c r="X139" s="39"/>
      <c r="Y139" s="39"/>
      <c r="Z139" s="39"/>
      <c r="AA139" s="39"/>
      <c r="AB139" s="39"/>
      <c r="AC139" s="39"/>
      <c r="AD139" s="39"/>
      <c r="AE139" s="39"/>
      <c r="AR139" s="232" t="s">
        <v>276</v>
      </c>
      <c r="AT139" s="232" t="s">
        <v>146</v>
      </c>
      <c r="AU139" s="232" t="s">
        <v>85</v>
      </c>
      <c r="AY139" s="18" t="s">
        <v>143</v>
      </c>
      <c r="BE139" s="233">
        <f>IF(N139="základní",J139,0)</f>
        <v>0</v>
      </c>
      <c r="BF139" s="233">
        <f>IF(N139="snížená",J139,0)</f>
        <v>0</v>
      </c>
      <c r="BG139" s="233">
        <f>IF(N139="zákl. přenesená",J139,0)</f>
        <v>0</v>
      </c>
      <c r="BH139" s="233">
        <f>IF(N139="sníž. přenesená",J139,0)</f>
        <v>0</v>
      </c>
      <c r="BI139" s="233">
        <f>IF(N139="nulová",J139,0)</f>
        <v>0</v>
      </c>
      <c r="BJ139" s="18" t="s">
        <v>83</v>
      </c>
      <c r="BK139" s="233">
        <f>ROUND(I139*H139,2)</f>
        <v>0</v>
      </c>
      <c r="BL139" s="18" t="s">
        <v>276</v>
      </c>
      <c r="BM139" s="232" t="s">
        <v>2233</v>
      </c>
    </row>
    <row r="140" s="2" customFormat="1" ht="16.5" customHeight="1">
      <c r="A140" s="39"/>
      <c r="B140" s="40"/>
      <c r="C140" s="220" t="s">
        <v>281</v>
      </c>
      <c r="D140" s="220" t="s">
        <v>146</v>
      </c>
      <c r="E140" s="221" t="s">
        <v>910</v>
      </c>
      <c r="F140" s="222" t="s">
        <v>2234</v>
      </c>
      <c r="G140" s="223" t="s">
        <v>223</v>
      </c>
      <c r="H140" s="224">
        <v>20</v>
      </c>
      <c r="I140" s="225"/>
      <c r="J140" s="226">
        <f>ROUND(I140*H140,2)</f>
        <v>0</v>
      </c>
      <c r="K140" s="227"/>
      <c r="L140" s="45"/>
      <c r="M140" s="228" t="s">
        <v>1</v>
      </c>
      <c r="N140" s="229" t="s">
        <v>40</v>
      </c>
      <c r="O140" s="92"/>
      <c r="P140" s="230">
        <f>O140*H140</f>
        <v>0</v>
      </c>
      <c r="Q140" s="230">
        <v>0</v>
      </c>
      <c r="R140" s="230">
        <f>Q140*H140</f>
        <v>0</v>
      </c>
      <c r="S140" s="230">
        <v>0</v>
      </c>
      <c r="T140" s="231">
        <f>S140*H140</f>
        <v>0</v>
      </c>
      <c r="U140" s="39"/>
      <c r="V140" s="39"/>
      <c r="W140" s="39"/>
      <c r="X140" s="39"/>
      <c r="Y140" s="39"/>
      <c r="Z140" s="39"/>
      <c r="AA140" s="39"/>
      <c r="AB140" s="39"/>
      <c r="AC140" s="39"/>
      <c r="AD140" s="39"/>
      <c r="AE140" s="39"/>
      <c r="AR140" s="232" t="s">
        <v>276</v>
      </c>
      <c r="AT140" s="232" t="s">
        <v>146</v>
      </c>
      <c r="AU140" s="232" t="s">
        <v>85</v>
      </c>
      <c r="AY140" s="18" t="s">
        <v>143</v>
      </c>
      <c r="BE140" s="233">
        <f>IF(N140="základní",J140,0)</f>
        <v>0</v>
      </c>
      <c r="BF140" s="233">
        <f>IF(N140="snížená",J140,0)</f>
        <v>0</v>
      </c>
      <c r="BG140" s="233">
        <f>IF(N140="zákl. přenesená",J140,0)</f>
        <v>0</v>
      </c>
      <c r="BH140" s="233">
        <f>IF(N140="sníž. přenesená",J140,0)</f>
        <v>0</v>
      </c>
      <c r="BI140" s="233">
        <f>IF(N140="nulová",J140,0)</f>
        <v>0</v>
      </c>
      <c r="BJ140" s="18" t="s">
        <v>83</v>
      </c>
      <c r="BK140" s="233">
        <f>ROUND(I140*H140,2)</f>
        <v>0</v>
      </c>
      <c r="BL140" s="18" t="s">
        <v>276</v>
      </c>
      <c r="BM140" s="232" t="s">
        <v>2235</v>
      </c>
    </row>
    <row r="141" s="2" customFormat="1" ht="16.5" customHeight="1">
      <c r="A141" s="39"/>
      <c r="B141" s="40"/>
      <c r="C141" s="220" t="s">
        <v>299</v>
      </c>
      <c r="D141" s="220" t="s">
        <v>146</v>
      </c>
      <c r="E141" s="221" t="s">
        <v>914</v>
      </c>
      <c r="F141" s="222" t="s">
        <v>2236</v>
      </c>
      <c r="G141" s="223" t="s">
        <v>223</v>
      </c>
      <c r="H141" s="224">
        <v>20</v>
      </c>
      <c r="I141" s="225"/>
      <c r="J141" s="226">
        <f>ROUND(I141*H141,2)</f>
        <v>0</v>
      </c>
      <c r="K141" s="227"/>
      <c r="L141" s="45"/>
      <c r="M141" s="228" t="s">
        <v>1</v>
      </c>
      <c r="N141" s="229" t="s">
        <v>40</v>
      </c>
      <c r="O141" s="92"/>
      <c r="P141" s="230">
        <f>O141*H141</f>
        <v>0</v>
      </c>
      <c r="Q141" s="230">
        <v>0</v>
      </c>
      <c r="R141" s="230">
        <f>Q141*H141</f>
        <v>0</v>
      </c>
      <c r="S141" s="230">
        <v>0</v>
      </c>
      <c r="T141" s="231">
        <f>S141*H141</f>
        <v>0</v>
      </c>
      <c r="U141" s="39"/>
      <c r="V141" s="39"/>
      <c r="W141" s="39"/>
      <c r="X141" s="39"/>
      <c r="Y141" s="39"/>
      <c r="Z141" s="39"/>
      <c r="AA141" s="39"/>
      <c r="AB141" s="39"/>
      <c r="AC141" s="39"/>
      <c r="AD141" s="39"/>
      <c r="AE141" s="39"/>
      <c r="AR141" s="232" t="s">
        <v>276</v>
      </c>
      <c r="AT141" s="232" t="s">
        <v>146</v>
      </c>
      <c r="AU141" s="232" t="s">
        <v>85</v>
      </c>
      <c r="AY141" s="18" t="s">
        <v>143</v>
      </c>
      <c r="BE141" s="233">
        <f>IF(N141="základní",J141,0)</f>
        <v>0</v>
      </c>
      <c r="BF141" s="233">
        <f>IF(N141="snížená",J141,0)</f>
        <v>0</v>
      </c>
      <c r="BG141" s="233">
        <f>IF(N141="zákl. přenesená",J141,0)</f>
        <v>0</v>
      </c>
      <c r="BH141" s="233">
        <f>IF(N141="sníž. přenesená",J141,0)</f>
        <v>0</v>
      </c>
      <c r="BI141" s="233">
        <f>IF(N141="nulová",J141,0)</f>
        <v>0</v>
      </c>
      <c r="BJ141" s="18" t="s">
        <v>83</v>
      </c>
      <c r="BK141" s="233">
        <f>ROUND(I141*H141,2)</f>
        <v>0</v>
      </c>
      <c r="BL141" s="18" t="s">
        <v>276</v>
      </c>
      <c r="BM141" s="232" t="s">
        <v>2237</v>
      </c>
    </row>
    <row r="142" s="2" customFormat="1" ht="16.5" customHeight="1">
      <c r="A142" s="39"/>
      <c r="B142" s="40"/>
      <c r="C142" s="220" t="s">
        <v>304</v>
      </c>
      <c r="D142" s="220" t="s">
        <v>146</v>
      </c>
      <c r="E142" s="221" t="s">
        <v>919</v>
      </c>
      <c r="F142" s="222" t="s">
        <v>2238</v>
      </c>
      <c r="G142" s="223" t="s">
        <v>467</v>
      </c>
      <c r="H142" s="224">
        <v>1</v>
      </c>
      <c r="I142" s="225"/>
      <c r="J142" s="226">
        <f>ROUND(I142*H142,2)</f>
        <v>0</v>
      </c>
      <c r="K142" s="227"/>
      <c r="L142" s="45"/>
      <c r="M142" s="228" t="s">
        <v>1</v>
      </c>
      <c r="N142" s="229" t="s">
        <v>40</v>
      </c>
      <c r="O142" s="92"/>
      <c r="P142" s="230">
        <f>O142*H142</f>
        <v>0</v>
      </c>
      <c r="Q142" s="230">
        <v>0</v>
      </c>
      <c r="R142" s="230">
        <f>Q142*H142</f>
        <v>0</v>
      </c>
      <c r="S142" s="230">
        <v>0</v>
      </c>
      <c r="T142" s="231">
        <f>S142*H142</f>
        <v>0</v>
      </c>
      <c r="U142" s="39"/>
      <c r="V142" s="39"/>
      <c r="W142" s="39"/>
      <c r="X142" s="39"/>
      <c r="Y142" s="39"/>
      <c r="Z142" s="39"/>
      <c r="AA142" s="39"/>
      <c r="AB142" s="39"/>
      <c r="AC142" s="39"/>
      <c r="AD142" s="39"/>
      <c r="AE142" s="39"/>
      <c r="AR142" s="232" t="s">
        <v>276</v>
      </c>
      <c r="AT142" s="232" t="s">
        <v>146</v>
      </c>
      <c r="AU142" s="232" t="s">
        <v>85</v>
      </c>
      <c r="AY142" s="18" t="s">
        <v>143</v>
      </c>
      <c r="BE142" s="233">
        <f>IF(N142="základní",J142,0)</f>
        <v>0</v>
      </c>
      <c r="BF142" s="233">
        <f>IF(N142="snížená",J142,0)</f>
        <v>0</v>
      </c>
      <c r="BG142" s="233">
        <f>IF(N142="zákl. přenesená",J142,0)</f>
        <v>0</v>
      </c>
      <c r="BH142" s="233">
        <f>IF(N142="sníž. přenesená",J142,0)</f>
        <v>0</v>
      </c>
      <c r="BI142" s="233">
        <f>IF(N142="nulová",J142,0)</f>
        <v>0</v>
      </c>
      <c r="BJ142" s="18" t="s">
        <v>83</v>
      </c>
      <c r="BK142" s="233">
        <f>ROUND(I142*H142,2)</f>
        <v>0</v>
      </c>
      <c r="BL142" s="18" t="s">
        <v>276</v>
      </c>
      <c r="BM142" s="232" t="s">
        <v>2239</v>
      </c>
    </row>
    <row r="143" s="2" customFormat="1" ht="16.5" customHeight="1">
      <c r="A143" s="39"/>
      <c r="B143" s="40"/>
      <c r="C143" s="220" t="s">
        <v>310</v>
      </c>
      <c r="D143" s="220" t="s">
        <v>146</v>
      </c>
      <c r="E143" s="221" t="s">
        <v>2117</v>
      </c>
      <c r="F143" s="222" t="s">
        <v>2240</v>
      </c>
      <c r="G143" s="223" t="s">
        <v>223</v>
      </c>
      <c r="H143" s="224">
        <v>20</v>
      </c>
      <c r="I143" s="225"/>
      <c r="J143" s="226">
        <f>ROUND(I143*H143,2)</f>
        <v>0</v>
      </c>
      <c r="K143" s="227"/>
      <c r="L143" s="45"/>
      <c r="M143" s="228" t="s">
        <v>1</v>
      </c>
      <c r="N143" s="229" t="s">
        <v>40</v>
      </c>
      <c r="O143" s="92"/>
      <c r="P143" s="230">
        <f>O143*H143</f>
        <v>0</v>
      </c>
      <c r="Q143" s="230">
        <v>0</v>
      </c>
      <c r="R143" s="230">
        <f>Q143*H143</f>
        <v>0</v>
      </c>
      <c r="S143" s="230">
        <v>0</v>
      </c>
      <c r="T143" s="231">
        <f>S143*H143</f>
        <v>0</v>
      </c>
      <c r="U143" s="39"/>
      <c r="V143" s="39"/>
      <c r="W143" s="39"/>
      <c r="X143" s="39"/>
      <c r="Y143" s="39"/>
      <c r="Z143" s="39"/>
      <c r="AA143" s="39"/>
      <c r="AB143" s="39"/>
      <c r="AC143" s="39"/>
      <c r="AD143" s="39"/>
      <c r="AE143" s="39"/>
      <c r="AR143" s="232" t="s">
        <v>276</v>
      </c>
      <c r="AT143" s="232" t="s">
        <v>146</v>
      </c>
      <c r="AU143" s="232" t="s">
        <v>85</v>
      </c>
      <c r="AY143" s="18" t="s">
        <v>143</v>
      </c>
      <c r="BE143" s="233">
        <f>IF(N143="základní",J143,0)</f>
        <v>0</v>
      </c>
      <c r="BF143" s="233">
        <f>IF(N143="snížená",J143,0)</f>
        <v>0</v>
      </c>
      <c r="BG143" s="233">
        <f>IF(N143="zákl. přenesená",J143,0)</f>
        <v>0</v>
      </c>
      <c r="BH143" s="233">
        <f>IF(N143="sníž. přenesená",J143,0)</f>
        <v>0</v>
      </c>
      <c r="BI143" s="233">
        <f>IF(N143="nulová",J143,0)</f>
        <v>0</v>
      </c>
      <c r="BJ143" s="18" t="s">
        <v>83</v>
      </c>
      <c r="BK143" s="233">
        <f>ROUND(I143*H143,2)</f>
        <v>0</v>
      </c>
      <c r="BL143" s="18" t="s">
        <v>276</v>
      </c>
      <c r="BM143" s="232" t="s">
        <v>2241</v>
      </c>
    </row>
    <row r="144" s="2" customFormat="1" ht="16.5" customHeight="1">
      <c r="A144" s="39"/>
      <c r="B144" s="40"/>
      <c r="C144" s="220" t="s">
        <v>7</v>
      </c>
      <c r="D144" s="220" t="s">
        <v>146</v>
      </c>
      <c r="E144" s="221" t="s">
        <v>2169</v>
      </c>
      <c r="F144" s="222" t="s">
        <v>2242</v>
      </c>
      <c r="G144" s="223" t="s">
        <v>867</v>
      </c>
      <c r="H144" s="224">
        <v>1</v>
      </c>
      <c r="I144" s="225"/>
      <c r="J144" s="226">
        <f>ROUND(I144*H144,2)</f>
        <v>0</v>
      </c>
      <c r="K144" s="227"/>
      <c r="L144" s="45"/>
      <c r="M144" s="228" t="s">
        <v>1</v>
      </c>
      <c r="N144" s="229" t="s">
        <v>40</v>
      </c>
      <c r="O144" s="92"/>
      <c r="P144" s="230">
        <f>O144*H144</f>
        <v>0</v>
      </c>
      <c r="Q144" s="230">
        <v>0</v>
      </c>
      <c r="R144" s="230">
        <f>Q144*H144</f>
        <v>0</v>
      </c>
      <c r="S144" s="230">
        <v>0</v>
      </c>
      <c r="T144" s="231">
        <f>S144*H144</f>
        <v>0</v>
      </c>
      <c r="U144" s="39"/>
      <c r="V144" s="39"/>
      <c r="W144" s="39"/>
      <c r="X144" s="39"/>
      <c r="Y144" s="39"/>
      <c r="Z144" s="39"/>
      <c r="AA144" s="39"/>
      <c r="AB144" s="39"/>
      <c r="AC144" s="39"/>
      <c r="AD144" s="39"/>
      <c r="AE144" s="39"/>
      <c r="AR144" s="232" t="s">
        <v>276</v>
      </c>
      <c r="AT144" s="232" t="s">
        <v>146</v>
      </c>
      <c r="AU144" s="232" t="s">
        <v>85</v>
      </c>
      <c r="AY144" s="18" t="s">
        <v>143</v>
      </c>
      <c r="BE144" s="233">
        <f>IF(N144="základní",J144,0)</f>
        <v>0</v>
      </c>
      <c r="BF144" s="233">
        <f>IF(N144="snížená",J144,0)</f>
        <v>0</v>
      </c>
      <c r="BG144" s="233">
        <f>IF(N144="zákl. přenesená",J144,0)</f>
        <v>0</v>
      </c>
      <c r="BH144" s="233">
        <f>IF(N144="sníž. přenesená",J144,0)</f>
        <v>0</v>
      </c>
      <c r="BI144" s="233">
        <f>IF(N144="nulová",J144,0)</f>
        <v>0</v>
      </c>
      <c r="BJ144" s="18" t="s">
        <v>83</v>
      </c>
      <c r="BK144" s="233">
        <f>ROUND(I144*H144,2)</f>
        <v>0</v>
      </c>
      <c r="BL144" s="18" t="s">
        <v>276</v>
      </c>
      <c r="BM144" s="232" t="s">
        <v>2243</v>
      </c>
    </row>
    <row r="145" s="2" customFormat="1" ht="16.5" customHeight="1">
      <c r="A145" s="39"/>
      <c r="B145" s="40"/>
      <c r="C145" s="220" t="s">
        <v>318</v>
      </c>
      <c r="D145" s="220" t="s">
        <v>146</v>
      </c>
      <c r="E145" s="221" t="s">
        <v>2172</v>
      </c>
      <c r="F145" s="222" t="s">
        <v>2244</v>
      </c>
      <c r="G145" s="223" t="s">
        <v>223</v>
      </c>
      <c r="H145" s="224">
        <v>75</v>
      </c>
      <c r="I145" s="225"/>
      <c r="J145" s="226">
        <f>ROUND(I145*H145,2)</f>
        <v>0</v>
      </c>
      <c r="K145" s="227"/>
      <c r="L145" s="45"/>
      <c r="M145" s="228" t="s">
        <v>1</v>
      </c>
      <c r="N145" s="229" t="s">
        <v>40</v>
      </c>
      <c r="O145" s="92"/>
      <c r="P145" s="230">
        <f>O145*H145</f>
        <v>0</v>
      </c>
      <c r="Q145" s="230">
        <v>0</v>
      </c>
      <c r="R145" s="230">
        <f>Q145*H145</f>
        <v>0</v>
      </c>
      <c r="S145" s="230">
        <v>0</v>
      </c>
      <c r="T145" s="231">
        <f>S145*H145</f>
        <v>0</v>
      </c>
      <c r="U145" s="39"/>
      <c r="V145" s="39"/>
      <c r="W145" s="39"/>
      <c r="X145" s="39"/>
      <c r="Y145" s="39"/>
      <c r="Z145" s="39"/>
      <c r="AA145" s="39"/>
      <c r="AB145" s="39"/>
      <c r="AC145" s="39"/>
      <c r="AD145" s="39"/>
      <c r="AE145" s="39"/>
      <c r="AR145" s="232" t="s">
        <v>276</v>
      </c>
      <c r="AT145" s="232" t="s">
        <v>146</v>
      </c>
      <c r="AU145" s="232" t="s">
        <v>85</v>
      </c>
      <c r="AY145" s="18" t="s">
        <v>143</v>
      </c>
      <c r="BE145" s="233">
        <f>IF(N145="základní",J145,0)</f>
        <v>0</v>
      </c>
      <c r="BF145" s="233">
        <f>IF(N145="snížená",J145,0)</f>
        <v>0</v>
      </c>
      <c r="BG145" s="233">
        <f>IF(N145="zákl. přenesená",J145,0)</f>
        <v>0</v>
      </c>
      <c r="BH145" s="233">
        <f>IF(N145="sníž. přenesená",J145,0)</f>
        <v>0</v>
      </c>
      <c r="BI145" s="233">
        <f>IF(N145="nulová",J145,0)</f>
        <v>0</v>
      </c>
      <c r="BJ145" s="18" t="s">
        <v>83</v>
      </c>
      <c r="BK145" s="233">
        <f>ROUND(I145*H145,2)</f>
        <v>0</v>
      </c>
      <c r="BL145" s="18" t="s">
        <v>276</v>
      </c>
      <c r="BM145" s="232" t="s">
        <v>2245</v>
      </c>
    </row>
    <row r="146" s="2" customFormat="1" ht="16.5" customHeight="1">
      <c r="A146" s="39"/>
      <c r="B146" s="40"/>
      <c r="C146" s="220" t="s">
        <v>322</v>
      </c>
      <c r="D146" s="220" t="s">
        <v>146</v>
      </c>
      <c r="E146" s="221" t="s">
        <v>2120</v>
      </c>
      <c r="F146" s="222" t="s">
        <v>2246</v>
      </c>
      <c r="G146" s="223" t="s">
        <v>223</v>
      </c>
      <c r="H146" s="224">
        <v>50</v>
      </c>
      <c r="I146" s="225"/>
      <c r="J146" s="226">
        <f>ROUND(I146*H146,2)</f>
        <v>0</v>
      </c>
      <c r="K146" s="227"/>
      <c r="L146" s="45"/>
      <c r="M146" s="228" t="s">
        <v>1</v>
      </c>
      <c r="N146" s="229" t="s">
        <v>40</v>
      </c>
      <c r="O146" s="92"/>
      <c r="P146" s="230">
        <f>O146*H146</f>
        <v>0</v>
      </c>
      <c r="Q146" s="230">
        <v>0</v>
      </c>
      <c r="R146" s="230">
        <f>Q146*H146</f>
        <v>0</v>
      </c>
      <c r="S146" s="230">
        <v>0</v>
      </c>
      <c r="T146" s="231">
        <f>S146*H146</f>
        <v>0</v>
      </c>
      <c r="U146" s="39"/>
      <c r="V146" s="39"/>
      <c r="W146" s="39"/>
      <c r="X146" s="39"/>
      <c r="Y146" s="39"/>
      <c r="Z146" s="39"/>
      <c r="AA146" s="39"/>
      <c r="AB146" s="39"/>
      <c r="AC146" s="39"/>
      <c r="AD146" s="39"/>
      <c r="AE146" s="39"/>
      <c r="AR146" s="232" t="s">
        <v>276</v>
      </c>
      <c r="AT146" s="232" t="s">
        <v>146</v>
      </c>
      <c r="AU146" s="232" t="s">
        <v>85</v>
      </c>
      <c r="AY146" s="18" t="s">
        <v>143</v>
      </c>
      <c r="BE146" s="233">
        <f>IF(N146="základní",J146,0)</f>
        <v>0</v>
      </c>
      <c r="BF146" s="233">
        <f>IF(N146="snížená",J146,0)</f>
        <v>0</v>
      </c>
      <c r="BG146" s="233">
        <f>IF(N146="zákl. přenesená",J146,0)</f>
        <v>0</v>
      </c>
      <c r="BH146" s="233">
        <f>IF(N146="sníž. přenesená",J146,0)</f>
        <v>0</v>
      </c>
      <c r="BI146" s="233">
        <f>IF(N146="nulová",J146,0)</f>
        <v>0</v>
      </c>
      <c r="BJ146" s="18" t="s">
        <v>83</v>
      </c>
      <c r="BK146" s="233">
        <f>ROUND(I146*H146,2)</f>
        <v>0</v>
      </c>
      <c r="BL146" s="18" t="s">
        <v>276</v>
      </c>
      <c r="BM146" s="232" t="s">
        <v>2247</v>
      </c>
    </row>
    <row r="147" s="2" customFormat="1" ht="24.15" customHeight="1">
      <c r="A147" s="39"/>
      <c r="B147" s="40"/>
      <c r="C147" s="220" t="s">
        <v>326</v>
      </c>
      <c r="D147" s="220" t="s">
        <v>146</v>
      </c>
      <c r="E147" s="221" t="s">
        <v>2123</v>
      </c>
      <c r="F147" s="222" t="s">
        <v>2248</v>
      </c>
      <c r="G147" s="223" t="s">
        <v>223</v>
      </c>
      <c r="H147" s="224">
        <v>25</v>
      </c>
      <c r="I147" s="225"/>
      <c r="J147" s="226">
        <f>ROUND(I147*H147,2)</f>
        <v>0</v>
      </c>
      <c r="K147" s="227"/>
      <c r="L147" s="45"/>
      <c r="M147" s="228" t="s">
        <v>1</v>
      </c>
      <c r="N147" s="229" t="s">
        <v>40</v>
      </c>
      <c r="O147" s="92"/>
      <c r="P147" s="230">
        <f>O147*H147</f>
        <v>0</v>
      </c>
      <c r="Q147" s="230">
        <v>0</v>
      </c>
      <c r="R147" s="230">
        <f>Q147*H147</f>
        <v>0</v>
      </c>
      <c r="S147" s="230">
        <v>0</v>
      </c>
      <c r="T147" s="231">
        <f>S147*H147</f>
        <v>0</v>
      </c>
      <c r="U147" s="39"/>
      <c r="V147" s="39"/>
      <c r="W147" s="39"/>
      <c r="X147" s="39"/>
      <c r="Y147" s="39"/>
      <c r="Z147" s="39"/>
      <c r="AA147" s="39"/>
      <c r="AB147" s="39"/>
      <c r="AC147" s="39"/>
      <c r="AD147" s="39"/>
      <c r="AE147" s="39"/>
      <c r="AR147" s="232" t="s">
        <v>276</v>
      </c>
      <c r="AT147" s="232" t="s">
        <v>146</v>
      </c>
      <c r="AU147" s="232" t="s">
        <v>85</v>
      </c>
      <c r="AY147" s="18" t="s">
        <v>143</v>
      </c>
      <c r="BE147" s="233">
        <f>IF(N147="základní",J147,0)</f>
        <v>0</v>
      </c>
      <c r="BF147" s="233">
        <f>IF(N147="snížená",J147,0)</f>
        <v>0</v>
      </c>
      <c r="BG147" s="233">
        <f>IF(N147="zákl. přenesená",J147,0)</f>
        <v>0</v>
      </c>
      <c r="BH147" s="233">
        <f>IF(N147="sníž. přenesená",J147,0)</f>
        <v>0</v>
      </c>
      <c r="BI147" s="233">
        <f>IF(N147="nulová",J147,0)</f>
        <v>0</v>
      </c>
      <c r="BJ147" s="18" t="s">
        <v>83</v>
      </c>
      <c r="BK147" s="233">
        <f>ROUND(I147*H147,2)</f>
        <v>0</v>
      </c>
      <c r="BL147" s="18" t="s">
        <v>276</v>
      </c>
      <c r="BM147" s="232" t="s">
        <v>2249</v>
      </c>
    </row>
    <row r="148" s="2" customFormat="1" ht="16.5" customHeight="1">
      <c r="A148" s="39"/>
      <c r="B148" s="40"/>
      <c r="C148" s="220" t="s">
        <v>337</v>
      </c>
      <c r="D148" s="220" t="s">
        <v>146</v>
      </c>
      <c r="E148" s="221" t="s">
        <v>1967</v>
      </c>
      <c r="F148" s="222" t="s">
        <v>2250</v>
      </c>
      <c r="G148" s="223" t="s">
        <v>467</v>
      </c>
      <c r="H148" s="224">
        <v>1</v>
      </c>
      <c r="I148" s="225"/>
      <c r="J148" s="226">
        <f>ROUND(I148*H148,2)</f>
        <v>0</v>
      </c>
      <c r="K148" s="227"/>
      <c r="L148" s="45"/>
      <c r="M148" s="228" t="s">
        <v>1</v>
      </c>
      <c r="N148" s="229" t="s">
        <v>40</v>
      </c>
      <c r="O148" s="92"/>
      <c r="P148" s="230">
        <f>O148*H148</f>
        <v>0</v>
      </c>
      <c r="Q148" s="230">
        <v>0</v>
      </c>
      <c r="R148" s="230">
        <f>Q148*H148</f>
        <v>0</v>
      </c>
      <c r="S148" s="230">
        <v>0</v>
      </c>
      <c r="T148" s="231">
        <f>S148*H148</f>
        <v>0</v>
      </c>
      <c r="U148" s="39"/>
      <c r="V148" s="39"/>
      <c r="W148" s="39"/>
      <c r="X148" s="39"/>
      <c r="Y148" s="39"/>
      <c r="Z148" s="39"/>
      <c r="AA148" s="39"/>
      <c r="AB148" s="39"/>
      <c r="AC148" s="39"/>
      <c r="AD148" s="39"/>
      <c r="AE148" s="39"/>
      <c r="AR148" s="232" t="s">
        <v>276</v>
      </c>
      <c r="AT148" s="232" t="s">
        <v>146</v>
      </c>
      <c r="AU148" s="232" t="s">
        <v>85</v>
      </c>
      <c r="AY148" s="18" t="s">
        <v>143</v>
      </c>
      <c r="BE148" s="233">
        <f>IF(N148="základní",J148,0)</f>
        <v>0</v>
      </c>
      <c r="BF148" s="233">
        <f>IF(N148="snížená",J148,0)</f>
        <v>0</v>
      </c>
      <c r="BG148" s="233">
        <f>IF(N148="zákl. přenesená",J148,0)</f>
        <v>0</v>
      </c>
      <c r="BH148" s="233">
        <f>IF(N148="sníž. přenesená",J148,0)</f>
        <v>0</v>
      </c>
      <c r="BI148" s="233">
        <f>IF(N148="nulová",J148,0)</f>
        <v>0</v>
      </c>
      <c r="BJ148" s="18" t="s">
        <v>83</v>
      </c>
      <c r="BK148" s="233">
        <f>ROUND(I148*H148,2)</f>
        <v>0</v>
      </c>
      <c r="BL148" s="18" t="s">
        <v>276</v>
      </c>
      <c r="BM148" s="232" t="s">
        <v>2251</v>
      </c>
    </row>
    <row r="149" s="2" customFormat="1" ht="16.5" customHeight="1">
      <c r="A149" s="39"/>
      <c r="B149" s="40"/>
      <c r="C149" s="220" t="s">
        <v>342</v>
      </c>
      <c r="D149" s="220" t="s">
        <v>146</v>
      </c>
      <c r="E149" s="221" t="s">
        <v>2128</v>
      </c>
      <c r="F149" s="222" t="s">
        <v>2252</v>
      </c>
      <c r="G149" s="223" t="s">
        <v>467</v>
      </c>
      <c r="H149" s="224">
        <v>1</v>
      </c>
      <c r="I149" s="225"/>
      <c r="J149" s="226">
        <f>ROUND(I149*H149,2)</f>
        <v>0</v>
      </c>
      <c r="K149" s="227"/>
      <c r="L149" s="45"/>
      <c r="M149" s="228" t="s">
        <v>1</v>
      </c>
      <c r="N149" s="229" t="s">
        <v>40</v>
      </c>
      <c r="O149" s="92"/>
      <c r="P149" s="230">
        <f>O149*H149</f>
        <v>0</v>
      </c>
      <c r="Q149" s="230">
        <v>0</v>
      </c>
      <c r="R149" s="230">
        <f>Q149*H149</f>
        <v>0</v>
      </c>
      <c r="S149" s="230">
        <v>0</v>
      </c>
      <c r="T149" s="231">
        <f>S149*H149</f>
        <v>0</v>
      </c>
      <c r="U149" s="39"/>
      <c r="V149" s="39"/>
      <c r="W149" s="39"/>
      <c r="X149" s="39"/>
      <c r="Y149" s="39"/>
      <c r="Z149" s="39"/>
      <c r="AA149" s="39"/>
      <c r="AB149" s="39"/>
      <c r="AC149" s="39"/>
      <c r="AD149" s="39"/>
      <c r="AE149" s="39"/>
      <c r="AR149" s="232" t="s">
        <v>276</v>
      </c>
      <c r="AT149" s="232" t="s">
        <v>146</v>
      </c>
      <c r="AU149" s="232" t="s">
        <v>85</v>
      </c>
      <c r="AY149" s="18" t="s">
        <v>143</v>
      </c>
      <c r="BE149" s="233">
        <f>IF(N149="základní",J149,0)</f>
        <v>0</v>
      </c>
      <c r="BF149" s="233">
        <f>IF(N149="snížená",J149,0)</f>
        <v>0</v>
      </c>
      <c r="BG149" s="233">
        <f>IF(N149="zákl. přenesená",J149,0)</f>
        <v>0</v>
      </c>
      <c r="BH149" s="233">
        <f>IF(N149="sníž. přenesená",J149,0)</f>
        <v>0</v>
      </c>
      <c r="BI149" s="233">
        <f>IF(N149="nulová",J149,0)</f>
        <v>0</v>
      </c>
      <c r="BJ149" s="18" t="s">
        <v>83</v>
      </c>
      <c r="BK149" s="233">
        <f>ROUND(I149*H149,2)</f>
        <v>0</v>
      </c>
      <c r="BL149" s="18" t="s">
        <v>276</v>
      </c>
      <c r="BM149" s="232" t="s">
        <v>2253</v>
      </c>
    </row>
    <row r="150" s="2" customFormat="1" ht="16.5" customHeight="1">
      <c r="A150" s="39"/>
      <c r="B150" s="40"/>
      <c r="C150" s="220" t="s">
        <v>348</v>
      </c>
      <c r="D150" s="220" t="s">
        <v>146</v>
      </c>
      <c r="E150" s="221" t="s">
        <v>2131</v>
      </c>
      <c r="F150" s="222" t="s">
        <v>2254</v>
      </c>
      <c r="G150" s="223" t="s">
        <v>467</v>
      </c>
      <c r="H150" s="224">
        <v>1</v>
      </c>
      <c r="I150" s="225"/>
      <c r="J150" s="226">
        <f>ROUND(I150*H150,2)</f>
        <v>0</v>
      </c>
      <c r="K150" s="227"/>
      <c r="L150" s="45"/>
      <c r="M150" s="228" t="s">
        <v>1</v>
      </c>
      <c r="N150" s="229" t="s">
        <v>40</v>
      </c>
      <c r="O150" s="92"/>
      <c r="P150" s="230">
        <f>O150*H150</f>
        <v>0</v>
      </c>
      <c r="Q150" s="230">
        <v>0</v>
      </c>
      <c r="R150" s="230">
        <f>Q150*H150</f>
        <v>0</v>
      </c>
      <c r="S150" s="230">
        <v>0</v>
      </c>
      <c r="T150" s="231">
        <f>S150*H150</f>
        <v>0</v>
      </c>
      <c r="U150" s="39"/>
      <c r="V150" s="39"/>
      <c r="W150" s="39"/>
      <c r="X150" s="39"/>
      <c r="Y150" s="39"/>
      <c r="Z150" s="39"/>
      <c r="AA150" s="39"/>
      <c r="AB150" s="39"/>
      <c r="AC150" s="39"/>
      <c r="AD150" s="39"/>
      <c r="AE150" s="39"/>
      <c r="AR150" s="232" t="s">
        <v>276</v>
      </c>
      <c r="AT150" s="232" t="s">
        <v>146</v>
      </c>
      <c r="AU150" s="232" t="s">
        <v>85</v>
      </c>
      <c r="AY150" s="18" t="s">
        <v>143</v>
      </c>
      <c r="BE150" s="233">
        <f>IF(N150="základní",J150,0)</f>
        <v>0</v>
      </c>
      <c r="BF150" s="233">
        <f>IF(N150="snížená",J150,0)</f>
        <v>0</v>
      </c>
      <c r="BG150" s="233">
        <f>IF(N150="zákl. přenesená",J150,0)</f>
        <v>0</v>
      </c>
      <c r="BH150" s="233">
        <f>IF(N150="sníž. přenesená",J150,0)</f>
        <v>0</v>
      </c>
      <c r="BI150" s="233">
        <f>IF(N150="nulová",J150,0)</f>
        <v>0</v>
      </c>
      <c r="BJ150" s="18" t="s">
        <v>83</v>
      </c>
      <c r="BK150" s="233">
        <f>ROUND(I150*H150,2)</f>
        <v>0</v>
      </c>
      <c r="BL150" s="18" t="s">
        <v>276</v>
      </c>
      <c r="BM150" s="232" t="s">
        <v>2255</v>
      </c>
    </row>
    <row r="151" s="2" customFormat="1" ht="16.5" customHeight="1">
      <c r="A151" s="39"/>
      <c r="B151" s="40"/>
      <c r="C151" s="220" t="s">
        <v>353</v>
      </c>
      <c r="D151" s="220" t="s">
        <v>146</v>
      </c>
      <c r="E151" s="221" t="s">
        <v>2134</v>
      </c>
      <c r="F151" s="222" t="s">
        <v>2256</v>
      </c>
      <c r="G151" s="223" t="s">
        <v>867</v>
      </c>
      <c r="H151" s="224">
        <v>30</v>
      </c>
      <c r="I151" s="225"/>
      <c r="J151" s="226">
        <f>ROUND(I151*H151,2)</f>
        <v>0</v>
      </c>
      <c r="K151" s="227"/>
      <c r="L151" s="45"/>
      <c r="M151" s="228" t="s">
        <v>1</v>
      </c>
      <c r="N151" s="229" t="s">
        <v>40</v>
      </c>
      <c r="O151" s="92"/>
      <c r="P151" s="230">
        <f>O151*H151</f>
        <v>0</v>
      </c>
      <c r="Q151" s="230">
        <v>0</v>
      </c>
      <c r="R151" s="230">
        <f>Q151*H151</f>
        <v>0</v>
      </c>
      <c r="S151" s="230">
        <v>0</v>
      </c>
      <c r="T151" s="231">
        <f>S151*H151</f>
        <v>0</v>
      </c>
      <c r="U151" s="39"/>
      <c r="V151" s="39"/>
      <c r="W151" s="39"/>
      <c r="X151" s="39"/>
      <c r="Y151" s="39"/>
      <c r="Z151" s="39"/>
      <c r="AA151" s="39"/>
      <c r="AB151" s="39"/>
      <c r="AC151" s="39"/>
      <c r="AD151" s="39"/>
      <c r="AE151" s="39"/>
      <c r="AR151" s="232" t="s">
        <v>276</v>
      </c>
      <c r="AT151" s="232" t="s">
        <v>146</v>
      </c>
      <c r="AU151" s="232" t="s">
        <v>85</v>
      </c>
      <c r="AY151" s="18" t="s">
        <v>143</v>
      </c>
      <c r="BE151" s="233">
        <f>IF(N151="základní",J151,0)</f>
        <v>0</v>
      </c>
      <c r="BF151" s="233">
        <f>IF(N151="snížená",J151,0)</f>
        <v>0</v>
      </c>
      <c r="BG151" s="233">
        <f>IF(N151="zákl. přenesená",J151,0)</f>
        <v>0</v>
      </c>
      <c r="BH151" s="233">
        <f>IF(N151="sníž. přenesená",J151,0)</f>
        <v>0</v>
      </c>
      <c r="BI151" s="233">
        <f>IF(N151="nulová",J151,0)</f>
        <v>0</v>
      </c>
      <c r="BJ151" s="18" t="s">
        <v>83</v>
      </c>
      <c r="BK151" s="233">
        <f>ROUND(I151*H151,2)</f>
        <v>0</v>
      </c>
      <c r="BL151" s="18" t="s">
        <v>276</v>
      </c>
      <c r="BM151" s="232" t="s">
        <v>2257</v>
      </c>
    </row>
    <row r="152" s="2" customFormat="1" ht="16.5" customHeight="1">
      <c r="A152" s="39"/>
      <c r="B152" s="40"/>
      <c r="C152" s="220" t="s">
        <v>360</v>
      </c>
      <c r="D152" s="220" t="s">
        <v>146</v>
      </c>
      <c r="E152" s="221" t="s">
        <v>2137</v>
      </c>
      <c r="F152" s="222" t="s">
        <v>2258</v>
      </c>
      <c r="G152" s="223" t="s">
        <v>867</v>
      </c>
      <c r="H152" s="224">
        <v>1</v>
      </c>
      <c r="I152" s="225"/>
      <c r="J152" s="226">
        <f>ROUND(I152*H152,2)</f>
        <v>0</v>
      </c>
      <c r="K152" s="227"/>
      <c r="L152" s="45"/>
      <c r="M152" s="228" t="s">
        <v>1</v>
      </c>
      <c r="N152" s="229" t="s">
        <v>40</v>
      </c>
      <c r="O152" s="92"/>
      <c r="P152" s="230">
        <f>O152*H152</f>
        <v>0</v>
      </c>
      <c r="Q152" s="230">
        <v>0</v>
      </c>
      <c r="R152" s="230">
        <f>Q152*H152</f>
        <v>0</v>
      </c>
      <c r="S152" s="230">
        <v>0</v>
      </c>
      <c r="T152" s="231">
        <f>S152*H152</f>
        <v>0</v>
      </c>
      <c r="U152" s="39"/>
      <c r="V152" s="39"/>
      <c r="W152" s="39"/>
      <c r="X152" s="39"/>
      <c r="Y152" s="39"/>
      <c r="Z152" s="39"/>
      <c r="AA152" s="39"/>
      <c r="AB152" s="39"/>
      <c r="AC152" s="39"/>
      <c r="AD152" s="39"/>
      <c r="AE152" s="39"/>
      <c r="AR152" s="232" t="s">
        <v>276</v>
      </c>
      <c r="AT152" s="232" t="s">
        <v>146</v>
      </c>
      <c r="AU152" s="232" t="s">
        <v>85</v>
      </c>
      <c r="AY152" s="18" t="s">
        <v>143</v>
      </c>
      <c r="BE152" s="233">
        <f>IF(N152="základní",J152,0)</f>
        <v>0</v>
      </c>
      <c r="BF152" s="233">
        <f>IF(N152="snížená",J152,0)</f>
        <v>0</v>
      </c>
      <c r="BG152" s="233">
        <f>IF(N152="zákl. přenesená",J152,0)</f>
        <v>0</v>
      </c>
      <c r="BH152" s="233">
        <f>IF(N152="sníž. přenesená",J152,0)</f>
        <v>0</v>
      </c>
      <c r="BI152" s="233">
        <f>IF(N152="nulová",J152,0)</f>
        <v>0</v>
      </c>
      <c r="BJ152" s="18" t="s">
        <v>83</v>
      </c>
      <c r="BK152" s="233">
        <f>ROUND(I152*H152,2)</f>
        <v>0</v>
      </c>
      <c r="BL152" s="18" t="s">
        <v>276</v>
      </c>
      <c r="BM152" s="232" t="s">
        <v>2259</v>
      </c>
    </row>
    <row r="153" s="2" customFormat="1" ht="16.5" customHeight="1">
      <c r="A153" s="39"/>
      <c r="B153" s="40"/>
      <c r="C153" s="220" t="s">
        <v>365</v>
      </c>
      <c r="D153" s="220" t="s">
        <v>146</v>
      </c>
      <c r="E153" s="221" t="s">
        <v>2140</v>
      </c>
      <c r="F153" s="222" t="s">
        <v>2260</v>
      </c>
      <c r="G153" s="223" t="s">
        <v>467</v>
      </c>
      <c r="H153" s="224">
        <v>1</v>
      </c>
      <c r="I153" s="225"/>
      <c r="J153" s="226">
        <f>ROUND(I153*H153,2)</f>
        <v>0</v>
      </c>
      <c r="K153" s="227"/>
      <c r="L153" s="45"/>
      <c r="M153" s="228" t="s">
        <v>1</v>
      </c>
      <c r="N153" s="229" t="s">
        <v>40</v>
      </c>
      <c r="O153" s="92"/>
      <c r="P153" s="230">
        <f>O153*H153</f>
        <v>0</v>
      </c>
      <c r="Q153" s="230">
        <v>0</v>
      </c>
      <c r="R153" s="230">
        <f>Q153*H153</f>
        <v>0</v>
      </c>
      <c r="S153" s="230">
        <v>0</v>
      </c>
      <c r="T153" s="231">
        <f>S153*H153</f>
        <v>0</v>
      </c>
      <c r="U153" s="39"/>
      <c r="V153" s="39"/>
      <c r="W153" s="39"/>
      <c r="X153" s="39"/>
      <c r="Y153" s="39"/>
      <c r="Z153" s="39"/>
      <c r="AA153" s="39"/>
      <c r="AB153" s="39"/>
      <c r="AC153" s="39"/>
      <c r="AD153" s="39"/>
      <c r="AE153" s="39"/>
      <c r="AR153" s="232" t="s">
        <v>276</v>
      </c>
      <c r="AT153" s="232" t="s">
        <v>146</v>
      </c>
      <c r="AU153" s="232" t="s">
        <v>85</v>
      </c>
      <c r="AY153" s="18" t="s">
        <v>143</v>
      </c>
      <c r="BE153" s="233">
        <f>IF(N153="základní",J153,0)</f>
        <v>0</v>
      </c>
      <c r="BF153" s="233">
        <f>IF(N153="snížená",J153,0)</f>
        <v>0</v>
      </c>
      <c r="BG153" s="233">
        <f>IF(N153="zákl. přenesená",J153,0)</f>
        <v>0</v>
      </c>
      <c r="BH153" s="233">
        <f>IF(N153="sníž. přenesená",J153,0)</f>
        <v>0</v>
      </c>
      <c r="BI153" s="233">
        <f>IF(N153="nulová",J153,0)</f>
        <v>0</v>
      </c>
      <c r="BJ153" s="18" t="s">
        <v>83</v>
      </c>
      <c r="BK153" s="233">
        <f>ROUND(I153*H153,2)</f>
        <v>0</v>
      </c>
      <c r="BL153" s="18" t="s">
        <v>276</v>
      </c>
      <c r="BM153" s="232" t="s">
        <v>2261</v>
      </c>
    </row>
    <row r="154" s="2" customFormat="1" ht="16.5" customHeight="1">
      <c r="A154" s="39"/>
      <c r="B154" s="40"/>
      <c r="C154" s="220" t="s">
        <v>369</v>
      </c>
      <c r="D154" s="220" t="s">
        <v>146</v>
      </c>
      <c r="E154" s="221" t="s">
        <v>2143</v>
      </c>
      <c r="F154" s="222" t="s">
        <v>2262</v>
      </c>
      <c r="G154" s="223" t="s">
        <v>467</v>
      </c>
      <c r="H154" s="224">
        <v>1</v>
      </c>
      <c r="I154" s="225"/>
      <c r="J154" s="226">
        <f>ROUND(I154*H154,2)</f>
        <v>0</v>
      </c>
      <c r="K154" s="227"/>
      <c r="L154" s="45"/>
      <c r="M154" s="228" t="s">
        <v>1</v>
      </c>
      <c r="N154" s="229" t="s">
        <v>40</v>
      </c>
      <c r="O154" s="92"/>
      <c r="P154" s="230">
        <f>O154*H154</f>
        <v>0</v>
      </c>
      <c r="Q154" s="230">
        <v>0</v>
      </c>
      <c r="R154" s="230">
        <f>Q154*H154</f>
        <v>0</v>
      </c>
      <c r="S154" s="230">
        <v>0</v>
      </c>
      <c r="T154" s="231">
        <f>S154*H154</f>
        <v>0</v>
      </c>
      <c r="U154" s="39"/>
      <c r="V154" s="39"/>
      <c r="W154" s="39"/>
      <c r="X154" s="39"/>
      <c r="Y154" s="39"/>
      <c r="Z154" s="39"/>
      <c r="AA154" s="39"/>
      <c r="AB154" s="39"/>
      <c r="AC154" s="39"/>
      <c r="AD154" s="39"/>
      <c r="AE154" s="39"/>
      <c r="AR154" s="232" t="s">
        <v>276</v>
      </c>
      <c r="AT154" s="232" t="s">
        <v>146</v>
      </c>
      <c r="AU154" s="232" t="s">
        <v>85</v>
      </c>
      <c r="AY154" s="18" t="s">
        <v>143</v>
      </c>
      <c r="BE154" s="233">
        <f>IF(N154="základní",J154,0)</f>
        <v>0</v>
      </c>
      <c r="BF154" s="233">
        <f>IF(N154="snížená",J154,0)</f>
        <v>0</v>
      </c>
      <c r="BG154" s="233">
        <f>IF(N154="zákl. přenesená",J154,0)</f>
        <v>0</v>
      </c>
      <c r="BH154" s="233">
        <f>IF(N154="sníž. přenesená",J154,0)</f>
        <v>0</v>
      </c>
      <c r="BI154" s="233">
        <f>IF(N154="nulová",J154,0)</f>
        <v>0</v>
      </c>
      <c r="BJ154" s="18" t="s">
        <v>83</v>
      </c>
      <c r="BK154" s="233">
        <f>ROUND(I154*H154,2)</f>
        <v>0</v>
      </c>
      <c r="BL154" s="18" t="s">
        <v>276</v>
      </c>
      <c r="BM154" s="232" t="s">
        <v>2263</v>
      </c>
    </row>
    <row r="155" s="2" customFormat="1" ht="16.5" customHeight="1">
      <c r="A155" s="39"/>
      <c r="B155" s="40"/>
      <c r="C155" s="220" t="s">
        <v>373</v>
      </c>
      <c r="D155" s="220" t="s">
        <v>146</v>
      </c>
      <c r="E155" s="221" t="s">
        <v>2146</v>
      </c>
      <c r="F155" s="222" t="s">
        <v>2264</v>
      </c>
      <c r="G155" s="223" t="s">
        <v>467</v>
      </c>
      <c r="H155" s="224">
        <v>1</v>
      </c>
      <c r="I155" s="225"/>
      <c r="J155" s="226">
        <f>ROUND(I155*H155,2)</f>
        <v>0</v>
      </c>
      <c r="K155" s="227"/>
      <c r="L155" s="45"/>
      <c r="M155" s="294" t="s">
        <v>1</v>
      </c>
      <c r="N155" s="295" t="s">
        <v>40</v>
      </c>
      <c r="O155" s="296"/>
      <c r="P155" s="297">
        <f>O155*H155</f>
        <v>0</v>
      </c>
      <c r="Q155" s="297">
        <v>0</v>
      </c>
      <c r="R155" s="297">
        <f>Q155*H155</f>
        <v>0</v>
      </c>
      <c r="S155" s="297">
        <v>0</v>
      </c>
      <c r="T155" s="298">
        <f>S155*H155</f>
        <v>0</v>
      </c>
      <c r="U155" s="39"/>
      <c r="V155" s="39"/>
      <c r="W155" s="39"/>
      <c r="X155" s="39"/>
      <c r="Y155" s="39"/>
      <c r="Z155" s="39"/>
      <c r="AA155" s="39"/>
      <c r="AB155" s="39"/>
      <c r="AC155" s="39"/>
      <c r="AD155" s="39"/>
      <c r="AE155" s="39"/>
      <c r="AR155" s="232" t="s">
        <v>276</v>
      </c>
      <c r="AT155" s="232" t="s">
        <v>146</v>
      </c>
      <c r="AU155" s="232" t="s">
        <v>85</v>
      </c>
      <c r="AY155" s="18" t="s">
        <v>143</v>
      </c>
      <c r="BE155" s="233">
        <f>IF(N155="základní",J155,0)</f>
        <v>0</v>
      </c>
      <c r="BF155" s="233">
        <f>IF(N155="snížená",J155,0)</f>
        <v>0</v>
      </c>
      <c r="BG155" s="233">
        <f>IF(N155="zákl. přenesená",J155,0)</f>
        <v>0</v>
      </c>
      <c r="BH155" s="233">
        <f>IF(N155="sníž. přenesená",J155,0)</f>
        <v>0</v>
      </c>
      <c r="BI155" s="233">
        <f>IF(N155="nulová",J155,0)</f>
        <v>0</v>
      </c>
      <c r="BJ155" s="18" t="s">
        <v>83</v>
      </c>
      <c r="BK155" s="233">
        <f>ROUND(I155*H155,2)</f>
        <v>0</v>
      </c>
      <c r="BL155" s="18" t="s">
        <v>276</v>
      </c>
      <c r="BM155" s="232" t="s">
        <v>2265</v>
      </c>
    </row>
    <row r="156" s="2" customFormat="1" ht="6.96" customHeight="1">
      <c r="A156" s="39"/>
      <c r="B156" s="67"/>
      <c r="C156" s="68"/>
      <c r="D156" s="68"/>
      <c r="E156" s="68"/>
      <c r="F156" s="68"/>
      <c r="G156" s="68"/>
      <c r="H156" s="68"/>
      <c r="I156" s="68"/>
      <c r="J156" s="68"/>
      <c r="K156" s="68"/>
      <c r="L156" s="45"/>
      <c r="M156" s="39"/>
      <c r="O156" s="39"/>
      <c r="P156" s="39"/>
      <c r="Q156" s="39"/>
      <c r="R156" s="39"/>
      <c r="S156" s="39"/>
      <c r="T156" s="39"/>
      <c r="U156" s="39"/>
      <c r="V156" s="39"/>
      <c r="W156" s="39"/>
      <c r="X156" s="39"/>
      <c r="Y156" s="39"/>
      <c r="Z156" s="39"/>
      <c r="AA156" s="39"/>
      <c r="AB156" s="39"/>
      <c r="AC156" s="39"/>
      <c r="AD156" s="39"/>
      <c r="AE156" s="39"/>
    </row>
  </sheetData>
  <sheetProtection sheet="1" autoFilter="0" formatColumns="0" formatRows="0" objects="1" scenarios="1" spinCount="100000" saltValue="lkIy7oBWTkiUJgIgk4EwEZMkoJ5P+vrCeuI7ECCXcdcKHcY2dr9i8goFBnJAtpUBNu6h2GqnRYGfHAp4X+3IoQ==" hashValue="Xma+ANCkT6HgxPqLqSCR3YOEKiQrHWpPwEwcUOkgvVs/TsvYmvMcTkap0p6DD+8swF7EnxGKAcy6AJdVeVWE2Q==" algorithmName="SHA-512" password="CC35"/>
  <autoFilter ref="C117:K155"/>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100</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16.5" customHeight="1">
      <c r="A9" s="39"/>
      <c r="B9" s="45"/>
      <c r="C9" s="39"/>
      <c r="D9" s="39"/>
      <c r="E9" s="143" t="s">
        <v>2266</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31</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ROUND(J124,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ROUND((SUM(BE124:BE144)),  2)</f>
        <v>0</v>
      </c>
      <c r="G33" s="39"/>
      <c r="H33" s="39"/>
      <c r="I33" s="156">
        <v>0.20999999999999999</v>
      </c>
      <c r="J33" s="155">
        <f>ROUND(((SUM(BE124:BE144))*I33),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ROUND((SUM(BF124:BF144)),  2)</f>
        <v>0</v>
      </c>
      <c r="G34" s="39"/>
      <c r="H34" s="39"/>
      <c r="I34" s="156">
        <v>0.14999999999999999</v>
      </c>
      <c r="J34" s="155">
        <f>ROUND(((SUM(BF124:BF144))*I34),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ROUND((SUM(BG124:BG144)),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ROUND((SUM(BH124:BH144)),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ROUND((SUM(BI124:BI144)),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05a - VRN - uznatelné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KFJ project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KFJ project s.r.o.</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J124</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112</v>
      </c>
      <c r="E97" s="183"/>
      <c r="F97" s="183"/>
      <c r="G97" s="183"/>
      <c r="H97" s="183"/>
      <c r="I97" s="183"/>
      <c r="J97" s="184">
        <f>J125</f>
        <v>0</v>
      </c>
      <c r="K97" s="181"/>
      <c r="L97" s="185"/>
      <c r="S97" s="9"/>
      <c r="T97" s="9"/>
      <c r="U97" s="9"/>
      <c r="V97" s="9"/>
      <c r="W97" s="9"/>
      <c r="X97" s="9"/>
      <c r="Y97" s="9"/>
      <c r="Z97" s="9"/>
      <c r="AA97" s="9"/>
      <c r="AB97" s="9"/>
      <c r="AC97" s="9"/>
      <c r="AD97" s="9"/>
      <c r="AE97" s="9"/>
    </row>
    <row r="98" s="9" customFormat="1" ht="24.96" customHeight="1">
      <c r="A98" s="9"/>
      <c r="B98" s="180"/>
      <c r="C98" s="181"/>
      <c r="D98" s="182" t="s">
        <v>2267</v>
      </c>
      <c r="E98" s="183"/>
      <c r="F98" s="183"/>
      <c r="G98" s="183"/>
      <c r="H98" s="183"/>
      <c r="I98" s="183"/>
      <c r="J98" s="184">
        <f>J126</f>
        <v>0</v>
      </c>
      <c r="K98" s="181"/>
      <c r="L98" s="185"/>
      <c r="S98" s="9"/>
      <c r="T98" s="9"/>
      <c r="U98" s="9"/>
      <c r="V98" s="9"/>
      <c r="W98" s="9"/>
      <c r="X98" s="9"/>
      <c r="Y98" s="9"/>
      <c r="Z98" s="9"/>
      <c r="AA98" s="9"/>
      <c r="AB98" s="9"/>
      <c r="AC98" s="9"/>
      <c r="AD98" s="9"/>
      <c r="AE98" s="9"/>
    </row>
    <row r="99" s="10" customFormat="1" ht="19.92" customHeight="1">
      <c r="A99" s="10"/>
      <c r="B99" s="186"/>
      <c r="C99" s="187"/>
      <c r="D99" s="188" t="s">
        <v>2268</v>
      </c>
      <c r="E99" s="189"/>
      <c r="F99" s="189"/>
      <c r="G99" s="189"/>
      <c r="H99" s="189"/>
      <c r="I99" s="189"/>
      <c r="J99" s="190">
        <f>J127</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2269</v>
      </c>
      <c r="E100" s="189"/>
      <c r="F100" s="189"/>
      <c r="G100" s="189"/>
      <c r="H100" s="189"/>
      <c r="I100" s="189"/>
      <c r="J100" s="190">
        <f>J129</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2270</v>
      </c>
      <c r="E101" s="189"/>
      <c r="F101" s="189"/>
      <c r="G101" s="189"/>
      <c r="H101" s="189"/>
      <c r="I101" s="189"/>
      <c r="J101" s="190">
        <f>J131</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2271</v>
      </c>
      <c r="E102" s="189"/>
      <c r="F102" s="189"/>
      <c r="G102" s="189"/>
      <c r="H102" s="189"/>
      <c r="I102" s="189"/>
      <c r="J102" s="190">
        <f>J136</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2272</v>
      </c>
      <c r="E103" s="189"/>
      <c r="F103" s="189"/>
      <c r="G103" s="189"/>
      <c r="H103" s="189"/>
      <c r="I103" s="189"/>
      <c r="J103" s="190">
        <f>J138</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2273</v>
      </c>
      <c r="E104" s="189"/>
      <c r="F104" s="189"/>
      <c r="G104" s="189"/>
      <c r="H104" s="189"/>
      <c r="I104" s="189"/>
      <c r="J104" s="190">
        <f>J141</f>
        <v>0</v>
      </c>
      <c r="K104" s="187"/>
      <c r="L104" s="191"/>
      <c r="S104" s="10"/>
      <c r="T104" s="10"/>
      <c r="U104" s="10"/>
      <c r="V104" s="10"/>
      <c r="W104" s="10"/>
      <c r="X104" s="10"/>
      <c r="Y104" s="10"/>
      <c r="Z104" s="10"/>
      <c r="AA104" s="10"/>
      <c r="AB104" s="10"/>
      <c r="AC104" s="10"/>
      <c r="AD104" s="10"/>
      <c r="AE104" s="10"/>
    </row>
    <row r="105" s="2" customFormat="1" ht="21.84"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67"/>
      <c r="C106" s="68"/>
      <c r="D106" s="68"/>
      <c r="E106" s="68"/>
      <c r="F106" s="68"/>
      <c r="G106" s="68"/>
      <c r="H106" s="68"/>
      <c r="I106" s="68"/>
      <c r="J106" s="68"/>
      <c r="K106" s="68"/>
      <c r="L106" s="64"/>
      <c r="S106" s="39"/>
      <c r="T106" s="39"/>
      <c r="U106" s="39"/>
      <c r="V106" s="39"/>
      <c r="W106" s="39"/>
      <c r="X106" s="39"/>
      <c r="Y106" s="39"/>
      <c r="Z106" s="39"/>
      <c r="AA106" s="39"/>
      <c r="AB106" s="39"/>
      <c r="AC106" s="39"/>
      <c r="AD106" s="39"/>
      <c r="AE106" s="39"/>
    </row>
    <row r="110" s="2" customFormat="1" ht="6.96" customHeight="1">
      <c r="A110" s="39"/>
      <c r="B110" s="69"/>
      <c r="C110" s="70"/>
      <c r="D110" s="70"/>
      <c r="E110" s="70"/>
      <c r="F110" s="70"/>
      <c r="G110" s="70"/>
      <c r="H110" s="70"/>
      <c r="I110" s="70"/>
      <c r="J110" s="70"/>
      <c r="K110" s="70"/>
      <c r="L110" s="64"/>
      <c r="S110" s="39"/>
      <c r="T110" s="39"/>
      <c r="U110" s="39"/>
      <c r="V110" s="39"/>
      <c r="W110" s="39"/>
      <c r="X110" s="39"/>
      <c r="Y110" s="39"/>
      <c r="Z110" s="39"/>
      <c r="AA110" s="39"/>
      <c r="AB110" s="39"/>
      <c r="AC110" s="39"/>
      <c r="AD110" s="39"/>
      <c r="AE110" s="39"/>
    </row>
    <row r="111" s="2" customFormat="1" ht="24.96" customHeight="1">
      <c r="A111" s="39"/>
      <c r="B111" s="40"/>
      <c r="C111" s="24" t="s">
        <v>128</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16</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175" t="str">
        <f>E7</f>
        <v>Stavební úpravy a snížení energetické náročnosti - Knihovna-V2</v>
      </c>
      <c r="F114" s="33"/>
      <c r="G114" s="33"/>
      <c r="H114" s="33"/>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105</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77" t="str">
        <f>E9</f>
        <v>05a - VRN - uznatelné náklady</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20</v>
      </c>
      <c r="D118" s="41"/>
      <c r="E118" s="41"/>
      <c r="F118" s="28" t="str">
        <f>F12</f>
        <v>p.č. 410, k.ú. Kolovraty</v>
      </c>
      <c r="G118" s="41"/>
      <c r="H118" s="41"/>
      <c r="I118" s="33" t="s">
        <v>22</v>
      </c>
      <c r="J118" s="80" t="str">
        <f>IF(J12="","",J12)</f>
        <v>24. 7. 2025</v>
      </c>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5.15" customHeight="1">
      <c r="A120" s="39"/>
      <c r="B120" s="40"/>
      <c r="C120" s="33" t="s">
        <v>24</v>
      </c>
      <c r="D120" s="41"/>
      <c r="E120" s="41"/>
      <c r="F120" s="28" t="str">
        <f>E15</f>
        <v>Městská část Praha-Kolovraty</v>
      </c>
      <c r="G120" s="41"/>
      <c r="H120" s="41"/>
      <c r="I120" s="33" t="s">
        <v>30</v>
      </c>
      <c r="J120" s="37" t="str">
        <f>E21</f>
        <v>KFJ project s.r.o.</v>
      </c>
      <c r="K120" s="41"/>
      <c r="L120" s="64"/>
      <c r="S120" s="39"/>
      <c r="T120" s="39"/>
      <c r="U120" s="39"/>
      <c r="V120" s="39"/>
      <c r="W120" s="39"/>
      <c r="X120" s="39"/>
      <c r="Y120" s="39"/>
      <c r="Z120" s="39"/>
      <c r="AA120" s="39"/>
      <c r="AB120" s="39"/>
      <c r="AC120" s="39"/>
      <c r="AD120" s="39"/>
      <c r="AE120" s="39"/>
    </row>
    <row r="121" s="2" customFormat="1" ht="15.15" customHeight="1">
      <c r="A121" s="39"/>
      <c r="B121" s="40"/>
      <c r="C121" s="33" t="s">
        <v>28</v>
      </c>
      <c r="D121" s="41"/>
      <c r="E121" s="41"/>
      <c r="F121" s="28" t="str">
        <f>IF(E18="","",E18)</f>
        <v>Vyplň údaj</v>
      </c>
      <c r="G121" s="41"/>
      <c r="H121" s="41"/>
      <c r="I121" s="33" t="s">
        <v>33</v>
      </c>
      <c r="J121" s="37" t="str">
        <f>E24</f>
        <v>KFJ project s.r.o.</v>
      </c>
      <c r="K121" s="41"/>
      <c r="L121" s="64"/>
      <c r="S121" s="39"/>
      <c r="T121" s="39"/>
      <c r="U121" s="39"/>
      <c r="V121" s="39"/>
      <c r="W121" s="39"/>
      <c r="X121" s="39"/>
      <c r="Y121" s="39"/>
      <c r="Z121" s="39"/>
      <c r="AA121" s="39"/>
      <c r="AB121" s="39"/>
      <c r="AC121" s="39"/>
      <c r="AD121" s="39"/>
      <c r="AE121" s="39"/>
    </row>
    <row r="122" s="2" customFormat="1" ht="10.32"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11" customFormat="1" ht="29.28" customHeight="1">
      <c r="A123" s="192"/>
      <c r="B123" s="193"/>
      <c r="C123" s="194" t="s">
        <v>129</v>
      </c>
      <c r="D123" s="195" t="s">
        <v>60</v>
      </c>
      <c r="E123" s="195" t="s">
        <v>56</v>
      </c>
      <c r="F123" s="195" t="s">
        <v>57</v>
      </c>
      <c r="G123" s="195" t="s">
        <v>130</v>
      </c>
      <c r="H123" s="195" t="s">
        <v>131</v>
      </c>
      <c r="I123" s="195" t="s">
        <v>132</v>
      </c>
      <c r="J123" s="196" t="s">
        <v>109</v>
      </c>
      <c r="K123" s="197" t="s">
        <v>133</v>
      </c>
      <c r="L123" s="198"/>
      <c r="M123" s="101" t="s">
        <v>1</v>
      </c>
      <c r="N123" s="102" t="s">
        <v>39</v>
      </c>
      <c r="O123" s="102" t="s">
        <v>134</v>
      </c>
      <c r="P123" s="102" t="s">
        <v>135</v>
      </c>
      <c r="Q123" s="102" t="s">
        <v>136</v>
      </c>
      <c r="R123" s="102" t="s">
        <v>137</v>
      </c>
      <c r="S123" s="102" t="s">
        <v>138</v>
      </c>
      <c r="T123" s="103" t="s">
        <v>139</v>
      </c>
      <c r="U123" s="192"/>
      <c r="V123" s="192"/>
      <c r="W123" s="192"/>
      <c r="X123" s="192"/>
      <c r="Y123" s="192"/>
      <c r="Z123" s="192"/>
      <c r="AA123" s="192"/>
      <c r="AB123" s="192"/>
      <c r="AC123" s="192"/>
      <c r="AD123" s="192"/>
      <c r="AE123" s="192"/>
    </row>
    <row r="124" s="2" customFormat="1" ht="22.8" customHeight="1">
      <c r="A124" s="39"/>
      <c r="B124" s="40"/>
      <c r="C124" s="108" t="s">
        <v>140</v>
      </c>
      <c r="D124" s="41"/>
      <c r="E124" s="41"/>
      <c r="F124" s="41"/>
      <c r="G124" s="41"/>
      <c r="H124" s="41"/>
      <c r="I124" s="41"/>
      <c r="J124" s="199">
        <f>BK124</f>
        <v>0</v>
      </c>
      <c r="K124" s="41"/>
      <c r="L124" s="45"/>
      <c r="M124" s="104"/>
      <c r="N124" s="200"/>
      <c r="O124" s="105"/>
      <c r="P124" s="201">
        <f>P125+P126</f>
        <v>0</v>
      </c>
      <c r="Q124" s="105"/>
      <c r="R124" s="201">
        <f>R125+R126</f>
        <v>0</v>
      </c>
      <c r="S124" s="105"/>
      <c r="T124" s="202">
        <f>T125+T126</f>
        <v>0</v>
      </c>
      <c r="U124" s="39"/>
      <c r="V124" s="39"/>
      <c r="W124" s="39"/>
      <c r="X124" s="39"/>
      <c r="Y124" s="39"/>
      <c r="Z124" s="39"/>
      <c r="AA124" s="39"/>
      <c r="AB124" s="39"/>
      <c r="AC124" s="39"/>
      <c r="AD124" s="39"/>
      <c r="AE124" s="39"/>
      <c r="AT124" s="18" t="s">
        <v>74</v>
      </c>
      <c r="AU124" s="18" t="s">
        <v>111</v>
      </c>
      <c r="BK124" s="203">
        <f>BK125+BK126</f>
        <v>0</v>
      </c>
    </row>
    <row r="125" s="12" customFormat="1" ht="25.92" customHeight="1">
      <c r="A125" s="12"/>
      <c r="B125" s="204"/>
      <c r="C125" s="205"/>
      <c r="D125" s="206" t="s">
        <v>74</v>
      </c>
      <c r="E125" s="207" t="s">
        <v>141</v>
      </c>
      <c r="F125" s="207" t="s">
        <v>142</v>
      </c>
      <c r="G125" s="205"/>
      <c r="H125" s="205"/>
      <c r="I125" s="208"/>
      <c r="J125" s="209">
        <f>BK125</f>
        <v>0</v>
      </c>
      <c r="K125" s="205"/>
      <c r="L125" s="210"/>
      <c r="M125" s="211"/>
      <c r="N125" s="212"/>
      <c r="O125" s="212"/>
      <c r="P125" s="213">
        <v>0</v>
      </c>
      <c r="Q125" s="212"/>
      <c r="R125" s="213">
        <v>0</v>
      </c>
      <c r="S125" s="212"/>
      <c r="T125" s="214">
        <v>0</v>
      </c>
      <c r="U125" s="12"/>
      <c r="V125" s="12"/>
      <c r="W125" s="12"/>
      <c r="X125" s="12"/>
      <c r="Y125" s="12"/>
      <c r="Z125" s="12"/>
      <c r="AA125" s="12"/>
      <c r="AB125" s="12"/>
      <c r="AC125" s="12"/>
      <c r="AD125" s="12"/>
      <c r="AE125" s="12"/>
      <c r="AR125" s="215" t="s">
        <v>83</v>
      </c>
      <c r="AT125" s="216" t="s">
        <v>74</v>
      </c>
      <c r="AU125" s="216" t="s">
        <v>75</v>
      </c>
      <c r="AY125" s="215" t="s">
        <v>143</v>
      </c>
      <c r="BK125" s="217">
        <v>0</v>
      </c>
    </row>
    <row r="126" s="12" customFormat="1" ht="25.92" customHeight="1">
      <c r="A126" s="12"/>
      <c r="B126" s="204"/>
      <c r="C126" s="205"/>
      <c r="D126" s="206" t="s">
        <v>74</v>
      </c>
      <c r="E126" s="207" t="s">
        <v>2274</v>
      </c>
      <c r="F126" s="207" t="s">
        <v>2275</v>
      </c>
      <c r="G126" s="205"/>
      <c r="H126" s="205"/>
      <c r="I126" s="208"/>
      <c r="J126" s="209">
        <f>BK126</f>
        <v>0</v>
      </c>
      <c r="K126" s="205"/>
      <c r="L126" s="210"/>
      <c r="M126" s="211"/>
      <c r="N126" s="212"/>
      <c r="O126" s="212"/>
      <c r="P126" s="213">
        <f>P127+P129+P131+P136+P138+P141</f>
        <v>0</v>
      </c>
      <c r="Q126" s="212"/>
      <c r="R126" s="213">
        <f>R127+R129+R131+R136+R138+R141</f>
        <v>0</v>
      </c>
      <c r="S126" s="212"/>
      <c r="T126" s="214">
        <f>T127+T129+T131+T136+T138+T141</f>
        <v>0</v>
      </c>
      <c r="U126" s="12"/>
      <c r="V126" s="12"/>
      <c r="W126" s="12"/>
      <c r="X126" s="12"/>
      <c r="Y126" s="12"/>
      <c r="Z126" s="12"/>
      <c r="AA126" s="12"/>
      <c r="AB126" s="12"/>
      <c r="AC126" s="12"/>
      <c r="AD126" s="12"/>
      <c r="AE126" s="12"/>
      <c r="AR126" s="215" t="s">
        <v>205</v>
      </c>
      <c r="AT126" s="216" t="s">
        <v>74</v>
      </c>
      <c r="AU126" s="216" t="s">
        <v>75</v>
      </c>
      <c r="AY126" s="215" t="s">
        <v>143</v>
      </c>
      <c r="BK126" s="217">
        <f>BK127+BK129+BK131+BK136+BK138+BK141</f>
        <v>0</v>
      </c>
    </row>
    <row r="127" s="12" customFormat="1" ht="22.8" customHeight="1">
      <c r="A127" s="12"/>
      <c r="B127" s="204"/>
      <c r="C127" s="205"/>
      <c r="D127" s="206" t="s">
        <v>74</v>
      </c>
      <c r="E127" s="218" t="s">
        <v>2276</v>
      </c>
      <c r="F127" s="218" t="s">
        <v>2277</v>
      </c>
      <c r="G127" s="205"/>
      <c r="H127" s="205"/>
      <c r="I127" s="208"/>
      <c r="J127" s="219">
        <f>BK127</f>
        <v>0</v>
      </c>
      <c r="K127" s="205"/>
      <c r="L127" s="210"/>
      <c r="M127" s="211"/>
      <c r="N127" s="212"/>
      <c r="O127" s="212"/>
      <c r="P127" s="213">
        <f>P128</f>
        <v>0</v>
      </c>
      <c r="Q127" s="212"/>
      <c r="R127" s="213">
        <f>R128</f>
        <v>0</v>
      </c>
      <c r="S127" s="212"/>
      <c r="T127" s="214">
        <f>T128</f>
        <v>0</v>
      </c>
      <c r="U127" s="12"/>
      <c r="V127" s="12"/>
      <c r="W127" s="12"/>
      <c r="X127" s="12"/>
      <c r="Y127" s="12"/>
      <c r="Z127" s="12"/>
      <c r="AA127" s="12"/>
      <c r="AB127" s="12"/>
      <c r="AC127" s="12"/>
      <c r="AD127" s="12"/>
      <c r="AE127" s="12"/>
      <c r="AR127" s="215" t="s">
        <v>205</v>
      </c>
      <c r="AT127" s="216" t="s">
        <v>74</v>
      </c>
      <c r="AU127" s="216" t="s">
        <v>83</v>
      </c>
      <c r="AY127" s="215" t="s">
        <v>143</v>
      </c>
      <c r="BK127" s="217">
        <f>BK128</f>
        <v>0</v>
      </c>
    </row>
    <row r="128" s="2" customFormat="1" ht="16.5" customHeight="1">
      <c r="A128" s="39"/>
      <c r="B128" s="40"/>
      <c r="C128" s="220" t="s">
        <v>83</v>
      </c>
      <c r="D128" s="220" t="s">
        <v>146</v>
      </c>
      <c r="E128" s="221" t="s">
        <v>2278</v>
      </c>
      <c r="F128" s="222" t="s">
        <v>2279</v>
      </c>
      <c r="G128" s="223" t="s">
        <v>1528</v>
      </c>
      <c r="H128" s="224">
        <v>1</v>
      </c>
      <c r="I128" s="225"/>
      <c r="J128" s="226">
        <f>ROUND(I128*H128,2)</f>
        <v>0</v>
      </c>
      <c r="K128" s="227"/>
      <c r="L128" s="45"/>
      <c r="M128" s="228" t="s">
        <v>1</v>
      </c>
      <c r="N128" s="229" t="s">
        <v>40</v>
      </c>
      <c r="O128" s="92"/>
      <c r="P128" s="230">
        <f>O128*H128</f>
        <v>0</v>
      </c>
      <c r="Q128" s="230">
        <v>0</v>
      </c>
      <c r="R128" s="230">
        <f>Q128*H128</f>
        <v>0</v>
      </c>
      <c r="S128" s="230">
        <v>0</v>
      </c>
      <c r="T128" s="231">
        <f>S128*H128</f>
        <v>0</v>
      </c>
      <c r="U128" s="39"/>
      <c r="V128" s="39"/>
      <c r="W128" s="39"/>
      <c r="X128" s="39"/>
      <c r="Y128" s="39"/>
      <c r="Z128" s="39"/>
      <c r="AA128" s="39"/>
      <c r="AB128" s="39"/>
      <c r="AC128" s="39"/>
      <c r="AD128" s="39"/>
      <c r="AE128" s="39"/>
      <c r="AR128" s="232" t="s">
        <v>2280</v>
      </c>
      <c r="AT128" s="232" t="s">
        <v>146</v>
      </c>
      <c r="AU128" s="232" t="s">
        <v>85</v>
      </c>
      <c r="AY128" s="18" t="s">
        <v>143</v>
      </c>
      <c r="BE128" s="233">
        <f>IF(N128="základní",J128,0)</f>
        <v>0</v>
      </c>
      <c r="BF128" s="233">
        <f>IF(N128="snížená",J128,0)</f>
        <v>0</v>
      </c>
      <c r="BG128" s="233">
        <f>IF(N128="zákl. přenesená",J128,0)</f>
        <v>0</v>
      </c>
      <c r="BH128" s="233">
        <f>IF(N128="sníž. přenesená",J128,0)</f>
        <v>0</v>
      </c>
      <c r="BI128" s="233">
        <f>IF(N128="nulová",J128,0)</f>
        <v>0</v>
      </c>
      <c r="BJ128" s="18" t="s">
        <v>83</v>
      </c>
      <c r="BK128" s="233">
        <f>ROUND(I128*H128,2)</f>
        <v>0</v>
      </c>
      <c r="BL128" s="18" t="s">
        <v>2280</v>
      </c>
      <c r="BM128" s="232" t="s">
        <v>2281</v>
      </c>
    </row>
    <row r="129" s="12" customFormat="1" ht="22.8" customHeight="1">
      <c r="A129" s="12"/>
      <c r="B129" s="204"/>
      <c r="C129" s="205"/>
      <c r="D129" s="206" t="s">
        <v>74</v>
      </c>
      <c r="E129" s="218" t="s">
        <v>2282</v>
      </c>
      <c r="F129" s="218" t="s">
        <v>2283</v>
      </c>
      <c r="G129" s="205"/>
      <c r="H129" s="205"/>
      <c r="I129" s="208"/>
      <c r="J129" s="219">
        <f>BK129</f>
        <v>0</v>
      </c>
      <c r="K129" s="205"/>
      <c r="L129" s="210"/>
      <c r="M129" s="211"/>
      <c r="N129" s="212"/>
      <c r="O129" s="212"/>
      <c r="P129" s="213">
        <f>P130</f>
        <v>0</v>
      </c>
      <c r="Q129" s="212"/>
      <c r="R129" s="213">
        <f>R130</f>
        <v>0</v>
      </c>
      <c r="S129" s="212"/>
      <c r="T129" s="214">
        <f>T130</f>
        <v>0</v>
      </c>
      <c r="U129" s="12"/>
      <c r="V129" s="12"/>
      <c r="W129" s="12"/>
      <c r="X129" s="12"/>
      <c r="Y129" s="12"/>
      <c r="Z129" s="12"/>
      <c r="AA129" s="12"/>
      <c r="AB129" s="12"/>
      <c r="AC129" s="12"/>
      <c r="AD129" s="12"/>
      <c r="AE129" s="12"/>
      <c r="AR129" s="215" t="s">
        <v>205</v>
      </c>
      <c r="AT129" s="216" t="s">
        <v>74</v>
      </c>
      <c r="AU129" s="216" t="s">
        <v>83</v>
      </c>
      <c r="AY129" s="215" t="s">
        <v>143</v>
      </c>
      <c r="BK129" s="217">
        <f>BK130</f>
        <v>0</v>
      </c>
    </row>
    <row r="130" s="2" customFormat="1" ht="16.5" customHeight="1">
      <c r="A130" s="39"/>
      <c r="B130" s="40"/>
      <c r="C130" s="220" t="s">
        <v>85</v>
      </c>
      <c r="D130" s="220" t="s">
        <v>146</v>
      </c>
      <c r="E130" s="221" t="s">
        <v>2284</v>
      </c>
      <c r="F130" s="222" t="s">
        <v>2283</v>
      </c>
      <c r="G130" s="223" t="s">
        <v>1528</v>
      </c>
      <c r="H130" s="224">
        <v>1</v>
      </c>
      <c r="I130" s="225"/>
      <c r="J130" s="226">
        <f>ROUND(I130*H130,2)</f>
        <v>0</v>
      </c>
      <c r="K130" s="227"/>
      <c r="L130" s="45"/>
      <c r="M130" s="228" t="s">
        <v>1</v>
      </c>
      <c r="N130" s="229" t="s">
        <v>40</v>
      </c>
      <c r="O130" s="92"/>
      <c r="P130" s="230">
        <f>O130*H130</f>
        <v>0</v>
      </c>
      <c r="Q130" s="230">
        <v>0</v>
      </c>
      <c r="R130" s="230">
        <f>Q130*H130</f>
        <v>0</v>
      </c>
      <c r="S130" s="230">
        <v>0</v>
      </c>
      <c r="T130" s="231">
        <f>S130*H130</f>
        <v>0</v>
      </c>
      <c r="U130" s="39"/>
      <c r="V130" s="39"/>
      <c r="W130" s="39"/>
      <c r="X130" s="39"/>
      <c r="Y130" s="39"/>
      <c r="Z130" s="39"/>
      <c r="AA130" s="39"/>
      <c r="AB130" s="39"/>
      <c r="AC130" s="39"/>
      <c r="AD130" s="39"/>
      <c r="AE130" s="39"/>
      <c r="AR130" s="232" t="s">
        <v>2280</v>
      </c>
      <c r="AT130" s="232" t="s">
        <v>146</v>
      </c>
      <c r="AU130" s="232" t="s">
        <v>85</v>
      </c>
      <c r="AY130" s="18" t="s">
        <v>143</v>
      </c>
      <c r="BE130" s="233">
        <f>IF(N130="základní",J130,0)</f>
        <v>0</v>
      </c>
      <c r="BF130" s="233">
        <f>IF(N130="snížená",J130,0)</f>
        <v>0</v>
      </c>
      <c r="BG130" s="233">
        <f>IF(N130="zákl. přenesená",J130,0)</f>
        <v>0</v>
      </c>
      <c r="BH130" s="233">
        <f>IF(N130="sníž. přenesená",J130,0)</f>
        <v>0</v>
      </c>
      <c r="BI130" s="233">
        <f>IF(N130="nulová",J130,0)</f>
        <v>0</v>
      </c>
      <c r="BJ130" s="18" t="s">
        <v>83</v>
      </c>
      <c r="BK130" s="233">
        <f>ROUND(I130*H130,2)</f>
        <v>0</v>
      </c>
      <c r="BL130" s="18" t="s">
        <v>2280</v>
      </c>
      <c r="BM130" s="232" t="s">
        <v>2285</v>
      </c>
    </row>
    <row r="131" s="12" customFormat="1" ht="22.8" customHeight="1">
      <c r="A131" s="12"/>
      <c r="B131" s="204"/>
      <c r="C131" s="205"/>
      <c r="D131" s="206" t="s">
        <v>74</v>
      </c>
      <c r="E131" s="218" t="s">
        <v>2286</v>
      </c>
      <c r="F131" s="218" t="s">
        <v>2287</v>
      </c>
      <c r="G131" s="205"/>
      <c r="H131" s="205"/>
      <c r="I131" s="208"/>
      <c r="J131" s="219">
        <f>BK131</f>
        <v>0</v>
      </c>
      <c r="K131" s="205"/>
      <c r="L131" s="210"/>
      <c r="M131" s="211"/>
      <c r="N131" s="212"/>
      <c r="O131" s="212"/>
      <c r="P131" s="213">
        <f>SUM(P132:P135)</f>
        <v>0</v>
      </c>
      <c r="Q131" s="212"/>
      <c r="R131" s="213">
        <f>SUM(R132:R135)</f>
        <v>0</v>
      </c>
      <c r="S131" s="212"/>
      <c r="T131" s="214">
        <f>SUM(T132:T135)</f>
        <v>0</v>
      </c>
      <c r="U131" s="12"/>
      <c r="V131" s="12"/>
      <c r="W131" s="12"/>
      <c r="X131" s="12"/>
      <c r="Y131" s="12"/>
      <c r="Z131" s="12"/>
      <c r="AA131" s="12"/>
      <c r="AB131" s="12"/>
      <c r="AC131" s="12"/>
      <c r="AD131" s="12"/>
      <c r="AE131" s="12"/>
      <c r="AR131" s="215" t="s">
        <v>205</v>
      </c>
      <c r="AT131" s="216" t="s">
        <v>74</v>
      </c>
      <c r="AU131" s="216" t="s">
        <v>83</v>
      </c>
      <c r="AY131" s="215" t="s">
        <v>143</v>
      </c>
      <c r="BK131" s="217">
        <f>SUM(BK132:BK135)</f>
        <v>0</v>
      </c>
    </row>
    <row r="132" s="2" customFormat="1" ht="16.5" customHeight="1">
      <c r="A132" s="39"/>
      <c r="B132" s="40"/>
      <c r="C132" s="220" t="s">
        <v>161</v>
      </c>
      <c r="D132" s="220" t="s">
        <v>146</v>
      </c>
      <c r="E132" s="221" t="s">
        <v>2288</v>
      </c>
      <c r="F132" s="222" t="s">
        <v>2289</v>
      </c>
      <c r="G132" s="223" t="s">
        <v>1528</v>
      </c>
      <c r="H132" s="224">
        <v>1</v>
      </c>
      <c r="I132" s="225"/>
      <c r="J132" s="226">
        <f>ROUND(I132*H132,2)</f>
        <v>0</v>
      </c>
      <c r="K132" s="227"/>
      <c r="L132" s="45"/>
      <c r="M132" s="228" t="s">
        <v>1</v>
      </c>
      <c r="N132" s="229" t="s">
        <v>40</v>
      </c>
      <c r="O132" s="92"/>
      <c r="P132" s="230">
        <f>O132*H132</f>
        <v>0</v>
      </c>
      <c r="Q132" s="230">
        <v>0</v>
      </c>
      <c r="R132" s="230">
        <f>Q132*H132</f>
        <v>0</v>
      </c>
      <c r="S132" s="230">
        <v>0</v>
      </c>
      <c r="T132" s="231">
        <f>S132*H132</f>
        <v>0</v>
      </c>
      <c r="U132" s="39"/>
      <c r="V132" s="39"/>
      <c r="W132" s="39"/>
      <c r="X132" s="39"/>
      <c r="Y132" s="39"/>
      <c r="Z132" s="39"/>
      <c r="AA132" s="39"/>
      <c r="AB132" s="39"/>
      <c r="AC132" s="39"/>
      <c r="AD132" s="39"/>
      <c r="AE132" s="39"/>
      <c r="AR132" s="232" t="s">
        <v>2280</v>
      </c>
      <c r="AT132" s="232" t="s">
        <v>146</v>
      </c>
      <c r="AU132" s="232" t="s">
        <v>85</v>
      </c>
      <c r="AY132" s="18" t="s">
        <v>143</v>
      </c>
      <c r="BE132" s="233">
        <f>IF(N132="základní",J132,0)</f>
        <v>0</v>
      </c>
      <c r="BF132" s="233">
        <f>IF(N132="snížená",J132,0)</f>
        <v>0</v>
      </c>
      <c r="BG132" s="233">
        <f>IF(N132="zákl. přenesená",J132,0)</f>
        <v>0</v>
      </c>
      <c r="BH132" s="233">
        <f>IF(N132="sníž. přenesená",J132,0)</f>
        <v>0</v>
      </c>
      <c r="BI132" s="233">
        <f>IF(N132="nulová",J132,0)</f>
        <v>0</v>
      </c>
      <c r="BJ132" s="18" t="s">
        <v>83</v>
      </c>
      <c r="BK132" s="233">
        <f>ROUND(I132*H132,2)</f>
        <v>0</v>
      </c>
      <c r="BL132" s="18" t="s">
        <v>2280</v>
      </c>
      <c r="BM132" s="232" t="s">
        <v>2290</v>
      </c>
    </row>
    <row r="133" s="2" customFormat="1">
      <c r="A133" s="39"/>
      <c r="B133" s="40"/>
      <c r="C133" s="41"/>
      <c r="D133" s="236" t="s">
        <v>357</v>
      </c>
      <c r="E133" s="41"/>
      <c r="F133" s="289" t="s">
        <v>2291</v>
      </c>
      <c r="G133" s="41"/>
      <c r="H133" s="41"/>
      <c r="I133" s="290"/>
      <c r="J133" s="41"/>
      <c r="K133" s="41"/>
      <c r="L133" s="45"/>
      <c r="M133" s="291"/>
      <c r="N133" s="292"/>
      <c r="O133" s="92"/>
      <c r="P133" s="92"/>
      <c r="Q133" s="92"/>
      <c r="R133" s="92"/>
      <c r="S133" s="92"/>
      <c r="T133" s="93"/>
      <c r="U133" s="39"/>
      <c r="V133" s="39"/>
      <c r="W133" s="39"/>
      <c r="X133" s="39"/>
      <c r="Y133" s="39"/>
      <c r="Z133" s="39"/>
      <c r="AA133" s="39"/>
      <c r="AB133" s="39"/>
      <c r="AC133" s="39"/>
      <c r="AD133" s="39"/>
      <c r="AE133" s="39"/>
      <c r="AT133" s="18" t="s">
        <v>357</v>
      </c>
      <c r="AU133" s="18" t="s">
        <v>85</v>
      </c>
    </row>
    <row r="134" s="2" customFormat="1" ht="16.5" customHeight="1">
      <c r="A134" s="39"/>
      <c r="B134" s="40"/>
      <c r="C134" s="220" t="s">
        <v>150</v>
      </c>
      <c r="D134" s="220" t="s">
        <v>146</v>
      </c>
      <c r="E134" s="221" t="s">
        <v>2292</v>
      </c>
      <c r="F134" s="222" t="s">
        <v>2293</v>
      </c>
      <c r="G134" s="223" t="s">
        <v>1528</v>
      </c>
      <c r="H134" s="224">
        <v>1</v>
      </c>
      <c r="I134" s="225"/>
      <c r="J134" s="226">
        <f>ROUND(I134*H134,2)</f>
        <v>0</v>
      </c>
      <c r="K134" s="227"/>
      <c r="L134" s="45"/>
      <c r="M134" s="228" t="s">
        <v>1</v>
      </c>
      <c r="N134" s="229" t="s">
        <v>40</v>
      </c>
      <c r="O134" s="92"/>
      <c r="P134" s="230">
        <f>O134*H134</f>
        <v>0</v>
      </c>
      <c r="Q134" s="230">
        <v>0</v>
      </c>
      <c r="R134" s="230">
        <f>Q134*H134</f>
        <v>0</v>
      </c>
      <c r="S134" s="230">
        <v>0</v>
      </c>
      <c r="T134" s="231">
        <f>S134*H134</f>
        <v>0</v>
      </c>
      <c r="U134" s="39"/>
      <c r="V134" s="39"/>
      <c r="W134" s="39"/>
      <c r="X134" s="39"/>
      <c r="Y134" s="39"/>
      <c r="Z134" s="39"/>
      <c r="AA134" s="39"/>
      <c r="AB134" s="39"/>
      <c r="AC134" s="39"/>
      <c r="AD134" s="39"/>
      <c r="AE134" s="39"/>
      <c r="AR134" s="232" t="s">
        <v>2280</v>
      </c>
      <c r="AT134" s="232" t="s">
        <v>146</v>
      </c>
      <c r="AU134" s="232" t="s">
        <v>85</v>
      </c>
      <c r="AY134" s="18" t="s">
        <v>143</v>
      </c>
      <c r="BE134" s="233">
        <f>IF(N134="základní",J134,0)</f>
        <v>0</v>
      </c>
      <c r="BF134" s="233">
        <f>IF(N134="snížená",J134,0)</f>
        <v>0</v>
      </c>
      <c r="BG134" s="233">
        <f>IF(N134="zákl. přenesená",J134,0)</f>
        <v>0</v>
      </c>
      <c r="BH134" s="233">
        <f>IF(N134="sníž. přenesená",J134,0)</f>
        <v>0</v>
      </c>
      <c r="BI134" s="233">
        <f>IF(N134="nulová",J134,0)</f>
        <v>0</v>
      </c>
      <c r="BJ134" s="18" t="s">
        <v>83</v>
      </c>
      <c r="BK134" s="233">
        <f>ROUND(I134*H134,2)</f>
        <v>0</v>
      </c>
      <c r="BL134" s="18" t="s">
        <v>2280</v>
      </c>
      <c r="BM134" s="232" t="s">
        <v>2294</v>
      </c>
    </row>
    <row r="135" s="2" customFormat="1" ht="16.5" customHeight="1">
      <c r="A135" s="39"/>
      <c r="B135" s="40"/>
      <c r="C135" s="220" t="s">
        <v>205</v>
      </c>
      <c r="D135" s="220" t="s">
        <v>146</v>
      </c>
      <c r="E135" s="221" t="s">
        <v>2295</v>
      </c>
      <c r="F135" s="222" t="s">
        <v>2296</v>
      </c>
      <c r="G135" s="223" t="s">
        <v>1528</v>
      </c>
      <c r="H135" s="224">
        <v>1</v>
      </c>
      <c r="I135" s="225"/>
      <c r="J135" s="226">
        <f>ROUND(I135*H135,2)</f>
        <v>0</v>
      </c>
      <c r="K135" s="227"/>
      <c r="L135" s="45"/>
      <c r="M135" s="228" t="s">
        <v>1</v>
      </c>
      <c r="N135" s="229" t="s">
        <v>40</v>
      </c>
      <c r="O135" s="92"/>
      <c r="P135" s="230">
        <f>O135*H135</f>
        <v>0</v>
      </c>
      <c r="Q135" s="230">
        <v>0</v>
      </c>
      <c r="R135" s="230">
        <f>Q135*H135</f>
        <v>0</v>
      </c>
      <c r="S135" s="230">
        <v>0</v>
      </c>
      <c r="T135" s="231">
        <f>S135*H135</f>
        <v>0</v>
      </c>
      <c r="U135" s="39"/>
      <c r="V135" s="39"/>
      <c r="W135" s="39"/>
      <c r="X135" s="39"/>
      <c r="Y135" s="39"/>
      <c r="Z135" s="39"/>
      <c r="AA135" s="39"/>
      <c r="AB135" s="39"/>
      <c r="AC135" s="39"/>
      <c r="AD135" s="39"/>
      <c r="AE135" s="39"/>
      <c r="AR135" s="232" t="s">
        <v>2280</v>
      </c>
      <c r="AT135" s="232" t="s">
        <v>146</v>
      </c>
      <c r="AU135" s="232" t="s">
        <v>85</v>
      </c>
      <c r="AY135" s="18" t="s">
        <v>143</v>
      </c>
      <c r="BE135" s="233">
        <f>IF(N135="základní",J135,0)</f>
        <v>0</v>
      </c>
      <c r="BF135" s="233">
        <f>IF(N135="snížená",J135,0)</f>
        <v>0</v>
      </c>
      <c r="BG135" s="233">
        <f>IF(N135="zákl. přenesená",J135,0)</f>
        <v>0</v>
      </c>
      <c r="BH135" s="233">
        <f>IF(N135="sníž. přenesená",J135,0)</f>
        <v>0</v>
      </c>
      <c r="BI135" s="233">
        <f>IF(N135="nulová",J135,0)</f>
        <v>0</v>
      </c>
      <c r="BJ135" s="18" t="s">
        <v>83</v>
      </c>
      <c r="BK135" s="233">
        <f>ROUND(I135*H135,2)</f>
        <v>0</v>
      </c>
      <c r="BL135" s="18" t="s">
        <v>2280</v>
      </c>
      <c r="BM135" s="232" t="s">
        <v>2297</v>
      </c>
    </row>
    <row r="136" s="12" customFormat="1" ht="22.8" customHeight="1">
      <c r="A136" s="12"/>
      <c r="B136" s="204"/>
      <c r="C136" s="205"/>
      <c r="D136" s="206" t="s">
        <v>74</v>
      </c>
      <c r="E136" s="218" t="s">
        <v>2298</v>
      </c>
      <c r="F136" s="218" t="s">
        <v>2299</v>
      </c>
      <c r="G136" s="205"/>
      <c r="H136" s="205"/>
      <c r="I136" s="208"/>
      <c r="J136" s="219">
        <f>BK136</f>
        <v>0</v>
      </c>
      <c r="K136" s="205"/>
      <c r="L136" s="210"/>
      <c r="M136" s="211"/>
      <c r="N136" s="212"/>
      <c r="O136" s="212"/>
      <c r="P136" s="213">
        <f>P137</f>
        <v>0</v>
      </c>
      <c r="Q136" s="212"/>
      <c r="R136" s="213">
        <f>R137</f>
        <v>0</v>
      </c>
      <c r="S136" s="212"/>
      <c r="T136" s="214">
        <f>T137</f>
        <v>0</v>
      </c>
      <c r="U136" s="12"/>
      <c r="V136" s="12"/>
      <c r="W136" s="12"/>
      <c r="X136" s="12"/>
      <c r="Y136" s="12"/>
      <c r="Z136" s="12"/>
      <c r="AA136" s="12"/>
      <c r="AB136" s="12"/>
      <c r="AC136" s="12"/>
      <c r="AD136" s="12"/>
      <c r="AE136" s="12"/>
      <c r="AR136" s="215" t="s">
        <v>205</v>
      </c>
      <c r="AT136" s="216" t="s">
        <v>74</v>
      </c>
      <c r="AU136" s="216" t="s">
        <v>83</v>
      </c>
      <c r="AY136" s="215" t="s">
        <v>143</v>
      </c>
      <c r="BK136" s="217">
        <f>BK137</f>
        <v>0</v>
      </c>
    </row>
    <row r="137" s="2" customFormat="1" ht="16.5" customHeight="1">
      <c r="A137" s="39"/>
      <c r="B137" s="40"/>
      <c r="C137" s="220" t="s">
        <v>144</v>
      </c>
      <c r="D137" s="220" t="s">
        <v>146</v>
      </c>
      <c r="E137" s="221" t="s">
        <v>2300</v>
      </c>
      <c r="F137" s="222" t="s">
        <v>2299</v>
      </c>
      <c r="G137" s="223" t="s">
        <v>1528</v>
      </c>
      <c r="H137" s="224">
        <v>1</v>
      </c>
      <c r="I137" s="225"/>
      <c r="J137" s="226">
        <f>ROUND(I137*H137,2)</f>
        <v>0</v>
      </c>
      <c r="K137" s="227"/>
      <c r="L137" s="45"/>
      <c r="M137" s="228" t="s">
        <v>1</v>
      </c>
      <c r="N137" s="229" t="s">
        <v>40</v>
      </c>
      <c r="O137" s="92"/>
      <c r="P137" s="230">
        <f>O137*H137</f>
        <v>0</v>
      </c>
      <c r="Q137" s="230">
        <v>0</v>
      </c>
      <c r="R137" s="230">
        <f>Q137*H137</f>
        <v>0</v>
      </c>
      <c r="S137" s="230">
        <v>0</v>
      </c>
      <c r="T137" s="231">
        <f>S137*H137</f>
        <v>0</v>
      </c>
      <c r="U137" s="39"/>
      <c r="V137" s="39"/>
      <c r="W137" s="39"/>
      <c r="X137" s="39"/>
      <c r="Y137" s="39"/>
      <c r="Z137" s="39"/>
      <c r="AA137" s="39"/>
      <c r="AB137" s="39"/>
      <c r="AC137" s="39"/>
      <c r="AD137" s="39"/>
      <c r="AE137" s="39"/>
      <c r="AR137" s="232" t="s">
        <v>2280</v>
      </c>
      <c r="AT137" s="232" t="s">
        <v>146</v>
      </c>
      <c r="AU137" s="232" t="s">
        <v>85</v>
      </c>
      <c r="AY137" s="18" t="s">
        <v>143</v>
      </c>
      <c r="BE137" s="233">
        <f>IF(N137="základní",J137,0)</f>
        <v>0</v>
      </c>
      <c r="BF137" s="233">
        <f>IF(N137="snížená",J137,0)</f>
        <v>0</v>
      </c>
      <c r="BG137" s="233">
        <f>IF(N137="zákl. přenesená",J137,0)</f>
        <v>0</v>
      </c>
      <c r="BH137" s="233">
        <f>IF(N137="sníž. přenesená",J137,0)</f>
        <v>0</v>
      </c>
      <c r="BI137" s="233">
        <f>IF(N137="nulová",J137,0)</f>
        <v>0</v>
      </c>
      <c r="BJ137" s="18" t="s">
        <v>83</v>
      </c>
      <c r="BK137" s="233">
        <f>ROUND(I137*H137,2)</f>
        <v>0</v>
      </c>
      <c r="BL137" s="18" t="s">
        <v>2280</v>
      </c>
      <c r="BM137" s="232" t="s">
        <v>2301</v>
      </c>
    </row>
    <row r="138" s="12" customFormat="1" ht="22.8" customHeight="1">
      <c r="A138" s="12"/>
      <c r="B138" s="204"/>
      <c r="C138" s="205"/>
      <c r="D138" s="206" t="s">
        <v>74</v>
      </c>
      <c r="E138" s="218" t="s">
        <v>2302</v>
      </c>
      <c r="F138" s="218" t="s">
        <v>2303</v>
      </c>
      <c r="G138" s="205"/>
      <c r="H138" s="205"/>
      <c r="I138" s="208"/>
      <c r="J138" s="219">
        <f>BK138</f>
        <v>0</v>
      </c>
      <c r="K138" s="205"/>
      <c r="L138" s="210"/>
      <c r="M138" s="211"/>
      <c r="N138" s="212"/>
      <c r="O138" s="212"/>
      <c r="P138" s="213">
        <f>SUM(P139:P140)</f>
        <v>0</v>
      </c>
      <c r="Q138" s="212"/>
      <c r="R138" s="213">
        <f>SUM(R139:R140)</f>
        <v>0</v>
      </c>
      <c r="S138" s="212"/>
      <c r="T138" s="214">
        <f>SUM(T139:T140)</f>
        <v>0</v>
      </c>
      <c r="U138" s="12"/>
      <c r="V138" s="12"/>
      <c r="W138" s="12"/>
      <c r="X138" s="12"/>
      <c r="Y138" s="12"/>
      <c r="Z138" s="12"/>
      <c r="AA138" s="12"/>
      <c r="AB138" s="12"/>
      <c r="AC138" s="12"/>
      <c r="AD138" s="12"/>
      <c r="AE138" s="12"/>
      <c r="AR138" s="215" t="s">
        <v>205</v>
      </c>
      <c r="AT138" s="216" t="s">
        <v>74</v>
      </c>
      <c r="AU138" s="216" t="s">
        <v>83</v>
      </c>
      <c r="AY138" s="215" t="s">
        <v>143</v>
      </c>
      <c r="BK138" s="217">
        <f>SUM(BK139:BK140)</f>
        <v>0</v>
      </c>
    </row>
    <row r="139" s="2" customFormat="1" ht="16.5" customHeight="1">
      <c r="A139" s="39"/>
      <c r="B139" s="40"/>
      <c r="C139" s="220" t="s">
        <v>216</v>
      </c>
      <c r="D139" s="220" t="s">
        <v>146</v>
      </c>
      <c r="E139" s="221" t="s">
        <v>2304</v>
      </c>
      <c r="F139" s="222" t="s">
        <v>2303</v>
      </c>
      <c r="G139" s="223" t="s">
        <v>1528</v>
      </c>
      <c r="H139" s="224">
        <v>1</v>
      </c>
      <c r="I139" s="225"/>
      <c r="J139" s="226">
        <f>ROUND(I139*H139,2)</f>
        <v>0</v>
      </c>
      <c r="K139" s="227"/>
      <c r="L139" s="45"/>
      <c r="M139" s="228" t="s">
        <v>1</v>
      </c>
      <c r="N139" s="229" t="s">
        <v>40</v>
      </c>
      <c r="O139" s="92"/>
      <c r="P139" s="230">
        <f>O139*H139</f>
        <v>0</v>
      </c>
      <c r="Q139" s="230">
        <v>0</v>
      </c>
      <c r="R139" s="230">
        <f>Q139*H139</f>
        <v>0</v>
      </c>
      <c r="S139" s="230">
        <v>0</v>
      </c>
      <c r="T139" s="231">
        <f>S139*H139</f>
        <v>0</v>
      </c>
      <c r="U139" s="39"/>
      <c r="V139" s="39"/>
      <c r="W139" s="39"/>
      <c r="X139" s="39"/>
      <c r="Y139" s="39"/>
      <c r="Z139" s="39"/>
      <c r="AA139" s="39"/>
      <c r="AB139" s="39"/>
      <c r="AC139" s="39"/>
      <c r="AD139" s="39"/>
      <c r="AE139" s="39"/>
      <c r="AR139" s="232" t="s">
        <v>2280</v>
      </c>
      <c r="AT139" s="232" t="s">
        <v>146</v>
      </c>
      <c r="AU139" s="232" t="s">
        <v>85</v>
      </c>
      <c r="AY139" s="18" t="s">
        <v>143</v>
      </c>
      <c r="BE139" s="233">
        <f>IF(N139="základní",J139,0)</f>
        <v>0</v>
      </c>
      <c r="BF139" s="233">
        <f>IF(N139="snížená",J139,0)</f>
        <v>0</v>
      </c>
      <c r="BG139" s="233">
        <f>IF(N139="zákl. přenesená",J139,0)</f>
        <v>0</v>
      </c>
      <c r="BH139" s="233">
        <f>IF(N139="sníž. přenesená",J139,0)</f>
        <v>0</v>
      </c>
      <c r="BI139" s="233">
        <f>IF(N139="nulová",J139,0)</f>
        <v>0</v>
      </c>
      <c r="BJ139" s="18" t="s">
        <v>83</v>
      </c>
      <c r="BK139" s="233">
        <f>ROUND(I139*H139,2)</f>
        <v>0</v>
      </c>
      <c r="BL139" s="18" t="s">
        <v>2280</v>
      </c>
      <c r="BM139" s="232" t="s">
        <v>2305</v>
      </c>
    </row>
    <row r="140" s="2" customFormat="1">
      <c r="A140" s="39"/>
      <c r="B140" s="40"/>
      <c r="C140" s="41"/>
      <c r="D140" s="236" t="s">
        <v>357</v>
      </c>
      <c r="E140" s="41"/>
      <c r="F140" s="289" t="s">
        <v>2306</v>
      </c>
      <c r="G140" s="41"/>
      <c r="H140" s="41"/>
      <c r="I140" s="290"/>
      <c r="J140" s="41"/>
      <c r="K140" s="41"/>
      <c r="L140" s="45"/>
      <c r="M140" s="291"/>
      <c r="N140" s="292"/>
      <c r="O140" s="92"/>
      <c r="P140" s="92"/>
      <c r="Q140" s="92"/>
      <c r="R140" s="92"/>
      <c r="S140" s="92"/>
      <c r="T140" s="93"/>
      <c r="U140" s="39"/>
      <c r="V140" s="39"/>
      <c r="W140" s="39"/>
      <c r="X140" s="39"/>
      <c r="Y140" s="39"/>
      <c r="Z140" s="39"/>
      <c r="AA140" s="39"/>
      <c r="AB140" s="39"/>
      <c r="AC140" s="39"/>
      <c r="AD140" s="39"/>
      <c r="AE140" s="39"/>
      <c r="AT140" s="18" t="s">
        <v>357</v>
      </c>
      <c r="AU140" s="18" t="s">
        <v>85</v>
      </c>
    </row>
    <row r="141" s="12" customFormat="1" ht="22.8" customHeight="1">
      <c r="A141" s="12"/>
      <c r="B141" s="204"/>
      <c r="C141" s="205"/>
      <c r="D141" s="206" t="s">
        <v>74</v>
      </c>
      <c r="E141" s="218" t="s">
        <v>2307</v>
      </c>
      <c r="F141" s="218" t="s">
        <v>2308</v>
      </c>
      <c r="G141" s="205"/>
      <c r="H141" s="205"/>
      <c r="I141" s="208"/>
      <c r="J141" s="219">
        <f>BK141</f>
        <v>0</v>
      </c>
      <c r="K141" s="205"/>
      <c r="L141" s="210"/>
      <c r="M141" s="211"/>
      <c r="N141" s="212"/>
      <c r="O141" s="212"/>
      <c r="P141" s="213">
        <f>SUM(P142:P144)</f>
        <v>0</v>
      </c>
      <c r="Q141" s="212"/>
      <c r="R141" s="213">
        <f>SUM(R142:R144)</f>
        <v>0</v>
      </c>
      <c r="S141" s="212"/>
      <c r="T141" s="214">
        <f>SUM(T142:T144)</f>
        <v>0</v>
      </c>
      <c r="U141" s="12"/>
      <c r="V141" s="12"/>
      <c r="W141" s="12"/>
      <c r="X141" s="12"/>
      <c r="Y141" s="12"/>
      <c r="Z141" s="12"/>
      <c r="AA141" s="12"/>
      <c r="AB141" s="12"/>
      <c r="AC141" s="12"/>
      <c r="AD141" s="12"/>
      <c r="AE141" s="12"/>
      <c r="AR141" s="215" t="s">
        <v>205</v>
      </c>
      <c r="AT141" s="216" t="s">
        <v>74</v>
      </c>
      <c r="AU141" s="216" t="s">
        <v>83</v>
      </c>
      <c r="AY141" s="215" t="s">
        <v>143</v>
      </c>
      <c r="BK141" s="217">
        <f>SUM(BK142:BK144)</f>
        <v>0</v>
      </c>
    </row>
    <row r="142" s="2" customFormat="1" ht="24.15" customHeight="1">
      <c r="A142" s="39"/>
      <c r="B142" s="40"/>
      <c r="C142" s="220" t="s">
        <v>200</v>
      </c>
      <c r="D142" s="220" t="s">
        <v>146</v>
      </c>
      <c r="E142" s="221" t="s">
        <v>2309</v>
      </c>
      <c r="F142" s="222" t="s">
        <v>2310</v>
      </c>
      <c r="G142" s="223" t="s">
        <v>467</v>
      </c>
      <c r="H142" s="224">
        <v>1</v>
      </c>
      <c r="I142" s="225"/>
      <c r="J142" s="226">
        <f>ROUND(I142*H142,2)</f>
        <v>0</v>
      </c>
      <c r="K142" s="227"/>
      <c r="L142" s="45"/>
      <c r="M142" s="228" t="s">
        <v>1</v>
      </c>
      <c r="N142" s="229" t="s">
        <v>40</v>
      </c>
      <c r="O142" s="92"/>
      <c r="P142" s="230">
        <f>O142*H142</f>
        <v>0</v>
      </c>
      <c r="Q142" s="230">
        <v>0</v>
      </c>
      <c r="R142" s="230">
        <f>Q142*H142</f>
        <v>0</v>
      </c>
      <c r="S142" s="230">
        <v>0</v>
      </c>
      <c r="T142" s="231">
        <f>S142*H142</f>
        <v>0</v>
      </c>
      <c r="U142" s="39"/>
      <c r="V142" s="39"/>
      <c r="W142" s="39"/>
      <c r="X142" s="39"/>
      <c r="Y142" s="39"/>
      <c r="Z142" s="39"/>
      <c r="AA142" s="39"/>
      <c r="AB142" s="39"/>
      <c r="AC142" s="39"/>
      <c r="AD142" s="39"/>
      <c r="AE142" s="39"/>
      <c r="AR142" s="232" t="s">
        <v>2280</v>
      </c>
      <c r="AT142" s="232" t="s">
        <v>146</v>
      </c>
      <c r="AU142" s="232" t="s">
        <v>85</v>
      </c>
      <c r="AY142" s="18" t="s">
        <v>143</v>
      </c>
      <c r="BE142" s="233">
        <f>IF(N142="základní",J142,0)</f>
        <v>0</v>
      </c>
      <c r="BF142" s="233">
        <f>IF(N142="snížená",J142,0)</f>
        <v>0</v>
      </c>
      <c r="BG142" s="233">
        <f>IF(N142="zákl. přenesená",J142,0)</f>
        <v>0</v>
      </c>
      <c r="BH142" s="233">
        <f>IF(N142="sníž. přenesená",J142,0)</f>
        <v>0</v>
      </c>
      <c r="BI142" s="233">
        <f>IF(N142="nulová",J142,0)</f>
        <v>0</v>
      </c>
      <c r="BJ142" s="18" t="s">
        <v>83</v>
      </c>
      <c r="BK142" s="233">
        <f>ROUND(I142*H142,2)</f>
        <v>0</v>
      </c>
      <c r="BL142" s="18" t="s">
        <v>2280</v>
      </c>
      <c r="BM142" s="232" t="s">
        <v>2311</v>
      </c>
    </row>
    <row r="143" s="2" customFormat="1" ht="24.15" customHeight="1">
      <c r="A143" s="39"/>
      <c r="B143" s="40"/>
      <c r="C143" s="220" t="s">
        <v>227</v>
      </c>
      <c r="D143" s="220" t="s">
        <v>146</v>
      </c>
      <c r="E143" s="221" t="s">
        <v>2312</v>
      </c>
      <c r="F143" s="222" t="s">
        <v>2313</v>
      </c>
      <c r="G143" s="223" t="s">
        <v>1528</v>
      </c>
      <c r="H143" s="224">
        <v>1</v>
      </c>
      <c r="I143" s="225"/>
      <c r="J143" s="226">
        <f>ROUND(I143*H143,2)</f>
        <v>0</v>
      </c>
      <c r="K143" s="227"/>
      <c r="L143" s="45"/>
      <c r="M143" s="228" t="s">
        <v>1</v>
      </c>
      <c r="N143" s="229" t="s">
        <v>40</v>
      </c>
      <c r="O143" s="92"/>
      <c r="P143" s="230">
        <f>O143*H143</f>
        <v>0</v>
      </c>
      <c r="Q143" s="230">
        <v>0</v>
      </c>
      <c r="R143" s="230">
        <f>Q143*H143</f>
        <v>0</v>
      </c>
      <c r="S143" s="230">
        <v>0</v>
      </c>
      <c r="T143" s="231">
        <f>S143*H143</f>
        <v>0</v>
      </c>
      <c r="U143" s="39"/>
      <c r="V143" s="39"/>
      <c r="W143" s="39"/>
      <c r="X143" s="39"/>
      <c r="Y143" s="39"/>
      <c r="Z143" s="39"/>
      <c r="AA143" s="39"/>
      <c r="AB143" s="39"/>
      <c r="AC143" s="39"/>
      <c r="AD143" s="39"/>
      <c r="AE143" s="39"/>
      <c r="AR143" s="232" t="s">
        <v>2280</v>
      </c>
      <c r="AT143" s="232" t="s">
        <v>146</v>
      </c>
      <c r="AU143" s="232" t="s">
        <v>85</v>
      </c>
      <c r="AY143" s="18" t="s">
        <v>143</v>
      </c>
      <c r="BE143" s="233">
        <f>IF(N143="základní",J143,0)</f>
        <v>0</v>
      </c>
      <c r="BF143" s="233">
        <f>IF(N143="snížená",J143,0)</f>
        <v>0</v>
      </c>
      <c r="BG143" s="233">
        <f>IF(N143="zákl. přenesená",J143,0)</f>
        <v>0</v>
      </c>
      <c r="BH143" s="233">
        <f>IF(N143="sníž. přenesená",J143,0)</f>
        <v>0</v>
      </c>
      <c r="BI143" s="233">
        <f>IF(N143="nulová",J143,0)</f>
        <v>0</v>
      </c>
      <c r="BJ143" s="18" t="s">
        <v>83</v>
      </c>
      <c r="BK143" s="233">
        <f>ROUND(I143*H143,2)</f>
        <v>0</v>
      </c>
      <c r="BL143" s="18" t="s">
        <v>2280</v>
      </c>
      <c r="BM143" s="232" t="s">
        <v>2314</v>
      </c>
    </row>
    <row r="144" s="2" customFormat="1" ht="16.5" customHeight="1">
      <c r="A144" s="39"/>
      <c r="B144" s="40"/>
      <c r="C144" s="220" t="s">
        <v>232</v>
      </c>
      <c r="D144" s="220" t="s">
        <v>146</v>
      </c>
      <c r="E144" s="221" t="s">
        <v>2315</v>
      </c>
      <c r="F144" s="222" t="s">
        <v>2316</v>
      </c>
      <c r="G144" s="223" t="s">
        <v>1528</v>
      </c>
      <c r="H144" s="224">
        <v>1</v>
      </c>
      <c r="I144" s="225"/>
      <c r="J144" s="226">
        <f>ROUND(I144*H144,2)</f>
        <v>0</v>
      </c>
      <c r="K144" s="227"/>
      <c r="L144" s="45"/>
      <c r="M144" s="294" t="s">
        <v>1</v>
      </c>
      <c r="N144" s="295" t="s">
        <v>40</v>
      </c>
      <c r="O144" s="296"/>
      <c r="P144" s="297">
        <f>O144*H144</f>
        <v>0</v>
      </c>
      <c r="Q144" s="297">
        <v>0</v>
      </c>
      <c r="R144" s="297">
        <f>Q144*H144</f>
        <v>0</v>
      </c>
      <c r="S144" s="297">
        <v>0</v>
      </c>
      <c r="T144" s="298">
        <f>S144*H144</f>
        <v>0</v>
      </c>
      <c r="U144" s="39"/>
      <c r="V144" s="39"/>
      <c r="W144" s="39"/>
      <c r="X144" s="39"/>
      <c r="Y144" s="39"/>
      <c r="Z144" s="39"/>
      <c r="AA144" s="39"/>
      <c r="AB144" s="39"/>
      <c r="AC144" s="39"/>
      <c r="AD144" s="39"/>
      <c r="AE144" s="39"/>
      <c r="AR144" s="232" t="s">
        <v>2280</v>
      </c>
      <c r="AT144" s="232" t="s">
        <v>146</v>
      </c>
      <c r="AU144" s="232" t="s">
        <v>85</v>
      </c>
      <c r="AY144" s="18" t="s">
        <v>143</v>
      </c>
      <c r="BE144" s="233">
        <f>IF(N144="základní",J144,0)</f>
        <v>0</v>
      </c>
      <c r="BF144" s="233">
        <f>IF(N144="snížená",J144,0)</f>
        <v>0</v>
      </c>
      <c r="BG144" s="233">
        <f>IF(N144="zákl. přenesená",J144,0)</f>
        <v>0</v>
      </c>
      <c r="BH144" s="233">
        <f>IF(N144="sníž. přenesená",J144,0)</f>
        <v>0</v>
      </c>
      <c r="BI144" s="233">
        <f>IF(N144="nulová",J144,0)</f>
        <v>0</v>
      </c>
      <c r="BJ144" s="18" t="s">
        <v>83</v>
      </c>
      <c r="BK144" s="233">
        <f>ROUND(I144*H144,2)</f>
        <v>0</v>
      </c>
      <c r="BL144" s="18" t="s">
        <v>2280</v>
      </c>
      <c r="BM144" s="232" t="s">
        <v>2317</v>
      </c>
    </row>
    <row r="145" s="2" customFormat="1" ht="6.96" customHeight="1">
      <c r="A145" s="39"/>
      <c r="B145" s="67"/>
      <c r="C145" s="68"/>
      <c r="D145" s="68"/>
      <c r="E145" s="68"/>
      <c r="F145" s="68"/>
      <c r="G145" s="68"/>
      <c r="H145" s="68"/>
      <c r="I145" s="68"/>
      <c r="J145" s="68"/>
      <c r="K145" s="68"/>
      <c r="L145" s="45"/>
      <c r="M145" s="39"/>
      <c r="O145" s="39"/>
      <c r="P145" s="39"/>
      <c r="Q145" s="39"/>
      <c r="R145" s="39"/>
      <c r="S145" s="39"/>
      <c r="T145" s="39"/>
      <c r="U145" s="39"/>
      <c r="V145" s="39"/>
      <c r="W145" s="39"/>
      <c r="X145" s="39"/>
      <c r="Y145" s="39"/>
      <c r="Z145" s="39"/>
      <c r="AA145" s="39"/>
      <c r="AB145" s="39"/>
      <c r="AC145" s="39"/>
      <c r="AD145" s="39"/>
      <c r="AE145" s="39"/>
    </row>
  </sheetData>
  <sheetProtection sheet="1" autoFilter="0" formatColumns="0" formatRows="0" objects="1" scenarios="1" spinCount="100000" saltValue="w4f36LDJclTGs9DTsVz8UECV2I6fN6pIK3gwSj+uylHejHskyGuYWzMX82U9+C4jyp2MP27tjx5jGe1EtRBZGg==" hashValue="dppXN5xDBfmRQ+tNIaKFKyvFQtQAnpEwa03exaHjtLc7xzv9Gm1QD+jzM5Ou0HJbGfd1hwJHKua+WIMoCcLHkA==" algorithmName="SHA-512" password="CC35"/>
  <autoFilter ref="C123:K144"/>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103</v>
      </c>
    </row>
    <row r="3" hidden="1" s="1" customFormat="1" ht="6.96" customHeight="1">
      <c r="B3" s="137"/>
      <c r="C3" s="138"/>
      <c r="D3" s="138"/>
      <c r="E3" s="138"/>
      <c r="F3" s="138"/>
      <c r="G3" s="138"/>
      <c r="H3" s="138"/>
      <c r="I3" s="138"/>
      <c r="J3" s="138"/>
      <c r="K3" s="138"/>
      <c r="L3" s="21"/>
      <c r="AT3" s="18" t="s">
        <v>85</v>
      </c>
    </row>
    <row r="4" hidden="1" s="1" customFormat="1" ht="24.96" customHeight="1">
      <c r="B4" s="21"/>
      <c r="D4" s="139" t="s">
        <v>104</v>
      </c>
      <c r="L4" s="21"/>
      <c r="M4" s="140" t="s">
        <v>10</v>
      </c>
      <c r="AT4" s="18" t="s">
        <v>4</v>
      </c>
    </row>
    <row r="5" hidden="1" s="1" customFormat="1" ht="6.96" customHeight="1">
      <c r="B5" s="21"/>
      <c r="L5" s="21"/>
    </row>
    <row r="6" hidden="1" s="1" customFormat="1" ht="12" customHeight="1">
      <c r="B6" s="21"/>
      <c r="D6" s="141" t="s">
        <v>16</v>
      </c>
      <c r="L6" s="21"/>
    </row>
    <row r="7" hidden="1" s="1" customFormat="1" ht="16.5" customHeight="1">
      <c r="B7" s="21"/>
      <c r="E7" s="142" t="str">
        <f>'Rekapitulace stavby'!K6</f>
        <v>Stavební úpravy a snížení energetické náročnosti - Knihovna-V2</v>
      </c>
      <c r="F7" s="141"/>
      <c r="G7" s="141"/>
      <c r="H7" s="141"/>
      <c r="L7" s="21"/>
    </row>
    <row r="8" hidden="1" s="2" customFormat="1" ht="12" customHeight="1">
      <c r="A8" s="39"/>
      <c r="B8" s="45"/>
      <c r="C8" s="39"/>
      <c r="D8" s="141" t="s">
        <v>105</v>
      </c>
      <c r="E8" s="39"/>
      <c r="F8" s="39"/>
      <c r="G8" s="39"/>
      <c r="H8" s="39"/>
      <c r="I8" s="39"/>
      <c r="J8" s="39"/>
      <c r="K8" s="39"/>
      <c r="L8" s="64"/>
      <c r="S8" s="39"/>
      <c r="T8" s="39"/>
      <c r="U8" s="39"/>
      <c r="V8" s="39"/>
      <c r="W8" s="39"/>
      <c r="X8" s="39"/>
      <c r="Y8" s="39"/>
      <c r="Z8" s="39"/>
      <c r="AA8" s="39"/>
      <c r="AB8" s="39"/>
      <c r="AC8" s="39"/>
      <c r="AD8" s="39"/>
      <c r="AE8" s="39"/>
    </row>
    <row r="9" hidden="1" s="2" customFormat="1" ht="16.5" customHeight="1">
      <c r="A9" s="39"/>
      <c r="B9" s="45"/>
      <c r="C9" s="39"/>
      <c r="D9" s="39"/>
      <c r="E9" s="143" t="s">
        <v>2318</v>
      </c>
      <c r="F9" s="39"/>
      <c r="G9" s="39"/>
      <c r="H9" s="39"/>
      <c r="I9" s="39"/>
      <c r="J9" s="39"/>
      <c r="K9" s="39"/>
      <c r="L9" s="64"/>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hidden="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hidden="1" s="2" customFormat="1" ht="12" customHeight="1">
      <c r="A12" s="39"/>
      <c r="B12" s="45"/>
      <c r="C12" s="39"/>
      <c r="D12" s="141" t="s">
        <v>20</v>
      </c>
      <c r="E12" s="39"/>
      <c r="F12" s="144" t="s">
        <v>21</v>
      </c>
      <c r="G12" s="39"/>
      <c r="H12" s="39"/>
      <c r="I12" s="141" t="s">
        <v>22</v>
      </c>
      <c r="J12" s="145" t="str">
        <f>'Rekapitulace stavby'!AN8</f>
        <v>24. 7. 2025</v>
      </c>
      <c r="K12" s="39"/>
      <c r="L12" s="64"/>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hidden="1"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hidden="1"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hidden="1"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hidden="1"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hidden="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hidden="1"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hidden="1" s="2" customFormat="1" ht="18" customHeight="1">
      <c r="A24" s="39"/>
      <c r="B24" s="45"/>
      <c r="C24" s="39"/>
      <c r="D24" s="39"/>
      <c r="E24" s="144" t="s">
        <v>31</v>
      </c>
      <c r="F24" s="39"/>
      <c r="G24" s="39"/>
      <c r="H24" s="39"/>
      <c r="I24" s="141" t="s">
        <v>27</v>
      </c>
      <c r="J24" s="144" t="s">
        <v>1</v>
      </c>
      <c r="K24" s="39"/>
      <c r="L24" s="64"/>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hidden="1" s="2" customFormat="1" ht="12" customHeight="1">
      <c r="A26" s="39"/>
      <c r="B26" s="45"/>
      <c r="C26" s="39"/>
      <c r="D26" s="141" t="s">
        <v>34</v>
      </c>
      <c r="E26" s="39"/>
      <c r="F26" s="39"/>
      <c r="G26" s="39"/>
      <c r="H26" s="39"/>
      <c r="I26" s="39"/>
      <c r="J26" s="39"/>
      <c r="K26" s="39"/>
      <c r="L26" s="64"/>
      <c r="S26" s="39"/>
      <c r="T26" s="39"/>
      <c r="U26" s="39"/>
      <c r="V26" s="39"/>
      <c r="W26" s="39"/>
      <c r="X26" s="39"/>
      <c r="Y26" s="39"/>
      <c r="Z26" s="39"/>
      <c r="AA26" s="39"/>
      <c r="AB26" s="39"/>
      <c r="AC26" s="39"/>
      <c r="AD26" s="39"/>
      <c r="AE26" s="39"/>
    </row>
    <row r="27" hidden="1"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hidden="1"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hidden="1"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hidden="1" s="2" customFormat="1" ht="25.44" customHeight="1">
      <c r="A30" s="39"/>
      <c r="B30" s="45"/>
      <c r="C30" s="39"/>
      <c r="D30" s="151" t="s">
        <v>35</v>
      </c>
      <c r="E30" s="39"/>
      <c r="F30" s="39"/>
      <c r="G30" s="39"/>
      <c r="H30" s="39"/>
      <c r="I30" s="39"/>
      <c r="J30" s="152">
        <f>ROUND(J118, 2)</f>
        <v>0</v>
      </c>
      <c r="K30" s="39"/>
      <c r="L30" s="64"/>
      <c r="S30" s="39"/>
      <c r="T30" s="39"/>
      <c r="U30" s="39"/>
      <c r="V30" s="39"/>
      <c r="W30" s="39"/>
      <c r="X30" s="39"/>
      <c r="Y30" s="39"/>
      <c r="Z30" s="39"/>
      <c r="AA30" s="39"/>
      <c r="AB30" s="39"/>
      <c r="AC30" s="39"/>
      <c r="AD30" s="39"/>
      <c r="AE30" s="39"/>
    </row>
    <row r="31" hidden="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hidden="1" s="2" customFormat="1" ht="14.4" customHeight="1">
      <c r="A32" s="39"/>
      <c r="B32" s="45"/>
      <c r="C32" s="39"/>
      <c r="D32" s="39"/>
      <c r="E32" s="39"/>
      <c r="F32" s="153" t="s">
        <v>37</v>
      </c>
      <c r="G32" s="39"/>
      <c r="H32" s="39"/>
      <c r="I32" s="153" t="s">
        <v>36</v>
      </c>
      <c r="J32" s="153" t="s">
        <v>38</v>
      </c>
      <c r="K32" s="39"/>
      <c r="L32" s="64"/>
      <c r="S32" s="39"/>
      <c r="T32" s="39"/>
      <c r="U32" s="39"/>
      <c r="V32" s="39"/>
      <c r="W32" s="39"/>
      <c r="X32" s="39"/>
      <c r="Y32" s="39"/>
      <c r="Z32" s="39"/>
      <c r="AA32" s="39"/>
      <c r="AB32" s="39"/>
      <c r="AC32" s="39"/>
      <c r="AD32" s="39"/>
      <c r="AE32" s="39"/>
    </row>
    <row r="33" hidden="1" s="2" customFormat="1" ht="14.4" customHeight="1">
      <c r="A33" s="39"/>
      <c r="B33" s="45"/>
      <c r="C33" s="39"/>
      <c r="D33" s="154" t="s">
        <v>39</v>
      </c>
      <c r="E33" s="141" t="s">
        <v>40</v>
      </c>
      <c r="F33" s="155">
        <f>ROUND((SUM(BE118:BE122)),  2)</f>
        <v>0</v>
      </c>
      <c r="G33" s="39"/>
      <c r="H33" s="39"/>
      <c r="I33" s="156">
        <v>0.20999999999999999</v>
      </c>
      <c r="J33" s="155">
        <f>ROUND(((SUM(BE118:BE122))*I33),  2)</f>
        <v>0</v>
      </c>
      <c r="K33" s="39"/>
      <c r="L33" s="64"/>
      <c r="S33" s="39"/>
      <c r="T33" s="39"/>
      <c r="U33" s="39"/>
      <c r="V33" s="39"/>
      <c r="W33" s="39"/>
      <c r="X33" s="39"/>
      <c r="Y33" s="39"/>
      <c r="Z33" s="39"/>
      <c r="AA33" s="39"/>
      <c r="AB33" s="39"/>
      <c r="AC33" s="39"/>
      <c r="AD33" s="39"/>
      <c r="AE33" s="39"/>
    </row>
    <row r="34" hidden="1" s="2" customFormat="1" ht="14.4" customHeight="1">
      <c r="A34" s="39"/>
      <c r="B34" s="45"/>
      <c r="C34" s="39"/>
      <c r="D34" s="39"/>
      <c r="E34" s="141" t="s">
        <v>41</v>
      </c>
      <c r="F34" s="155">
        <f>ROUND((SUM(BF118:BF122)),  2)</f>
        <v>0</v>
      </c>
      <c r="G34" s="39"/>
      <c r="H34" s="39"/>
      <c r="I34" s="156">
        <v>0.14999999999999999</v>
      </c>
      <c r="J34" s="155">
        <f>ROUND(((SUM(BF118:BF122))*I34),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42</v>
      </c>
      <c r="F35" s="155">
        <f>ROUND((SUM(BG118:BG122)),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43</v>
      </c>
      <c r="F36" s="155">
        <f>ROUND((SUM(BH118:BH122)),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44</v>
      </c>
      <c r="F37" s="155">
        <f>ROUND((SUM(BI118:BI122)),  2)</f>
        <v>0</v>
      </c>
      <c r="G37" s="39"/>
      <c r="H37" s="39"/>
      <c r="I37" s="156">
        <v>0</v>
      </c>
      <c r="J37" s="155">
        <f>0</f>
        <v>0</v>
      </c>
      <c r="K37" s="39"/>
      <c r="L37" s="64"/>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hidden="1" s="2" customFormat="1" ht="25.44" customHeight="1">
      <c r="A39" s="39"/>
      <c r="B39" s="45"/>
      <c r="C39" s="157"/>
      <c r="D39" s="158" t="s">
        <v>45</v>
      </c>
      <c r="E39" s="159"/>
      <c r="F39" s="159"/>
      <c r="G39" s="160" t="s">
        <v>46</v>
      </c>
      <c r="H39" s="161" t="s">
        <v>47</v>
      </c>
      <c r="I39" s="159"/>
      <c r="J39" s="162">
        <f>SUM(J30:J37)</f>
        <v>0</v>
      </c>
      <c r="K39" s="163"/>
      <c r="L39" s="64"/>
      <c r="S39" s="39"/>
      <c r="T39" s="39"/>
      <c r="U39" s="39"/>
      <c r="V39" s="39"/>
      <c r="W39" s="39"/>
      <c r="X39" s="39"/>
      <c r="Y39" s="39"/>
      <c r="Z39" s="39"/>
      <c r="AA39" s="39"/>
      <c r="AB39" s="39"/>
      <c r="AC39" s="39"/>
      <c r="AD39" s="39"/>
      <c r="AE39" s="39"/>
    </row>
    <row r="40" hidden="1"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hidden="1" s="1" customFormat="1" ht="14.4" customHeight="1">
      <c r="B41" s="21"/>
      <c r="L41" s="21"/>
    </row>
    <row r="42" hidden="1" s="1" customFormat="1" ht="14.4" customHeight="1">
      <c r="B42" s="21"/>
      <c r="L42" s="21"/>
    </row>
    <row r="43" hidden="1" s="1" customFormat="1" ht="14.4" customHeight="1">
      <c r="B43" s="21"/>
      <c r="L43" s="21"/>
    </row>
    <row r="44" hidden="1" s="1" customFormat="1" ht="14.4" customHeight="1">
      <c r="B44" s="21"/>
      <c r="L44" s="21"/>
    </row>
    <row r="45" hidden="1" s="1" customFormat="1" ht="14.4" customHeight="1">
      <c r="B45" s="21"/>
      <c r="L45" s="21"/>
    </row>
    <row r="46" hidden="1" s="1" customFormat="1" ht="14.4" customHeight="1">
      <c r="B46" s="21"/>
      <c r="L46" s="21"/>
    </row>
    <row r="47" hidden="1" s="1" customFormat="1" ht="14.4" customHeight="1">
      <c r="B47" s="21"/>
      <c r="L47" s="21"/>
    </row>
    <row r="48" hidden="1" s="1" customFormat="1" ht="14.4" customHeight="1">
      <c r="B48" s="21"/>
      <c r="L48" s="21"/>
    </row>
    <row r="49" hidden="1" s="1" customFormat="1" ht="14.4" customHeight="1">
      <c r="B49" s="21"/>
      <c r="L49" s="21"/>
    </row>
    <row r="50" hidden="1" s="2" customFormat="1" ht="14.4" customHeight="1">
      <c r="B50" s="64"/>
      <c r="D50" s="164" t="s">
        <v>48</v>
      </c>
      <c r="E50" s="165"/>
      <c r="F50" s="165"/>
      <c r="G50" s="164" t="s">
        <v>49</v>
      </c>
      <c r="H50" s="165"/>
      <c r="I50" s="165"/>
      <c r="J50" s="165"/>
      <c r="K50" s="165"/>
      <c r="L50" s="64"/>
    </row>
    <row r="51" hidden="1">
      <c r="B51" s="21"/>
      <c r="L51" s="21"/>
    </row>
    <row r="52" hidden="1">
      <c r="B52" s="21"/>
      <c r="L52" s="21"/>
    </row>
    <row r="53" hidden="1">
      <c r="B53" s="21"/>
      <c r="L53" s="21"/>
    </row>
    <row r="54" hidden="1">
      <c r="B54" s="21"/>
      <c r="L54" s="21"/>
    </row>
    <row r="55" hidden="1">
      <c r="B55" s="21"/>
      <c r="L55" s="21"/>
    </row>
    <row r="56" hidden="1">
      <c r="B56" s="21"/>
      <c r="L56" s="21"/>
    </row>
    <row r="57" hidden="1">
      <c r="B57" s="21"/>
      <c r="L57" s="21"/>
    </row>
    <row r="58" hidden="1">
      <c r="B58" s="21"/>
      <c r="L58" s="21"/>
    </row>
    <row r="59" hidden="1">
      <c r="B59" s="21"/>
      <c r="L59" s="21"/>
    </row>
    <row r="60" hidden="1">
      <c r="B60" s="21"/>
      <c r="L60" s="21"/>
    </row>
    <row r="61" hidden="1" s="2" customFormat="1">
      <c r="A61" s="39"/>
      <c r="B61" s="45"/>
      <c r="C61" s="39"/>
      <c r="D61" s="166" t="s">
        <v>50</v>
      </c>
      <c r="E61" s="167"/>
      <c r="F61" s="168" t="s">
        <v>51</v>
      </c>
      <c r="G61" s="166" t="s">
        <v>50</v>
      </c>
      <c r="H61" s="167"/>
      <c r="I61" s="167"/>
      <c r="J61" s="169" t="s">
        <v>51</v>
      </c>
      <c r="K61" s="167"/>
      <c r="L61" s="64"/>
      <c r="S61" s="39"/>
      <c r="T61" s="39"/>
      <c r="U61" s="39"/>
      <c r="V61" s="39"/>
      <c r="W61" s="39"/>
      <c r="X61" s="39"/>
      <c r="Y61" s="39"/>
      <c r="Z61" s="39"/>
      <c r="AA61" s="39"/>
      <c r="AB61" s="39"/>
      <c r="AC61" s="39"/>
      <c r="AD61" s="39"/>
      <c r="AE61" s="39"/>
    </row>
    <row r="62" hidden="1">
      <c r="B62" s="21"/>
      <c r="L62" s="21"/>
    </row>
    <row r="63" hidden="1">
      <c r="B63" s="21"/>
      <c r="L63" s="21"/>
    </row>
    <row r="64" hidden="1">
      <c r="B64" s="21"/>
      <c r="L64" s="21"/>
    </row>
    <row r="65" hidden="1" s="2" customFormat="1">
      <c r="A65" s="39"/>
      <c r="B65" s="45"/>
      <c r="C65" s="39"/>
      <c r="D65" s="164" t="s">
        <v>52</v>
      </c>
      <c r="E65" s="170"/>
      <c r="F65" s="170"/>
      <c r="G65" s="164" t="s">
        <v>53</v>
      </c>
      <c r="H65" s="170"/>
      <c r="I65" s="170"/>
      <c r="J65" s="170"/>
      <c r="K65" s="170"/>
      <c r="L65" s="64"/>
      <c r="S65" s="39"/>
      <c r="T65" s="39"/>
      <c r="U65" s="39"/>
      <c r="V65" s="39"/>
      <c r="W65" s="39"/>
      <c r="X65" s="39"/>
      <c r="Y65" s="39"/>
      <c r="Z65" s="39"/>
      <c r="AA65" s="39"/>
      <c r="AB65" s="39"/>
      <c r="AC65" s="39"/>
      <c r="AD65" s="39"/>
      <c r="AE65" s="39"/>
    </row>
    <row r="66" hidden="1">
      <c r="B66" s="21"/>
      <c r="L66" s="21"/>
    </row>
    <row r="67" hidden="1">
      <c r="B67" s="21"/>
      <c r="L67" s="21"/>
    </row>
    <row r="68" hidden="1">
      <c r="B68" s="21"/>
      <c r="L68" s="21"/>
    </row>
    <row r="69" hidden="1">
      <c r="B69" s="21"/>
      <c r="L69" s="21"/>
    </row>
    <row r="70" hidden="1">
      <c r="B70" s="21"/>
      <c r="L70" s="21"/>
    </row>
    <row r="71" hidden="1">
      <c r="B71" s="21"/>
      <c r="L71" s="21"/>
    </row>
    <row r="72" hidden="1">
      <c r="B72" s="21"/>
      <c r="L72" s="21"/>
    </row>
    <row r="73" hidden="1">
      <c r="B73" s="21"/>
      <c r="L73" s="21"/>
    </row>
    <row r="74" hidden="1">
      <c r="B74" s="21"/>
      <c r="L74" s="21"/>
    </row>
    <row r="75" hidden="1">
      <c r="B75" s="21"/>
      <c r="L75" s="21"/>
    </row>
    <row r="76" hidden="1" s="2" customFormat="1">
      <c r="A76" s="39"/>
      <c r="B76" s="45"/>
      <c r="C76" s="39"/>
      <c r="D76" s="166" t="s">
        <v>50</v>
      </c>
      <c r="E76" s="167"/>
      <c r="F76" s="168" t="s">
        <v>51</v>
      </c>
      <c r="G76" s="166" t="s">
        <v>50</v>
      </c>
      <c r="H76" s="167"/>
      <c r="I76" s="167"/>
      <c r="J76" s="169" t="s">
        <v>51</v>
      </c>
      <c r="K76" s="167"/>
      <c r="L76" s="64"/>
      <c r="S76" s="39"/>
      <c r="T76" s="39"/>
      <c r="U76" s="39"/>
      <c r="V76" s="39"/>
      <c r="W76" s="39"/>
      <c r="X76" s="39"/>
      <c r="Y76" s="39"/>
      <c r="Z76" s="39"/>
      <c r="AA76" s="39"/>
      <c r="AB76" s="39"/>
      <c r="AC76" s="39"/>
      <c r="AD76" s="39"/>
      <c r="AE76" s="39"/>
    </row>
    <row r="77" hidden="1"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78" hidden="1"/>
    <row r="79" hidden="1"/>
    <row r="80" hidden="1"/>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107</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5" t="str">
        <f>E7</f>
        <v>Stavební úpravy a snížení energetické náročnosti - Knihovna-V2</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105</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05b - VRN - neuznatelné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p.č. 410, k.ú. Kolovraty</v>
      </c>
      <c r="G89" s="41"/>
      <c r="H89" s="41"/>
      <c r="I89" s="33" t="s">
        <v>22</v>
      </c>
      <c r="J89" s="80" t="str">
        <f>IF(J12="","",J12)</f>
        <v>24. 7. 2025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Městská část Praha-Kolovraty</v>
      </c>
      <c r="G91" s="41"/>
      <c r="H91" s="41"/>
      <c r="I91" s="33" t="s">
        <v>30</v>
      </c>
      <c r="J91" s="37" t="str">
        <f>E21</f>
        <v>KFJ project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KFJ project s.r.o.</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108</v>
      </c>
      <c r="D94" s="177"/>
      <c r="E94" s="177"/>
      <c r="F94" s="177"/>
      <c r="G94" s="177"/>
      <c r="H94" s="177"/>
      <c r="I94" s="177"/>
      <c r="J94" s="178" t="s">
        <v>109</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110</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111</v>
      </c>
    </row>
    <row r="97" s="9" customFormat="1" ht="24.96" customHeight="1">
      <c r="A97" s="9"/>
      <c r="B97" s="180"/>
      <c r="C97" s="181"/>
      <c r="D97" s="182" t="s">
        <v>2267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2273</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128</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6.5" customHeight="1">
      <c r="A108" s="39"/>
      <c r="B108" s="40"/>
      <c r="C108" s="41"/>
      <c r="D108" s="41"/>
      <c r="E108" s="175" t="str">
        <f>E7</f>
        <v>Stavební úpravy a snížení energetické náročnosti - Knihovna-V2</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105</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05b - VRN - neuznatelné náklady</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p.č. 410, k.ú. Kolovraty</v>
      </c>
      <c r="G112" s="41"/>
      <c r="H112" s="41"/>
      <c r="I112" s="33" t="s">
        <v>22</v>
      </c>
      <c r="J112" s="80" t="str">
        <f>IF(J12="","",J12)</f>
        <v>24. 7. 2025</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5.15" customHeight="1">
      <c r="A114" s="39"/>
      <c r="B114" s="40"/>
      <c r="C114" s="33" t="s">
        <v>24</v>
      </c>
      <c r="D114" s="41"/>
      <c r="E114" s="41"/>
      <c r="F114" s="28" t="str">
        <f>E15</f>
        <v>Městská část Praha-Kolovraty</v>
      </c>
      <c r="G114" s="41"/>
      <c r="H114" s="41"/>
      <c r="I114" s="33" t="s">
        <v>30</v>
      </c>
      <c r="J114" s="37" t="str">
        <f>E21</f>
        <v>KFJ project s.r.o.</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KFJ project s.r.o.</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129</v>
      </c>
      <c r="D117" s="195" t="s">
        <v>60</v>
      </c>
      <c r="E117" s="195" t="s">
        <v>56</v>
      </c>
      <c r="F117" s="195" t="s">
        <v>57</v>
      </c>
      <c r="G117" s="195" t="s">
        <v>130</v>
      </c>
      <c r="H117" s="195" t="s">
        <v>131</v>
      </c>
      <c r="I117" s="195" t="s">
        <v>132</v>
      </c>
      <c r="J117" s="196" t="s">
        <v>109</v>
      </c>
      <c r="K117" s="197" t="s">
        <v>133</v>
      </c>
      <c r="L117" s="198"/>
      <c r="M117" s="101" t="s">
        <v>1</v>
      </c>
      <c r="N117" s="102" t="s">
        <v>39</v>
      </c>
      <c r="O117" s="102" t="s">
        <v>134</v>
      </c>
      <c r="P117" s="102" t="s">
        <v>135</v>
      </c>
      <c r="Q117" s="102" t="s">
        <v>136</v>
      </c>
      <c r="R117" s="102" t="s">
        <v>137</v>
      </c>
      <c r="S117" s="102" t="s">
        <v>138</v>
      </c>
      <c r="T117" s="103" t="s">
        <v>139</v>
      </c>
      <c r="U117" s="192"/>
      <c r="V117" s="192"/>
      <c r="W117" s="192"/>
      <c r="X117" s="192"/>
      <c r="Y117" s="192"/>
      <c r="Z117" s="192"/>
      <c r="AA117" s="192"/>
      <c r="AB117" s="192"/>
      <c r="AC117" s="192"/>
      <c r="AD117" s="192"/>
      <c r="AE117" s="192"/>
    </row>
    <row r="118" s="2" customFormat="1" ht="22.8" customHeight="1">
      <c r="A118" s="39"/>
      <c r="B118" s="40"/>
      <c r="C118" s="108" t="s">
        <v>140</v>
      </c>
      <c r="D118" s="41"/>
      <c r="E118" s="41"/>
      <c r="F118" s="41"/>
      <c r="G118" s="41"/>
      <c r="H118" s="41"/>
      <c r="I118" s="41"/>
      <c r="J118" s="199">
        <f>BK118</f>
        <v>0</v>
      </c>
      <c r="K118" s="41"/>
      <c r="L118" s="45"/>
      <c r="M118" s="104"/>
      <c r="N118" s="200"/>
      <c r="O118" s="105"/>
      <c r="P118" s="201">
        <f>P119</f>
        <v>0</v>
      </c>
      <c r="Q118" s="105"/>
      <c r="R118" s="201">
        <f>R119</f>
        <v>0</v>
      </c>
      <c r="S118" s="105"/>
      <c r="T118" s="202">
        <f>T119</f>
        <v>0</v>
      </c>
      <c r="U118" s="39"/>
      <c r="V118" s="39"/>
      <c r="W118" s="39"/>
      <c r="X118" s="39"/>
      <c r="Y118" s="39"/>
      <c r="Z118" s="39"/>
      <c r="AA118" s="39"/>
      <c r="AB118" s="39"/>
      <c r="AC118" s="39"/>
      <c r="AD118" s="39"/>
      <c r="AE118" s="39"/>
      <c r="AT118" s="18" t="s">
        <v>74</v>
      </c>
      <c r="AU118" s="18" t="s">
        <v>111</v>
      </c>
      <c r="BK118" s="203">
        <f>BK119</f>
        <v>0</v>
      </c>
    </row>
    <row r="119" s="12" customFormat="1" ht="25.92" customHeight="1">
      <c r="A119" s="12"/>
      <c r="B119" s="204"/>
      <c r="C119" s="205"/>
      <c r="D119" s="206" t="s">
        <v>74</v>
      </c>
      <c r="E119" s="207" t="s">
        <v>2274</v>
      </c>
      <c r="F119" s="207" t="s">
        <v>2275</v>
      </c>
      <c r="G119" s="205"/>
      <c r="H119" s="205"/>
      <c r="I119" s="208"/>
      <c r="J119" s="209">
        <f>BK119</f>
        <v>0</v>
      </c>
      <c r="K119" s="205"/>
      <c r="L119" s="210"/>
      <c r="M119" s="211"/>
      <c r="N119" s="212"/>
      <c r="O119" s="212"/>
      <c r="P119" s="213">
        <f>P120</f>
        <v>0</v>
      </c>
      <c r="Q119" s="212"/>
      <c r="R119" s="213">
        <f>R120</f>
        <v>0</v>
      </c>
      <c r="S119" s="212"/>
      <c r="T119" s="214">
        <f>T120</f>
        <v>0</v>
      </c>
      <c r="U119" s="12"/>
      <c r="V119" s="12"/>
      <c r="W119" s="12"/>
      <c r="X119" s="12"/>
      <c r="Y119" s="12"/>
      <c r="Z119" s="12"/>
      <c r="AA119" s="12"/>
      <c r="AB119" s="12"/>
      <c r="AC119" s="12"/>
      <c r="AD119" s="12"/>
      <c r="AE119" s="12"/>
      <c r="AR119" s="215" t="s">
        <v>205</v>
      </c>
      <c r="AT119" s="216" t="s">
        <v>74</v>
      </c>
      <c r="AU119" s="216" t="s">
        <v>75</v>
      </c>
      <c r="AY119" s="215" t="s">
        <v>143</v>
      </c>
      <c r="BK119" s="217">
        <f>BK120</f>
        <v>0</v>
      </c>
    </row>
    <row r="120" s="12" customFormat="1" ht="22.8" customHeight="1">
      <c r="A120" s="12"/>
      <c r="B120" s="204"/>
      <c r="C120" s="205"/>
      <c r="D120" s="206" t="s">
        <v>74</v>
      </c>
      <c r="E120" s="218" t="s">
        <v>2307</v>
      </c>
      <c r="F120" s="218" t="s">
        <v>2308</v>
      </c>
      <c r="G120" s="205"/>
      <c r="H120" s="205"/>
      <c r="I120" s="208"/>
      <c r="J120" s="219">
        <f>BK120</f>
        <v>0</v>
      </c>
      <c r="K120" s="205"/>
      <c r="L120" s="210"/>
      <c r="M120" s="211"/>
      <c r="N120" s="212"/>
      <c r="O120" s="212"/>
      <c r="P120" s="213">
        <f>SUM(P121:P122)</f>
        <v>0</v>
      </c>
      <c r="Q120" s="212"/>
      <c r="R120" s="213">
        <f>SUM(R121:R122)</f>
        <v>0</v>
      </c>
      <c r="S120" s="212"/>
      <c r="T120" s="214">
        <f>SUM(T121:T122)</f>
        <v>0</v>
      </c>
      <c r="U120" s="12"/>
      <c r="V120" s="12"/>
      <c r="W120" s="12"/>
      <c r="X120" s="12"/>
      <c r="Y120" s="12"/>
      <c r="Z120" s="12"/>
      <c r="AA120" s="12"/>
      <c r="AB120" s="12"/>
      <c r="AC120" s="12"/>
      <c r="AD120" s="12"/>
      <c r="AE120" s="12"/>
      <c r="AR120" s="215" t="s">
        <v>205</v>
      </c>
      <c r="AT120" s="216" t="s">
        <v>74</v>
      </c>
      <c r="AU120" s="216" t="s">
        <v>83</v>
      </c>
      <c r="AY120" s="215" t="s">
        <v>143</v>
      </c>
      <c r="BK120" s="217">
        <f>SUM(BK121:BK122)</f>
        <v>0</v>
      </c>
    </row>
    <row r="121" s="2" customFormat="1" ht="24.15" customHeight="1">
      <c r="A121" s="39"/>
      <c r="B121" s="40"/>
      <c r="C121" s="220" t="s">
        <v>83</v>
      </c>
      <c r="D121" s="220" t="s">
        <v>146</v>
      </c>
      <c r="E121" s="221" t="s">
        <v>2319</v>
      </c>
      <c r="F121" s="222" t="s">
        <v>2320</v>
      </c>
      <c r="G121" s="223" t="s">
        <v>467</v>
      </c>
      <c r="H121" s="224">
        <v>1</v>
      </c>
      <c r="I121" s="225"/>
      <c r="J121" s="226">
        <f>ROUND(I121*H121,2)</f>
        <v>0</v>
      </c>
      <c r="K121" s="227"/>
      <c r="L121" s="45"/>
      <c r="M121" s="228" t="s">
        <v>1</v>
      </c>
      <c r="N121" s="229" t="s">
        <v>40</v>
      </c>
      <c r="O121" s="92"/>
      <c r="P121" s="230">
        <f>O121*H121</f>
        <v>0</v>
      </c>
      <c r="Q121" s="230">
        <v>0</v>
      </c>
      <c r="R121" s="230">
        <f>Q121*H121</f>
        <v>0</v>
      </c>
      <c r="S121" s="230">
        <v>0</v>
      </c>
      <c r="T121" s="231">
        <f>S121*H121</f>
        <v>0</v>
      </c>
      <c r="U121" s="39"/>
      <c r="V121" s="39"/>
      <c r="W121" s="39"/>
      <c r="X121" s="39"/>
      <c r="Y121" s="39"/>
      <c r="Z121" s="39"/>
      <c r="AA121" s="39"/>
      <c r="AB121" s="39"/>
      <c r="AC121" s="39"/>
      <c r="AD121" s="39"/>
      <c r="AE121" s="39"/>
      <c r="AR121" s="232" t="s">
        <v>2280</v>
      </c>
      <c r="AT121" s="232" t="s">
        <v>146</v>
      </c>
      <c r="AU121" s="232" t="s">
        <v>85</v>
      </c>
      <c r="AY121" s="18" t="s">
        <v>143</v>
      </c>
      <c r="BE121" s="233">
        <f>IF(N121="základní",J121,0)</f>
        <v>0</v>
      </c>
      <c r="BF121" s="233">
        <f>IF(N121="snížená",J121,0)</f>
        <v>0</v>
      </c>
      <c r="BG121" s="233">
        <f>IF(N121="zákl. přenesená",J121,0)</f>
        <v>0</v>
      </c>
      <c r="BH121" s="233">
        <f>IF(N121="sníž. přenesená",J121,0)</f>
        <v>0</v>
      </c>
      <c r="BI121" s="233">
        <f>IF(N121="nulová",J121,0)</f>
        <v>0</v>
      </c>
      <c r="BJ121" s="18" t="s">
        <v>83</v>
      </c>
      <c r="BK121" s="233">
        <f>ROUND(I121*H121,2)</f>
        <v>0</v>
      </c>
      <c r="BL121" s="18" t="s">
        <v>2280</v>
      </c>
      <c r="BM121" s="232" t="s">
        <v>2311</v>
      </c>
    </row>
    <row r="122" s="2" customFormat="1">
      <c r="A122" s="39"/>
      <c r="B122" s="40"/>
      <c r="C122" s="41"/>
      <c r="D122" s="236" t="s">
        <v>357</v>
      </c>
      <c r="E122" s="41"/>
      <c r="F122" s="289" t="s">
        <v>2321</v>
      </c>
      <c r="G122" s="41"/>
      <c r="H122" s="41"/>
      <c r="I122" s="290"/>
      <c r="J122" s="41"/>
      <c r="K122" s="41"/>
      <c r="L122" s="45"/>
      <c r="M122" s="302"/>
      <c r="N122" s="303"/>
      <c r="O122" s="296"/>
      <c r="P122" s="296"/>
      <c r="Q122" s="296"/>
      <c r="R122" s="296"/>
      <c r="S122" s="296"/>
      <c r="T122" s="304"/>
      <c r="U122" s="39"/>
      <c r="V122" s="39"/>
      <c r="W122" s="39"/>
      <c r="X122" s="39"/>
      <c r="Y122" s="39"/>
      <c r="Z122" s="39"/>
      <c r="AA122" s="39"/>
      <c r="AB122" s="39"/>
      <c r="AC122" s="39"/>
      <c r="AD122" s="39"/>
      <c r="AE122" s="39"/>
      <c r="AT122" s="18" t="s">
        <v>357</v>
      </c>
      <c r="AU122" s="18" t="s">
        <v>85</v>
      </c>
    </row>
    <row r="123" s="2" customFormat="1" ht="6.96" customHeight="1">
      <c r="A123" s="39"/>
      <c r="B123" s="67"/>
      <c r="C123" s="68"/>
      <c r="D123" s="68"/>
      <c r="E123" s="68"/>
      <c r="F123" s="68"/>
      <c r="G123" s="68"/>
      <c r="H123" s="68"/>
      <c r="I123" s="68"/>
      <c r="J123" s="68"/>
      <c r="K123" s="68"/>
      <c r="L123" s="45"/>
      <c r="M123" s="39"/>
      <c r="O123" s="39"/>
      <c r="P123" s="39"/>
      <c r="Q123" s="39"/>
      <c r="R123" s="39"/>
      <c r="S123" s="39"/>
      <c r="T123" s="39"/>
      <c r="U123" s="39"/>
      <c r="V123" s="39"/>
      <c r="W123" s="39"/>
      <c r="X123" s="39"/>
      <c r="Y123" s="39"/>
      <c r="Z123" s="39"/>
      <c r="AA123" s="39"/>
      <c r="AB123" s="39"/>
      <c r="AC123" s="39"/>
      <c r="AD123" s="39"/>
      <c r="AE123" s="39"/>
    </row>
  </sheetData>
  <sheetProtection sheet="1" autoFilter="0" formatColumns="0" formatRows="0" objects="1" scenarios="1" spinCount="100000" saltValue="zckjIvt5/Hv0MwU24FcvIB2Y3F7W7fwa5qHLpVqo1uMmdHKK3co0ohpcHZCCkFDKbHqGgkRC8rni2cwG74iBpg==" hashValue="Ye1uwST+yIf32kwM5eA89U/VbooAkQKYvc/nXBKO1PafiV76QfC8Naoemcnye68RKo4h2U0dzTUnqwqWNh4ljw==" algorithmName="SHA-512" password="CC35"/>
  <autoFilter ref="C117:K122"/>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ELITEDESK2\KFJ</dc:creator>
  <cp:lastModifiedBy>ELITEDESK2\KFJ</cp:lastModifiedBy>
  <dcterms:created xsi:type="dcterms:W3CDTF">2025-09-23T07:31:58Z</dcterms:created>
  <dcterms:modified xsi:type="dcterms:W3CDTF">2025-09-23T07:32:08Z</dcterms:modified>
</cp:coreProperties>
</file>