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osazaviops.sharepoint.com/sites/Poszav/Shared Documents/Sdílene soubory Posazavi/P_OBCE/CTYRKOLY/2025_NSA/"/>
    </mc:Choice>
  </mc:AlternateContent>
  <xr:revisionPtr revIDLastSave="1" documentId="11_BCB36566522CD34323553ECE39DD45F303CACB30" xr6:coauthVersionLast="47" xr6:coauthVersionMax="47" xr10:uidLastSave="{CF0276FD-659F-E342-AE5F-56229C9E60F1}"/>
  <bookViews>
    <workbookView xWindow="0" yWindow="760" windowWidth="28800" windowHeight="13720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Pol'!$A$1:$U$145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74" i="12" l="1"/>
  <c r="BA73" i="12"/>
  <c r="BA72" i="12"/>
  <c r="BA20" i="12"/>
  <c r="G8" i="12"/>
  <c r="I9" i="12"/>
  <c r="K9" i="12"/>
  <c r="M9" i="12"/>
  <c r="O9" i="12"/>
  <c r="Q9" i="12"/>
  <c r="U9" i="12"/>
  <c r="I13" i="12"/>
  <c r="K13" i="12"/>
  <c r="M13" i="12"/>
  <c r="O13" i="12"/>
  <c r="Q13" i="12"/>
  <c r="U13" i="12"/>
  <c r="I19" i="12"/>
  <c r="K19" i="12"/>
  <c r="M19" i="12"/>
  <c r="O19" i="12"/>
  <c r="Q19" i="12"/>
  <c r="U19" i="12"/>
  <c r="I23" i="12"/>
  <c r="K23" i="12"/>
  <c r="M23" i="12"/>
  <c r="O23" i="12"/>
  <c r="Q23" i="12"/>
  <c r="U23" i="12"/>
  <c r="I26" i="12"/>
  <c r="K26" i="12"/>
  <c r="M26" i="12"/>
  <c r="O26" i="12"/>
  <c r="Q26" i="12"/>
  <c r="U26" i="12"/>
  <c r="I27" i="12"/>
  <c r="K27" i="12"/>
  <c r="M27" i="12"/>
  <c r="O27" i="12"/>
  <c r="Q27" i="12"/>
  <c r="U27" i="12"/>
  <c r="I29" i="12"/>
  <c r="K29" i="12"/>
  <c r="M29" i="12"/>
  <c r="O29" i="12"/>
  <c r="Q29" i="12"/>
  <c r="U29" i="12"/>
  <c r="I30" i="12"/>
  <c r="K30" i="12"/>
  <c r="M30" i="12"/>
  <c r="O30" i="12"/>
  <c r="Q30" i="12"/>
  <c r="U30" i="12"/>
  <c r="G31" i="12"/>
  <c r="I32" i="12"/>
  <c r="K32" i="12"/>
  <c r="M32" i="12"/>
  <c r="O32" i="12"/>
  <c r="Q32" i="12"/>
  <c r="U32" i="12"/>
  <c r="I35" i="12"/>
  <c r="K35" i="12"/>
  <c r="M35" i="12"/>
  <c r="O35" i="12"/>
  <c r="Q35" i="12"/>
  <c r="U35" i="12"/>
  <c r="I37" i="12"/>
  <c r="K37" i="12"/>
  <c r="M37" i="12"/>
  <c r="O37" i="12"/>
  <c r="Q37" i="12"/>
  <c r="U37" i="12"/>
  <c r="I39" i="12"/>
  <c r="K39" i="12"/>
  <c r="M39" i="12"/>
  <c r="O39" i="12"/>
  <c r="Q39" i="12"/>
  <c r="U39" i="12"/>
  <c r="I40" i="12"/>
  <c r="K40" i="12"/>
  <c r="M40" i="12"/>
  <c r="O40" i="12"/>
  <c r="Q40" i="12"/>
  <c r="U40" i="12"/>
  <c r="I41" i="12"/>
  <c r="K41" i="12"/>
  <c r="M41" i="12"/>
  <c r="O41" i="12"/>
  <c r="Q41" i="12"/>
  <c r="U41" i="12"/>
  <c r="I43" i="12"/>
  <c r="K43" i="12"/>
  <c r="M43" i="12"/>
  <c r="O43" i="12"/>
  <c r="Q43" i="12"/>
  <c r="U43" i="12"/>
  <c r="I45" i="12"/>
  <c r="K45" i="12"/>
  <c r="M45" i="12"/>
  <c r="O45" i="12"/>
  <c r="Q45" i="12"/>
  <c r="U45" i="12"/>
  <c r="I46" i="12"/>
  <c r="K46" i="12"/>
  <c r="M46" i="12"/>
  <c r="O46" i="12"/>
  <c r="Q46" i="12"/>
  <c r="U46" i="12"/>
  <c r="I48" i="12"/>
  <c r="K48" i="12"/>
  <c r="M48" i="12"/>
  <c r="O48" i="12"/>
  <c r="Q48" i="12"/>
  <c r="U48" i="12"/>
  <c r="I50" i="12"/>
  <c r="K50" i="12"/>
  <c r="M50" i="12"/>
  <c r="O50" i="12"/>
  <c r="Q50" i="12"/>
  <c r="U50" i="12"/>
  <c r="I53" i="12"/>
  <c r="K53" i="12"/>
  <c r="M53" i="12"/>
  <c r="O53" i="12"/>
  <c r="Q53" i="12"/>
  <c r="U53" i="12"/>
  <c r="I55" i="12"/>
  <c r="K55" i="12"/>
  <c r="M55" i="12"/>
  <c r="O55" i="12"/>
  <c r="Q55" i="12"/>
  <c r="U55" i="12"/>
  <c r="I57" i="12"/>
  <c r="K57" i="12"/>
  <c r="M57" i="12"/>
  <c r="O57" i="12"/>
  <c r="Q57" i="12"/>
  <c r="U57" i="12"/>
  <c r="I60" i="12"/>
  <c r="K60" i="12"/>
  <c r="M60" i="12"/>
  <c r="O60" i="12"/>
  <c r="Q60" i="12"/>
  <c r="U60" i="12"/>
  <c r="I61" i="12"/>
  <c r="K61" i="12"/>
  <c r="M61" i="12"/>
  <c r="O61" i="12"/>
  <c r="Q61" i="12"/>
  <c r="U61" i="12"/>
  <c r="I62" i="12"/>
  <c r="K62" i="12"/>
  <c r="M62" i="12"/>
  <c r="O62" i="12"/>
  <c r="Q62" i="12"/>
  <c r="U62" i="12"/>
  <c r="I64" i="12"/>
  <c r="K64" i="12"/>
  <c r="M64" i="12"/>
  <c r="O64" i="12"/>
  <c r="Q64" i="12"/>
  <c r="U64" i="12"/>
  <c r="G68" i="12"/>
  <c r="M68" i="12"/>
  <c r="O68" i="12"/>
  <c r="U68" i="12"/>
  <c r="I69" i="12"/>
  <c r="I68" i="12" s="1"/>
  <c r="K69" i="12"/>
  <c r="K68" i="12" s="1"/>
  <c r="M69" i="12"/>
  <c r="O69" i="12"/>
  <c r="Q69" i="12"/>
  <c r="Q68" i="12" s="1"/>
  <c r="U69" i="12"/>
  <c r="G70" i="12"/>
  <c r="I71" i="12"/>
  <c r="K71" i="12"/>
  <c r="M71" i="12"/>
  <c r="O71" i="12"/>
  <c r="Q71" i="12"/>
  <c r="U71" i="12"/>
  <c r="I75" i="12"/>
  <c r="K75" i="12"/>
  <c r="M75" i="12"/>
  <c r="O75" i="12"/>
  <c r="Q75" i="12"/>
  <c r="U75" i="12"/>
  <c r="I77" i="12"/>
  <c r="K77" i="12"/>
  <c r="M77" i="12"/>
  <c r="O77" i="12"/>
  <c r="Q77" i="12"/>
  <c r="U77" i="12"/>
  <c r="I78" i="12"/>
  <c r="K78" i="12"/>
  <c r="M78" i="12"/>
  <c r="O78" i="12"/>
  <c r="Q78" i="12"/>
  <c r="U78" i="12"/>
  <c r="G79" i="12"/>
  <c r="I80" i="12"/>
  <c r="K80" i="12"/>
  <c r="M80" i="12"/>
  <c r="O80" i="12"/>
  <c r="Q80" i="12"/>
  <c r="U80" i="12"/>
  <c r="I81" i="12"/>
  <c r="I79" i="12" s="1"/>
  <c r="K81" i="12"/>
  <c r="M81" i="12"/>
  <c r="O81" i="12"/>
  <c r="Q81" i="12"/>
  <c r="U81" i="12"/>
  <c r="G82" i="12"/>
  <c r="Q82" i="12"/>
  <c r="I83" i="12"/>
  <c r="I82" i="12" s="1"/>
  <c r="K83" i="12"/>
  <c r="K82" i="12" s="1"/>
  <c r="M83" i="12"/>
  <c r="M82" i="12" s="1"/>
  <c r="O83" i="12"/>
  <c r="O82" i="12" s="1"/>
  <c r="Q83" i="12"/>
  <c r="U83" i="12"/>
  <c r="U82" i="12" s="1"/>
  <c r="G85" i="12"/>
  <c r="I86" i="12"/>
  <c r="I85" i="12" s="1"/>
  <c r="K86" i="12"/>
  <c r="K85" i="12" s="1"/>
  <c r="M86" i="12"/>
  <c r="M85" i="12" s="1"/>
  <c r="O86" i="12"/>
  <c r="O85" i="12" s="1"/>
  <c r="Q86" i="12"/>
  <c r="Q85" i="12" s="1"/>
  <c r="U86" i="12"/>
  <c r="U85" i="12" s="1"/>
  <c r="G87" i="12"/>
  <c r="I88" i="12"/>
  <c r="K88" i="12"/>
  <c r="M88" i="12"/>
  <c r="O88" i="12"/>
  <c r="Q88" i="12"/>
  <c r="U88" i="12"/>
  <c r="I89" i="12"/>
  <c r="K89" i="12"/>
  <c r="M89" i="12"/>
  <c r="O89" i="12"/>
  <c r="Q89" i="12"/>
  <c r="U89" i="12"/>
  <c r="I90" i="12"/>
  <c r="K90" i="12"/>
  <c r="M90" i="12"/>
  <c r="O90" i="12"/>
  <c r="Q90" i="12"/>
  <c r="U90" i="12"/>
  <c r="I92" i="12"/>
  <c r="K92" i="12"/>
  <c r="M92" i="12"/>
  <c r="O92" i="12"/>
  <c r="Q92" i="12"/>
  <c r="U92" i="12"/>
  <c r="G93" i="12"/>
  <c r="I94" i="12"/>
  <c r="K94" i="12"/>
  <c r="M94" i="12"/>
  <c r="O94" i="12"/>
  <c r="Q94" i="12"/>
  <c r="U94" i="12"/>
  <c r="I95" i="12"/>
  <c r="K95" i="12"/>
  <c r="M95" i="12"/>
  <c r="O95" i="12"/>
  <c r="Q95" i="12"/>
  <c r="U95" i="12"/>
  <c r="I96" i="12"/>
  <c r="K96" i="12"/>
  <c r="M96" i="12"/>
  <c r="O96" i="12"/>
  <c r="Q96" i="12"/>
  <c r="U96" i="12"/>
  <c r="I98" i="12"/>
  <c r="K98" i="12"/>
  <c r="M98" i="12"/>
  <c r="O98" i="12"/>
  <c r="Q98" i="12"/>
  <c r="U98" i="12"/>
  <c r="I103" i="12"/>
  <c r="K103" i="12"/>
  <c r="M103" i="12"/>
  <c r="O103" i="12"/>
  <c r="Q103" i="12"/>
  <c r="U103" i="12"/>
  <c r="I104" i="12"/>
  <c r="K104" i="12"/>
  <c r="M104" i="12"/>
  <c r="O104" i="12"/>
  <c r="Q104" i="12"/>
  <c r="U104" i="12"/>
  <c r="I105" i="12"/>
  <c r="K105" i="12"/>
  <c r="M105" i="12"/>
  <c r="O105" i="12"/>
  <c r="Q105" i="12"/>
  <c r="U105" i="12"/>
  <c r="G111" i="12"/>
  <c r="I112" i="12"/>
  <c r="K112" i="12"/>
  <c r="M112" i="12"/>
  <c r="O112" i="12"/>
  <c r="Q112" i="12"/>
  <c r="Q111" i="12" s="1"/>
  <c r="U112" i="12"/>
  <c r="I114" i="12"/>
  <c r="K114" i="12"/>
  <c r="M114" i="12"/>
  <c r="O114" i="12"/>
  <c r="Q114" i="12"/>
  <c r="U114" i="12"/>
  <c r="I116" i="12"/>
  <c r="K116" i="12"/>
  <c r="M116" i="12"/>
  <c r="O116" i="12"/>
  <c r="Q116" i="12"/>
  <c r="U116" i="12"/>
  <c r="G118" i="12"/>
  <c r="I119" i="12"/>
  <c r="K119" i="12"/>
  <c r="M119" i="12"/>
  <c r="O119" i="12"/>
  <c r="Q119" i="12"/>
  <c r="U119" i="12"/>
  <c r="I121" i="12"/>
  <c r="K121" i="12"/>
  <c r="M121" i="12"/>
  <c r="O121" i="12"/>
  <c r="Q121" i="12"/>
  <c r="U121" i="12"/>
  <c r="I122" i="12"/>
  <c r="K122" i="12"/>
  <c r="M122" i="12"/>
  <c r="O122" i="12"/>
  <c r="Q122" i="12"/>
  <c r="U122" i="12"/>
  <c r="I123" i="12"/>
  <c r="K123" i="12"/>
  <c r="M123" i="12"/>
  <c r="O123" i="12"/>
  <c r="Q123" i="12"/>
  <c r="U123" i="12"/>
  <c r="G124" i="12"/>
  <c r="I125" i="12"/>
  <c r="I124" i="12" s="1"/>
  <c r="K125" i="12"/>
  <c r="M125" i="12"/>
  <c r="O125" i="12"/>
  <c r="Q125" i="12"/>
  <c r="U125" i="12"/>
  <c r="I126" i="12"/>
  <c r="K126" i="12"/>
  <c r="M126" i="12"/>
  <c r="O126" i="12"/>
  <c r="Q126" i="12"/>
  <c r="U126" i="12"/>
  <c r="I127" i="12"/>
  <c r="K127" i="12"/>
  <c r="M127" i="12"/>
  <c r="O127" i="12"/>
  <c r="Q127" i="12"/>
  <c r="Q124" i="12" s="1"/>
  <c r="U127" i="12"/>
  <c r="G128" i="12"/>
  <c r="I129" i="12"/>
  <c r="K129" i="12"/>
  <c r="M129" i="12"/>
  <c r="O129" i="12"/>
  <c r="Q129" i="12"/>
  <c r="U129" i="12"/>
  <c r="I131" i="12"/>
  <c r="K131" i="12"/>
  <c r="M131" i="12"/>
  <c r="O131" i="12"/>
  <c r="Q131" i="12"/>
  <c r="U131" i="12"/>
  <c r="I133" i="12"/>
  <c r="K133" i="12"/>
  <c r="M133" i="12"/>
  <c r="O133" i="12"/>
  <c r="Q133" i="12"/>
  <c r="U133" i="12"/>
  <c r="I135" i="12"/>
  <c r="K135" i="12"/>
  <c r="M135" i="12"/>
  <c r="O135" i="12"/>
  <c r="Q135" i="12"/>
  <c r="U135" i="12"/>
  <c r="I137" i="12"/>
  <c r="K137" i="12"/>
  <c r="M137" i="12"/>
  <c r="O137" i="12"/>
  <c r="Q137" i="12"/>
  <c r="U137" i="12"/>
  <c r="I138" i="12"/>
  <c r="K138" i="12"/>
  <c r="M138" i="12"/>
  <c r="O138" i="12"/>
  <c r="Q138" i="12"/>
  <c r="U138" i="12"/>
  <c r="I140" i="12"/>
  <c r="K140" i="12"/>
  <c r="M140" i="12"/>
  <c r="O140" i="12"/>
  <c r="Q140" i="12"/>
  <c r="U140" i="12"/>
  <c r="I142" i="12"/>
  <c r="K142" i="12"/>
  <c r="M142" i="12"/>
  <c r="O142" i="12"/>
  <c r="Q142" i="12"/>
  <c r="U142" i="12"/>
  <c r="I60" i="1"/>
  <c r="F40" i="1"/>
  <c r="G40" i="1"/>
  <c r="H40" i="1"/>
  <c r="I40" i="1"/>
  <c r="J39" i="1" s="1"/>
  <c r="I21" i="1"/>
  <c r="J28" i="1"/>
  <c r="J26" i="1"/>
  <c r="G38" i="1"/>
  <c r="F38" i="1"/>
  <c r="H32" i="1"/>
  <c r="J23" i="1"/>
  <c r="J24" i="1"/>
  <c r="J25" i="1"/>
  <c r="J27" i="1"/>
  <c r="E24" i="1"/>
  <c r="E26" i="1"/>
  <c r="K111" i="12" l="1"/>
  <c r="K79" i="12"/>
  <c r="U111" i="12"/>
  <c r="U79" i="12"/>
  <c r="U124" i="12"/>
  <c r="O79" i="12"/>
  <c r="M79" i="12"/>
  <c r="J40" i="1"/>
  <c r="Q128" i="12"/>
  <c r="M128" i="12"/>
  <c r="I128" i="12"/>
  <c r="O111" i="12"/>
  <c r="U70" i="12"/>
  <c r="K70" i="12"/>
  <c r="K31" i="12"/>
  <c r="Q8" i="12"/>
  <c r="M8" i="12"/>
  <c r="O124" i="12"/>
  <c r="K124" i="12"/>
  <c r="Q79" i="12"/>
  <c r="O128" i="12"/>
  <c r="K8" i="12"/>
  <c r="K118" i="12"/>
  <c r="O93" i="12"/>
  <c r="K93" i="12"/>
  <c r="U128" i="12"/>
  <c r="M93" i="12"/>
  <c r="K128" i="12"/>
  <c r="U93" i="12"/>
  <c r="M87" i="12"/>
  <c r="I87" i="12"/>
  <c r="Q70" i="12"/>
  <c r="Q31" i="12"/>
  <c r="I93" i="12"/>
  <c r="I8" i="12"/>
  <c r="Q118" i="12"/>
  <c r="M118" i="12"/>
  <c r="I118" i="12"/>
  <c r="U87" i="12"/>
  <c r="O87" i="12"/>
  <c r="K87" i="12"/>
  <c r="O70" i="12"/>
  <c r="U31" i="12"/>
  <c r="O31" i="12"/>
  <c r="Q93" i="12"/>
  <c r="M124" i="12"/>
  <c r="O118" i="12"/>
  <c r="U118" i="12"/>
  <c r="M111" i="12"/>
  <c r="I111" i="12"/>
  <c r="Q87" i="12"/>
  <c r="I70" i="12"/>
  <c r="M70" i="12"/>
  <c r="I31" i="12"/>
  <c r="M31" i="12"/>
  <c r="U8" i="12"/>
  <c r="O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<sst xmlns="http://schemas.openxmlformats.org/spreadsheetml/2006/main" count="576" uniqueCount="297">
  <si>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</si>
  <si>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</si>
  <si>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</si>
  <si>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</si>
  <si>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</si>
  <si>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</si>
  <si>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</si>
  <si>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</si>
  <si>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</si>
  <si>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</si>
  <si>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</si>
  <si>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</si>
  <si>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</si>
  <si>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</si>
  <si>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</si>
  <si>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</si>
  <si>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</si>
  <si>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</si>
  <si>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</si>
  <si>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</si>
  <si>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</si>
  <si>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</si>
  <si>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</si>
  <si>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</si>
  <si>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</si>
  <si>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</si>
  <si>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</si>
  <si>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</si>
  <si>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</si>
  <si>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</si>
  <si>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</si>
  <si>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</si>
  <si>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</si>
  <si>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</si>
  <si>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</si>
  <si>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</si>
  <si>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</si>
  <si>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</si>
  <si>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</si>
  <si>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</si>
  <si>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</si>
  <si>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</si>
  <si>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</si>
  <si>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p.č. 522/2, 523/1, 767/2, k.ú. Čtyřkoly</t>
  </si>
  <si>
    <t>Rozpočet:</t>
  </si>
  <si>
    <t>Misto</t>
  </si>
  <si>
    <t>Fotbalové hřiště s umělým povrchem</t>
  </si>
  <si>
    <t>Obec Čtyřkoly</t>
  </si>
  <si>
    <t>Čtyřkoly 70</t>
  </si>
  <si>
    <t>Čerčany</t>
  </si>
  <si>
    <t>25722</t>
  </si>
  <si>
    <t>00508519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</si>
  <si>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</si>
  <si>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</si>
  <si>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</si>
  <si>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</si>
  <si>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</si>
  <si>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</si>
  <si>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</si>
  <si>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</si>
  <si>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</si>
  <si>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</si>
  <si>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</si>
  <si>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</si>
  <si>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</si>
  <si>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</si>
  <si>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</si>
  <si>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</si>
  <si>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</si>
  <si>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99</t>
  </si>
  <si>
    <t>Staveništní přesun hmot</t>
  </si>
  <si>
    <t>767</t>
  </si>
  <si>
    <t>Konstrukce zámečnické</t>
  </si>
  <si>
    <t>M21</t>
  </si>
  <si>
    <t>Elektromontáže</t>
  </si>
  <si>
    <t>M46</t>
  </si>
  <si>
    <t>Zemní práce při montážích</t>
  </si>
  <si>
    <t>M65</t>
  </si>
  <si>
    <t>Elektroinstalace</t>
  </si>
  <si>
    <t>VN</t>
  </si>
  <si>
    <t>SP</t>
  </si>
  <si>
    <t>Sportovní povrch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</si>
  <si>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</si>
  <si>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</si>
  <si>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</si>
  <si>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</si>
  <si>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</si>
  <si>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</si>
  <si>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</si>
  <si>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</si>
  <si>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</si>
  <si>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</si>
  <si>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</si>
  <si>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</si>
  <si>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</si>
  <si>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</si>
  <si>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</si>
  <si>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</si>
  <si>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</si>
  <si>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</si>
  <si>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</si>
  <si>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</si>
  <si>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</si>
  <si>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</si>
  <si>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</si>
  <si>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</si>
  <si>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</si>
  <si>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</si>
  <si>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</si>
  <si>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</si>
  <si>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132201112R00</t>
  </si>
  <si>
    <t>Hloubení rýh š.do 60 cm v hor.3 nad 100 m3,STROJNĚ</t>
  </si>
  <si>
    <t>m3</t>
  </si>
  <si>
    <t>POL1_0</t>
  </si>
  <si>
    <t>základ opěrné zdi:24,6*0,6*1+(3+28+3,2+2,9+3,8)*0,6*1</t>
  </si>
  <si>
    <t>VV</t>
  </si>
  <si>
    <t>drenáž 80 mm:45*11*(0,35+0,57)/2*0,3</t>
  </si>
  <si>
    <t>drenáž 125 mm:51*0,57*0,3</t>
  </si>
  <si>
    <t>131201112R00</t>
  </si>
  <si>
    <t>Hloubení nezapaž. jam hor.3 do 1000 m3, STROJNĚ</t>
  </si>
  <si>
    <t>úprava pláně:(0,85+0,4)/2*(21*49)+(0,4+0,4)/2*(35*49)</t>
  </si>
  <si>
    <t>odtěžení části valu:(5,5*1,4)/2*50</t>
  </si>
  <si>
    <t>patky oplocení:13*0,3*0,3*0,65+3*0,3*0,3*0,75+4*0,3*0,3*0,35</t>
  </si>
  <si>
    <t>patky osvětlení:2*1,1*1,1*1,65+2*1,1*1,1*0,85</t>
  </si>
  <si>
    <t>vsakovací objekt:23*5*1</t>
  </si>
  <si>
    <t>162301102RT3</t>
  </si>
  <si>
    <t>Vodorovné přemístění výkopku z hor.1-4 do 1000 m, nosnost 12 t</t>
  </si>
  <si>
    <t>Zemina bude uložena na deponiích v rámci obce určených stavebníkem.</t>
  </si>
  <si>
    <t>POP</t>
  </si>
  <si>
    <t>1643,764+116,331</t>
  </si>
  <si>
    <t>ponecháno pro terénní úpravy a zásyp vsakovacího objektu:-130</t>
  </si>
  <si>
    <t>167101102R00</t>
  </si>
  <si>
    <t>Nakládání výkopku z hor. 1 ÷ 4 v množství nad 100 m3</t>
  </si>
  <si>
    <t>171101101R00</t>
  </si>
  <si>
    <t>Uložení sypaniny do násypů zhutněných na 95 % PS</t>
  </si>
  <si>
    <t>174101101R00</t>
  </si>
  <si>
    <t>Zásyp jam, rýh, šachet se zhutněním</t>
  </si>
  <si>
    <t>zásyp vsakovacího objektu:25*5*0,4</t>
  </si>
  <si>
    <t>182101101R00</t>
  </si>
  <si>
    <t>Svahování v zářezech v hor. 1 - 4</t>
  </si>
  <si>
    <t>m2</t>
  </si>
  <si>
    <t>182201101R00</t>
  </si>
  <si>
    <t>Svahování násypů</t>
  </si>
  <si>
    <t>211971110R00</t>
  </si>
  <si>
    <t>Opláštění žeber z geotextilie o sklonu do 1 : 2,5</t>
  </si>
  <si>
    <t>drenáž 80 mm:11*45*(0,3+0,3+(0,35+0,57)/2*2)</t>
  </si>
  <si>
    <t>drenáž 125 mm:51*(0,3+0,3+0,57+0,57)</t>
  </si>
  <si>
    <t>212571111R00</t>
  </si>
  <si>
    <t>Výplň odvodňov. trativodů štěrkopískem tříděným, frakce 8-16</t>
  </si>
  <si>
    <t>obsyp vsakovacího objektu:25*5*0,3</t>
  </si>
  <si>
    <t>212 75-0010.RAA</t>
  </si>
  <si>
    <t>Trativody z drenážních trubek, lože štěrkopískové, obsyp kamenivem, světlost trub 80 mm</t>
  </si>
  <si>
    <t>m</t>
  </si>
  <si>
    <t>POL2_0</t>
  </si>
  <si>
    <t>45*11</t>
  </si>
  <si>
    <t>212 75-0010.RAC</t>
  </si>
  <si>
    <t>Trativody z drenážních trubek, lože štěrkopískové, obsyp kamenivem, světlost trub 130 mm</t>
  </si>
  <si>
    <t>213151111R00</t>
  </si>
  <si>
    <t>Montáž vsakovacího bloku nebo tunelu do V 450 l</t>
  </si>
  <si>
    <t>kus</t>
  </si>
  <si>
    <t>213151121R00</t>
  </si>
  <si>
    <t>Obalení vsakovacích bloků geotextílií</t>
  </si>
  <si>
    <t>23*1*2+23*5*2</t>
  </si>
  <si>
    <t>215901101RT5</t>
  </si>
  <si>
    <t>Zhutnění podloží z hornin nesoudržných do 92% PS, vibrační deskou</t>
  </si>
  <si>
    <t>54*47</t>
  </si>
  <si>
    <t>270101113R00</t>
  </si>
  <si>
    <t>Vytvoření prostupu plochy do 0,10 m2 v monolitických zakladových konstrukcích</t>
  </si>
  <si>
    <t>274272140RT4</t>
  </si>
  <si>
    <t>Zdivo základové z bednicích tvárnic, tl. 300 mm, výplň tvárnic betonem C 20/25</t>
  </si>
  <si>
    <t>25*1,0+(2,85+28+3,2+3,2)*1,5</t>
  </si>
  <si>
    <t>274313611R00</t>
  </si>
  <si>
    <t>Beton základových pasů prostý C 16/20</t>
  </si>
  <si>
    <t>základ opěrné zdi:(24,6*0,6*0,5+(3+28+3,2+2,9+3,8)*0,6*0,5)*1,1</t>
  </si>
  <si>
    <t>275313611R00</t>
  </si>
  <si>
    <t>Beton základových patek prostý C 16/20</t>
  </si>
  <si>
    <t>sloupky oplocení:(13*0,3*0,3*0,65+3*0,3*0,3*0,75+4*0,3*0,3*1,15)*1,1</t>
  </si>
  <si>
    <t>osvětlení:(4*1,1*1,1*2,0)*1,1</t>
  </si>
  <si>
    <t>275351215R00</t>
  </si>
  <si>
    <t>Bednění stěn základových patek - zřízení</t>
  </si>
  <si>
    <t>patky osvětlení:2*(1,1+1,1+1,1+1,1)*1</t>
  </si>
  <si>
    <t>275351216R00</t>
  </si>
  <si>
    <t>Bednění stěn základových patek - odstranění</t>
  </si>
  <si>
    <t>279361821R00</t>
  </si>
  <si>
    <t>Výztuž základových zdí z betonářské oceli B500B (10 505)</t>
  </si>
  <si>
    <t>t</t>
  </si>
  <si>
    <t>vodorovná R12:(4*25+6*(2,85+28+3,2+3,2))*1,1*0,89/1000</t>
  </si>
  <si>
    <t>svislá R 12:(25*1,2*4+(2,85+28+3,2+3,2)*1,7*4)*1,1*0,89/1000</t>
  </si>
  <si>
    <t>28697901R</t>
  </si>
  <si>
    <t>Tunel vsakovací PP 300 l</t>
  </si>
  <si>
    <t>POL3_0</t>
  </si>
  <si>
    <t>28697904R</t>
  </si>
  <si>
    <t>Sada zakončení vsakovacího tunelu PP, 2 kusy</t>
  </si>
  <si>
    <t>568111111R00</t>
  </si>
  <si>
    <t>Zřízení vrstvy z geotextilie skl.do 1:5, š.do 3 m</t>
  </si>
  <si>
    <t>35*49</t>
  </si>
  <si>
    <t>69366197R</t>
  </si>
  <si>
    <t>Geotextilie netkaná 200 g/m2</t>
  </si>
  <si>
    <t>zemní pláň:35*49*1,1</t>
  </si>
  <si>
    <t>drenáž:841,14*1,05</t>
  </si>
  <si>
    <t>vsakovací objekt:(23*1*2+23*5*2)*1,1</t>
  </si>
  <si>
    <t>430321313R00</t>
  </si>
  <si>
    <t>Beton schodišťových konstrukcí železový C 16/20</t>
  </si>
  <si>
    <t>591100020RAA</t>
  </si>
  <si>
    <t>Chodník z dlažby zámkové, podklad štěrkodrť, dlažba přírodní tloušťka 6 cm</t>
  </si>
  <si>
    <t>včetně montáže</t>
  </si>
  <si>
    <t>včetně kladecí vrstvy o tl. 40 mm, frakce 4-8</t>
  </si>
  <si>
    <t>včetně podkladní vrstvy o tl. 150 mm, frakce 8-16</t>
  </si>
  <si>
    <t>5 0001</t>
  </si>
  <si>
    <t>Podklad ze směsného recyklátu (beton, cihly), frakce 0-63, včetně zhutnění</t>
  </si>
  <si>
    <t>0,4*35*49</t>
  </si>
  <si>
    <t>579300012R00</t>
  </si>
  <si>
    <t>Kryt komunikací z asfalt.recyklátu po zhutnění 5cm</t>
  </si>
  <si>
    <t>564112220R00</t>
  </si>
  <si>
    <t>Podklad z bet.recyklátu fr.16-32 po zhutn.tl.20 cm</t>
  </si>
  <si>
    <t>894 43-1221.RA0</t>
  </si>
  <si>
    <t>Šachta plastová, D 400 mm, délka šachtové roury 2,0 m, přímá</t>
  </si>
  <si>
    <t>831 35-0012.RAA</t>
  </si>
  <si>
    <t>Kanalizace z trub PVC hrdlových D 160 mm, hloubka 2,0 m</t>
  </si>
  <si>
    <t>917762111RT5</t>
  </si>
  <si>
    <t>Osazení ležatého obrubníku betonového, s boční opěrou, do lože z betonu C 12/15, včetně obrubníku ABO 10 100/10/25</t>
  </si>
  <si>
    <t>16,8+54,2+47,2+27,1+2</t>
  </si>
  <si>
    <t>998227121R00</t>
  </si>
  <si>
    <t>Přesun hmot, umělé sport. povrchy</t>
  </si>
  <si>
    <t>POL7_0</t>
  </si>
  <si>
    <t>7670001</t>
  </si>
  <si>
    <t>Sloupek oplocení (tenisový) 60/5000, pozink + zelené poplastování, D+M</t>
  </si>
  <si>
    <t>7670002</t>
  </si>
  <si>
    <t>Vzpěra 48/5000, pozink + zelené poplastování, D+M</t>
  </si>
  <si>
    <t>7670003</t>
  </si>
  <si>
    <t>Ochranná síť PP 4,0 mm, oko 100x100 mm, barva zelená, D+M včetně upínacího systému</t>
  </si>
  <si>
    <t>(47+47+54)*4</t>
  </si>
  <si>
    <t>7670004</t>
  </si>
  <si>
    <t>Zahradní branka 1200x2000 mm s celovýpletem, pozink + zelené poplastování, D+M</t>
  </si>
  <si>
    <t>210120421R00</t>
  </si>
  <si>
    <t>Jistič jednopólový modulární</t>
  </si>
  <si>
    <t>210192101R00</t>
  </si>
  <si>
    <t>Rozvodnice pro veřejné osvětlení KS2, 3A, 3B, 6</t>
  </si>
  <si>
    <t>210810006R00</t>
  </si>
  <si>
    <t>Kabel CYKY-m 750 V 3 x 2,5 mm2 volně uložený</t>
  </si>
  <si>
    <t>30+35</t>
  </si>
  <si>
    <t>210810017RT1</t>
  </si>
  <si>
    <t>Kabel CYKY-m 750 V 5 žil,4 až 25 mm2,volně uložený, včetně dodávky kabelu 5x4 mm2</t>
  </si>
  <si>
    <t>světlo 1:40+62+35+20</t>
  </si>
  <si>
    <t>světlo 2:20+62+35+20</t>
  </si>
  <si>
    <t>světlo 3:20+20</t>
  </si>
  <si>
    <t>světlo 4:5+20</t>
  </si>
  <si>
    <t>210810017RT2</t>
  </si>
  <si>
    <t>Kabel CYKY-m 750 V 5 žil,4 až 25 mm2,volně uložený, včetně dodávky kabelu 5x6 mm2</t>
  </si>
  <si>
    <t>M210001</t>
  </si>
  <si>
    <t>Modulový rozváděč, 6 modulů, IP 65, D+M</t>
  </si>
  <si>
    <t>3457114701R</t>
  </si>
  <si>
    <t>Trubka kabelová HDPE, KOPOS chránička KOPOFLEX KF 09050</t>
  </si>
  <si>
    <t>přívod:12</t>
  </si>
  <si>
    <t>460200123RT1</t>
  </si>
  <si>
    <t>Výkop kabelové rýhy 35/40 cm  hor.3, strojní výkop rýhy</t>
  </si>
  <si>
    <t>40+62+35+5+15</t>
  </si>
  <si>
    <t>460420018RT1</t>
  </si>
  <si>
    <t>Zřízení kabelového lože v rýze š.do 35 cm z písku, tloušťka vrstvy 15 cm</t>
  </si>
  <si>
    <t>460570113R00</t>
  </si>
  <si>
    <t>Zához rýhy 35/30 cm, hornina třídy 3, se zhutněním</t>
  </si>
  <si>
    <t>650111141RT2</t>
  </si>
  <si>
    <t>Uložení uzem. pásku v zemi do 120 mm2, včetně dodávky pásku FeZn 30 x 4 mm</t>
  </si>
  <si>
    <t>M650001</t>
  </si>
  <si>
    <t>Stožár pro veřejné osvětlení, jmenovitá v=14,0 m, ocelový pozinkovaný, D+M</t>
  </si>
  <si>
    <t>M650002</t>
  </si>
  <si>
    <t>Držák pro reflektory TR 2/89 1500, ocelový pozinkovaný, D+M</t>
  </si>
  <si>
    <t>M650003</t>
  </si>
  <si>
    <t>Led osvětlení sportoviště 400 W, denní bílá, D+M</t>
  </si>
  <si>
    <t>005111020R</t>
  </si>
  <si>
    <t>Vytyčení stavby</t>
  </si>
  <si>
    <t>Soubor</t>
  </si>
  <si>
    <t>005121010R</t>
  </si>
  <si>
    <t>Vybudování zařízení staveniště</t>
  </si>
  <si>
    <t>005121030R</t>
  </si>
  <si>
    <t>Odstranění zařízení staveniště</t>
  </si>
  <si>
    <t>SP 0001</t>
  </si>
  <si>
    <t>Bezzásypový umělý trávník 4. generace, výška vlákna 25 mm, D+M</t>
  </si>
  <si>
    <t>54,2*47,2</t>
  </si>
  <si>
    <t>SP 0002</t>
  </si>
  <si>
    <t>Pružná tlumící podložka EPP, tl 20 mm, D+M</t>
  </si>
  <si>
    <t>SP 0003</t>
  </si>
  <si>
    <t>Podklad ze štěrkodrti po zhutnění tloušťky 2 cm, frakce 0-4</t>
  </si>
  <si>
    <t>SP 0004</t>
  </si>
  <si>
    <t>Podklad ze štěrkodrti po zhutnění tloušťky 5 cm, frakce 4-8</t>
  </si>
  <si>
    <t>SP 0005</t>
  </si>
  <si>
    <t>Podklad ze štěrkodrti po zhutnění tloušťky 5 cm, frakce 8-16</t>
  </si>
  <si>
    <t>564751111R00</t>
  </si>
  <si>
    <t>Podklad z kameniva drceného, po zhutnění tl. 15 cm, frakce 32-63</t>
  </si>
  <si>
    <t>564811112RT2</t>
  </si>
  <si>
    <t>Podklad ze štěrkodrti po zhutnění tloušťky 6 cm, frakce 0-32 mm</t>
  </si>
  <si>
    <t>589181911R00</t>
  </si>
  <si>
    <t>Lajnování sport. ploch vlepením, umělý trávník, š=5cm</t>
  </si>
  <si>
    <t>50+50+43+43+43+(10+10+25)*2</t>
  </si>
  <si>
    <t/>
  </si>
  <si>
    <t>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</si>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</sst>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9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vertical="center"/>
    </xf>
    <xf numFmtId="4" fontId="7" fillId="4" borderId="37" xfId="0" applyNumberFormat="1" applyFont="1" applyFill="1" applyBorder="1" applyAlignment="1">
      <alignment horizontal="center"/>
    </xf>
    <xf numFmtId="4" fontId="7" fillId="4" borderId="37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8" xfId="0" applyNumberFormat="1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3" borderId="44" xfId="0" applyFill="1" applyBorder="1"/>
    <xf numFmtId="49" fontId="0" fillId="3" borderId="41" xfId="0" applyNumberFormat="1" applyFill="1" applyBorder="1"/>
    <xf numFmtId="0" fontId="0" fillId="3" borderId="41" xfId="0" applyFill="1" applyBorder="1"/>
    <xf numFmtId="0" fontId="0" fillId="3" borderId="40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7" xfId="0" applyFill="1" applyBorder="1" applyAlignment="1">
      <alignment vertical="top"/>
    </xf>
    <xf numFmtId="0" fontId="0" fillId="3" borderId="48" xfId="0" applyFill="1" applyBorder="1" applyAlignment="1">
      <alignment wrapTex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7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7" xfId="0" applyNumberFormat="1" applyFill="1" applyBorder="1" applyAlignment="1">
      <alignment vertical="top" shrinkToFit="1"/>
    </xf>
    <xf numFmtId="0" fontId="0" fillId="3" borderId="49" xfId="0" applyFill="1" applyBorder="1"/>
    <xf numFmtId="0" fontId="0" fillId="3" borderId="50" xfId="0" applyFill="1" applyBorder="1" applyAlignment="1">
      <alignment wrapText="1"/>
    </xf>
    <xf numFmtId="0" fontId="0" fillId="3" borderId="51" xfId="0" applyFill="1" applyBorder="1" applyAlignment="1">
      <alignment vertical="top"/>
    </xf>
    <xf numFmtId="49" fontId="0" fillId="3" borderId="51" xfId="0" applyNumberFormat="1" applyFill="1" applyBorder="1" applyAlignment="1">
      <alignment vertical="top"/>
    </xf>
    <xf numFmtId="49" fontId="0" fillId="3" borderId="47" xfId="0" applyNumberFormat="1" applyFill="1" applyBorder="1" applyAlignment="1">
      <alignment vertical="top"/>
    </xf>
    <xf numFmtId="164" fontId="0" fillId="3" borderId="47" xfId="0" applyNumberFormat="1" applyFill="1" applyBorder="1" applyAlignment="1">
      <alignment vertical="top"/>
    </xf>
    <xf numFmtId="4" fontId="0" fillId="3" borderId="47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7" fillId="0" borderId="37" xfId="0" applyFont="1" applyBorder="1" applyAlignment="1">
      <alignment vertical="top" wrapText="1" shrinkToFit="1"/>
    </xf>
    <xf numFmtId="164" fontId="17" fillId="0" borderId="37" xfId="0" applyNumberFormat="1" applyFont="1" applyBorder="1" applyAlignment="1">
      <alignment vertical="top" wrapText="1" shrinkToFit="1"/>
    </xf>
    <xf numFmtId="4" fontId="16" fillId="0" borderId="37" xfId="0" applyNumberFormat="1" applyFont="1" applyBorder="1" applyAlignment="1">
      <alignment vertical="top" shrinkToFit="1"/>
    </xf>
    <xf numFmtId="0" fontId="16" fillId="0" borderId="37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7" xfId="0" applyFill="1" applyBorder="1" applyAlignment="1">
      <alignment horizontal="left" vertical="top" wrapText="1"/>
    </xf>
    <xf numFmtId="0" fontId="17" fillId="0" borderId="37" xfId="0" quotePrefix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4" borderId="37" xfId="0" applyNumberFormat="1" applyFont="1" applyFill="1" applyBorder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18" xfId="0" applyNumberFormat="1" applyFont="1" applyBorder="1" applyAlignment="1">
      <alignment horizontal="left"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vertical="top" wrapText="1" shrinkToFit="1"/>
    </xf>
    <xf numFmtId="164" fontId="18" fillId="0" borderId="0" xfId="0" applyNumberFormat="1" applyFont="1" applyAlignment="1">
      <alignment vertical="top" wrapText="1" shrinkToFit="1"/>
    </xf>
    <xf numFmtId="4" fontId="18" fillId="0" borderId="0" xfId="0" applyNumberFormat="1" applyFont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6" fillId="0" borderId="0" xfId="0" applyFont="1" applyAlignment="1">
      <alignment horizontal="center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baseColWidth="10" defaultColWidth="8.83203125" defaultRowHeight="13"/>
  <sheetData>
    <row r="1" spans="1:7">
      <c r="A1" s="27" t="s">
        <v>38</v>
      </c>
    </row>
    <row r="2" spans="1:7" ht="57.75" customHeight="1">
      <c r="A2" s="174" t="s">
        <v>39</v>
      </c>
      <c r="B2" s="174"/>
      <c r="C2" s="174"/>
      <c r="D2" s="174"/>
      <c r="E2" s="174"/>
      <c r="F2" s="174"/>
      <c r="G2" s="17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opLeftCell="B1" zoomScaleNormal="100" zoomScaleSheetLayoutView="75" workbookViewId="0">
      <selection activeCell="G30" sqref="G30"/>
    </sheetView>
  </sheetViews>
  <sheetFormatPr baseColWidth="10" defaultColWidth="9" defaultRowHeight="13"/>
  <cols>
    <col min="1" max="1" width="8.5" hidden="1" customWidth="1"/>
    <col min="2" max="2" width="9.1640625" customWidth="1"/>
    <col min="3" max="3" width="7.5" customWidth="1"/>
    <col min="4" max="4" width="13.5" customWidth="1"/>
    <col min="5" max="5" width="12.1640625" customWidth="1"/>
    <col min="6" max="6" width="11.5" customWidth="1"/>
    <col min="7" max="9" width="12.6640625" customWidth="1"/>
    <col min="10" max="10" width="6.6640625" customWidth="1"/>
    <col min="11" max="11" width="4.33203125" customWidth="1"/>
    <col min="12" max="15" width="10.6640625" customWidth="1"/>
  </cols>
  <sheetData>
    <row r="1" spans="1:15" ht="33.75" customHeight="1">
      <c r="A1" s="62" t="s">
        <v>36</v>
      </c>
      <c r="B1" s="196" t="s">
        <v>42</v>
      </c>
      <c r="C1" s="197"/>
      <c r="D1" s="197"/>
      <c r="E1" s="197"/>
      <c r="F1" s="197"/>
      <c r="G1" s="197"/>
      <c r="H1" s="197"/>
      <c r="I1" s="197"/>
      <c r="J1" s="198"/>
    </row>
    <row r="2" spans="1:15" ht="23.25" customHeight="1">
      <c r="A2" s="3"/>
      <c r="B2" s="70" t="s">
        <v>40</v>
      </c>
      <c r="C2" s="71"/>
      <c r="D2" s="212" t="s">
        <v>46</v>
      </c>
      <c r="E2" s="213"/>
      <c r="F2" s="213"/>
      <c r="G2" s="213"/>
      <c r="H2" s="213"/>
      <c r="I2" s="213"/>
      <c r="J2" s="214"/>
      <c r="O2" s="1"/>
    </row>
    <row r="3" spans="1:15" ht="23.25" customHeight="1">
      <c r="A3" s="3"/>
      <c r="B3" s="72" t="s">
        <v>45</v>
      </c>
      <c r="C3" s="73"/>
      <c r="D3" s="216" t="s">
        <v>43</v>
      </c>
      <c r="E3" s="217"/>
      <c r="F3" s="217"/>
      <c r="G3" s="217"/>
      <c r="H3" s="217"/>
      <c r="I3" s="217"/>
      <c r="J3" s="218"/>
    </row>
    <row r="4" spans="1:15" ht="23.25" hidden="1" customHeight="1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>
      <c r="A5" s="3"/>
      <c r="B5" s="39" t="s">
        <v>21</v>
      </c>
      <c r="D5" s="79" t="s">
        <v>47</v>
      </c>
      <c r="E5" s="22"/>
      <c r="F5" s="22"/>
      <c r="G5" s="22"/>
      <c r="H5" s="24" t="s">
        <v>33</v>
      </c>
      <c r="I5" s="79" t="s">
        <v>51</v>
      </c>
      <c r="J5" s="9"/>
    </row>
    <row r="6" spans="1:15" ht="15.75" customHeight="1">
      <c r="A6" s="3"/>
      <c r="B6" s="34"/>
      <c r="C6" s="22"/>
      <c r="D6" s="79" t="s">
        <v>48</v>
      </c>
      <c r="E6" s="22"/>
      <c r="F6" s="22"/>
      <c r="G6" s="22"/>
      <c r="H6" s="24" t="s">
        <v>34</v>
      </c>
      <c r="I6" s="79"/>
      <c r="J6" s="9"/>
    </row>
    <row r="7" spans="1:15" ht="15.75" customHeight="1">
      <c r="A7" s="3"/>
      <c r="B7" s="35"/>
      <c r="C7" s="80" t="s">
        <v>50</v>
      </c>
      <c r="D7" s="69" t="s">
        <v>49</v>
      </c>
      <c r="E7" s="29"/>
      <c r="F7" s="29"/>
      <c r="G7" s="29"/>
      <c r="H7" s="30"/>
      <c r="I7" s="29"/>
      <c r="J7" s="42"/>
    </row>
    <row r="8" spans="1:15" ht="24" hidden="1" customHeight="1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>
      <c r="A9" s="3"/>
      <c r="B9" s="3"/>
      <c r="D9" s="28"/>
      <c r="H9" s="24" t="s">
        <v>34</v>
      </c>
      <c r="I9" s="28"/>
      <c r="J9" s="9"/>
    </row>
    <row r="10" spans="1:15" ht="15.75" hidden="1" customHeight="1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>
      <c r="A11" s="3"/>
      <c r="B11" s="39" t="s">
        <v>18</v>
      </c>
      <c r="D11" s="208"/>
      <c r="E11" s="208"/>
      <c r="F11" s="208"/>
      <c r="G11" s="208"/>
      <c r="H11" s="24" t="s">
        <v>33</v>
      </c>
      <c r="I11" s="79"/>
      <c r="J11" s="9"/>
    </row>
    <row r="12" spans="1:15" ht="15.75" customHeight="1">
      <c r="A12" s="3"/>
      <c r="B12" s="34"/>
      <c r="C12" s="22"/>
      <c r="D12" s="222"/>
      <c r="E12" s="222"/>
      <c r="F12" s="222"/>
      <c r="G12" s="222"/>
      <c r="H12" s="24" t="s">
        <v>34</v>
      </c>
      <c r="I12" s="79"/>
      <c r="J12" s="9"/>
    </row>
    <row r="13" spans="1:15" ht="15.75" customHeight="1">
      <c r="A13" s="3"/>
      <c r="B13" s="35"/>
      <c r="C13" s="80"/>
      <c r="D13" s="182"/>
      <c r="E13" s="182"/>
      <c r="F13" s="182"/>
      <c r="G13" s="182"/>
      <c r="H13" s="25"/>
      <c r="I13" s="29"/>
      <c r="J13" s="42"/>
    </row>
    <row r="14" spans="1:15" ht="24" customHeight="1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>
      <c r="A15" s="3"/>
      <c r="B15" s="43" t="s">
        <v>31</v>
      </c>
      <c r="C15" s="61"/>
      <c r="D15" s="15"/>
      <c r="E15" s="215"/>
      <c r="F15" s="215"/>
      <c r="G15" s="220"/>
      <c r="H15" s="220"/>
      <c r="I15" s="220" t="s">
        <v>28</v>
      </c>
      <c r="J15" s="221"/>
    </row>
    <row r="16" spans="1:15" ht="23.25" customHeight="1">
      <c r="A16" s="126" t="s">
        <v>23</v>
      </c>
      <c r="B16" s="127" t="s">
        <v>23</v>
      </c>
      <c r="C16" s="47"/>
      <c r="D16" s="48"/>
      <c r="E16" s="185"/>
      <c r="F16" s="186"/>
      <c r="G16" s="185"/>
      <c r="H16" s="186"/>
      <c r="I16" s="185">
        <v>0</v>
      </c>
      <c r="J16" s="205"/>
    </row>
    <row r="17" spans="1:10" ht="23.25" customHeight="1">
      <c r="A17" s="126" t="s">
        <v>24</v>
      </c>
      <c r="B17" s="127" t="s">
        <v>24</v>
      </c>
      <c r="C17" s="47"/>
      <c r="D17" s="48"/>
      <c r="E17" s="185"/>
      <c r="F17" s="186"/>
      <c r="G17" s="185"/>
      <c r="H17" s="186"/>
      <c r="I17" s="185">
        <v>0</v>
      </c>
      <c r="J17" s="205"/>
    </row>
    <row r="18" spans="1:10" ht="23.25" customHeight="1">
      <c r="A18" s="126" t="s">
        <v>25</v>
      </c>
      <c r="B18" s="127" t="s">
        <v>25</v>
      </c>
      <c r="C18" s="47"/>
      <c r="D18" s="48"/>
      <c r="E18" s="185"/>
      <c r="F18" s="186"/>
      <c r="G18" s="185"/>
      <c r="H18" s="186"/>
      <c r="I18" s="185">
        <v>0</v>
      </c>
      <c r="J18" s="205"/>
    </row>
    <row r="19" spans="1:10" ht="23.25" customHeight="1">
      <c r="A19" s="126" t="s">
        <v>79</v>
      </c>
      <c r="B19" s="127" t="s">
        <v>26</v>
      </c>
      <c r="C19" s="47"/>
      <c r="D19" s="48"/>
      <c r="E19" s="185"/>
      <c r="F19" s="186"/>
      <c r="G19" s="185"/>
      <c r="H19" s="186"/>
      <c r="I19" s="185">
        <v>0</v>
      </c>
      <c r="J19" s="205"/>
    </row>
    <row r="20" spans="1:10" ht="23.25" customHeight="1">
      <c r="A20" s="126" t="s">
        <v>82</v>
      </c>
      <c r="B20" s="127" t="s">
        <v>27</v>
      </c>
      <c r="C20" s="47"/>
      <c r="D20" s="48"/>
      <c r="E20" s="185"/>
      <c r="F20" s="186"/>
      <c r="G20" s="185"/>
      <c r="H20" s="186"/>
      <c r="I20" s="185">
        <v>0</v>
      </c>
      <c r="J20" s="205"/>
    </row>
    <row r="21" spans="1:10" ht="23.25" customHeight="1">
      <c r="A21" s="3"/>
      <c r="B21" s="63" t="s">
        <v>28</v>
      </c>
      <c r="C21" s="64"/>
      <c r="D21" s="65"/>
      <c r="E21" s="206"/>
      <c r="F21" s="207"/>
      <c r="G21" s="206"/>
      <c r="H21" s="207"/>
      <c r="I21" s="206">
        <f>SUM(I16:J20)</f>
        <v>0</v>
      </c>
      <c r="J21" s="211"/>
    </row>
    <row r="22" spans="1:10" ht="33" customHeight="1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>
      <c r="A23" s="3"/>
      <c r="B23" s="46" t="s">
        <v>11</v>
      </c>
      <c r="C23" s="47"/>
      <c r="D23" s="48"/>
      <c r="E23" s="49">
        <v>12</v>
      </c>
      <c r="F23" s="50" t="s">
        <v>0</v>
      </c>
      <c r="G23" s="203">
        <v>0</v>
      </c>
      <c r="H23" s="204"/>
      <c r="I23" s="204"/>
      <c r="J23" s="51" t="str">
        <f t="shared" ref="J23:J28" si="0">Mena</f>
        <v>CZK</v>
      </c>
    </row>
    <row r="24" spans="1:10" ht="23.25" customHeight="1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209">
        <v>0</v>
      </c>
      <c r="H24" s="210"/>
      <c r="I24" s="210"/>
      <c r="J24" s="51" t="str">
        <f t="shared" si="0"/>
        <v>CZK</v>
      </c>
    </row>
    <row r="25" spans="1:10" ht="23.25" customHeight="1">
      <c r="A25" s="3"/>
      <c r="B25" s="46" t="s">
        <v>13</v>
      </c>
      <c r="C25" s="47"/>
      <c r="D25" s="48"/>
      <c r="E25" s="49">
        <v>21</v>
      </c>
      <c r="F25" s="50" t="s">
        <v>0</v>
      </c>
      <c r="G25" s="203">
        <v>0</v>
      </c>
      <c r="H25" s="204"/>
      <c r="I25" s="204"/>
      <c r="J25" s="51" t="str">
        <f t="shared" si="0"/>
        <v>CZK</v>
      </c>
    </row>
    <row r="26" spans="1:10" ht="23.25" customHeight="1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99">
        <v>0</v>
      </c>
      <c r="H26" s="200"/>
      <c r="I26" s="200"/>
      <c r="J26" s="45" t="str">
        <f t="shared" si="0"/>
        <v>CZK</v>
      </c>
    </row>
    <row r="27" spans="1:10" ht="23.25" customHeight="1" thickBot="1">
      <c r="A27" s="3"/>
      <c r="B27" s="39" t="s">
        <v>4</v>
      </c>
      <c r="C27" s="17"/>
      <c r="D27" s="20"/>
      <c r="E27" s="17"/>
      <c r="F27" s="18"/>
      <c r="G27" s="201">
        <v>0</v>
      </c>
      <c r="H27" s="201"/>
      <c r="I27" s="201"/>
      <c r="J27" s="52" t="str">
        <f t="shared" si="0"/>
        <v>CZK</v>
      </c>
    </row>
    <row r="28" spans="1:10" ht="27.75" hidden="1" customHeight="1" thickBot="1">
      <c r="A28" s="3"/>
      <c r="B28" s="99" t="s">
        <v>22</v>
      </c>
      <c r="C28" s="100"/>
      <c r="D28" s="100"/>
      <c r="E28" s="101"/>
      <c r="F28" s="102"/>
      <c r="G28" s="202">
        <v>7872604.5899999999</v>
      </c>
      <c r="H28" s="219"/>
      <c r="I28" s="219"/>
      <c r="J28" s="103" t="str">
        <f t="shared" si="0"/>
        <v>CZK</v>
      </c>
    </row>
    <row r="29" spans="1:10" ht="27.75" customHeight="1" thickBot="1">
      <c r="A29" s="3"/>
      <c r="B29" s="99" t="s">
        <v>35</v>
      </c>
      <c r="C29" s="104"/>
      <c r="D29" s="104"/>
      <c r="E29" s="104"/>
      <c r="F29" s="104"/>
      <c r="G29" s="202">
        <v>0</v>
      </c>
      <c r="H29" s="202"/>
      <c r="I29" s="202"/>
      <c r="J29" s="105" t="s">
        <v>54</v>
      </c>
    </row>
    <row r="30" spans="1:10" ht="12.75" customHeight="1">
      <c r="A30" s="3"/>
      <c r="B30" s="3"/>
      <c r="J30" s="10"/>
    </row>
    <row r="31" spans="1:10" ht="30" customHeight="1">
      <c r="A31" s="3"/>
      <c r="B31" s="3"/>
      <c r="J31" s="10"/>
    </row>
    <row r="32" spans="1:10" ht="18.75" customHeight="1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45855</v>
      </c>
      <c r="I32" s="32"/>
      <c r="J32" s="10"/>
    </row>
    <row r="33" spans="1:10" ht="47.25" customHeight="1">
      <c r="A33" s="3"/>
      <c r="B33" s="3"/>
      <c r="J33" s="10"/>
    </row>
    <row r="34" spans="1:10" s="27" customFormat="1" ht="18.75" customHeight="1">
      <c r="A34" s="26"/>
      <c r="B34" s="26"/>
      <c r="D34" s="183"/>
      <c r="E34" s="183"/>
      <c r="G34" s="183"/>
      <c r="H34" s="183"/>
      <c r="I34" s="183"/>
      <c r="J34" s="31"/>
    </row>
    <row r="35" spans="1:10" ht="12.75" customHeight="1">
      <c r="A35" s="3"/>
      <c r="B35" s="3"/>
      <c r="D35" s="184" t="s">
        <v>2</v>
      </c>
      <c r="E35" s="184"/>
      <c r="H35" s="11" t="s">
        <v>3</v>
      </c>
      <c r="J35" s="10"/>
    </row>
    <row r="36" spans="1:10" ht="13.5" customHeight="1" thickBot="1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>
      <c r="B37" s="66" t="s">
        <v>15</v>
      </c>
      <c r="C37" s="2"/>
      <c r="D37" s="2"/>
      <c r="E37" s="2"/>
      <c r="F37" s="91"/>
      <c r="G37" s="91"/>
      <c r="H37" s="91"/>
      <c r="I37" s="91"/>
      <c r="J37" s="2"/>
    </row>
    <row r="38" spans="1:10" ht="25.5" hidden="1" customHeight="1">
      <c r="A38" s="83" t="s">
        <v>37</v>
      </c>
      <c r="B38" s="85" t="s">
        <v>16</v>
      </c>
      <c r="C38" s="86" t="s">
        <v>5</v>
      </c>
      <c r="D38" s="87"/>
      <c r="E38" s="87"/>
      <c r="F38" s="92" t="str">
        <f>B23</f>
        <v>Základ pro sníženou DPH</v>
      </c>
      <c r="G38" s="92" t="str">
        <f>B25</f>
        <v>Základ pro základní DPH</v>
      </c>
      <c r="H38" s="93" t="s">
        <v>17</v>
      </c>
      <c r="I38" s="93" t="s">
        <v>1</v>
      </c>
      <c r="J38" s="88" t="s">
        <v>0</v>
      </c>
    </row>
    <row r="39" spans="1:10" ht="25.5" hidden="1" customHeight="1">
      <c r="A39" s="83">
        <v>1</v>
      </c>
      <c r="B39" s="89" t="s">
        <v>52</v>
      </c>
      <c r="C39" s="187" t="s">
        <v>46</v>
      </c>
      <c r="D39" s="188"/>
      <c r="E39" s="188"/>
      <c r="F39" s="94">
        <v>0</v>
      </c>
      <c r="G39" s="95">
        <v>7872604.5899999999</v>
      </c>
      <c r="H39" s="96">
        <v>1653247</v>
      </c>
      <c r="I39" s="96">
        <v>9525851.5899999999</v>
      </c>
      <c r="J39" s="90">
        <f>IF(_xlfn.SINGLE(CenaCelkemVypocet)=0,"",I39/_xlfn.SINGLE(CenaCelkemVypocet)*100)</f>
        <v>100</v>
      </c>
    </row>
    <row r="40" spans="1:10" ht="25.5" hidden="1" customHeight="1">
      <c r="A40" s="83"/>
      <c r="B40" s="189" t="s">
        <v>53</v>
      </c>
      <c r="C40" s="190"/>
      <c r="D40" s="190"/>
      <c r="E40" s="191"/>
      <c r="F40" s="97">
        <f>SUMIF(A39:A39,"=1",F39:F39)</f>
        <v>0</v>
      </c>
      <c r="G40" s="98">
        <f>SUMIF(A39:A39,"=1",G39:G39)</f>
        <v>7872604.5899999999</v>
      </c>
      <c r="H40" s="98">
        <f>SUMIF(A39:A39,"=1",H39:H39)</f>
        <v>1653247</v>
      </c>
      <c r="I40" s="98">
        <f>SUMIF(A39:A39,"=1",I39:I39)</f>
        <v>9525851.5899999999</v>
      </c>
      <c r="J40" s="84">
        <f>SUMIF(A39:A39,"=1",J39:J39)</f>
        <v>100</v>
      </c>
    </row>
    <row r="44" spans="1:10" ht="16">
      <c r="B44" s="106" t="s">
        <v>55</v>
      </c>
    </row>
    <row r="46" spans="1:10" ht="25.5" customHeight="1">
      <c r="A46" s="107"/>
      <c r="B46" s="111" t="s">
        <v>16</v>
      </c>
      <c r="C46" s="111" t="s">
        <v>5</v>
      </c>
      <c r="D46" s="112"/>
      <c r="E46" s="112"/>
      <c r="F46" s="115" t="s">
        <v>56</v>
      </c>
      <c r="G46" s="115"/>
      <c r="H46" s="115"/>
      <c r="I46" s="192" t="s">
        <v>28</v>
      </c>
      <c r="J46" s="192"/>
    </row>
    <row r="47" spans="1:10" ht="25.5" customHeight="1">
      <c r="A47" s="108"/>
      <c r="B47" s="116" t="s">
        <v>57</v>
      </c>
      <c r="C47" s="194" t="s">
        <v>58</v>
      </c>
      <c r="D47" s="195"/>
      <c r="E47" s="195"/>
      <c r="F47" s="118" t="s">
        <v>23</v>
      </c>
      <c r="G47" s="119"/>
      <c r="H47" s="119"/>
      <c r="I47" s="193"/>
      <c r="J47" s="193"/>
    </row>
    <row r="48" spans="1:10" ht="25.5" customHeight="1">
      <c r="A48" s="108"/>
      <c r="B48" s="110" t="s">
        <v>59</v>
      </c>
      <c r="C48" s="177" t="s">
        <v>60</v>
      </c>
      <c r="D48" s="178"/>
      <c r="E48" s="178"/>
      <c r="F48" s="120" t="s">
        <v>23</v>
      </c>
      <c r="G48" s="121"/>
      <c r="H48" s="121"/>
      <c r="I48" s="176"/>
      <c r="J48" s="176"/>
    </row>
    <row r="49" spans="1:10" ht="25.5" customHeight="1">
      <c r="A49" s="108"/>
      <c r="B49" s="110" t="s">
        <v>61</v>
      </c>
      <c r="C49" s="177" t="s">
        <v>62</v>
      </c>
      <c r="D49" s="178"/>
      <c r="E49" s="178"/>
      <c r="F49" s="120" t="s">
        <v>23</v>
      </c>
      <c r="G49" s="121"/>
      <c r="H49" s="121"/>
      <c r="I49" s="176"/>
      <c r="J49" s="176"/>
    </row>
    <row r="50" spans="1:10" ht="25.5" customHeight="1">
      <c r="A50" s="108"/>
      <c r="B50" s="110" t="s">
        <v>63</v>
      </c>
      <c r="C50" s="177" t="s">
        <v>64</v>
      </c>
      <c r="D50" s="178"/>
      <c r="E50" s="178"/>
      <c r="F50" s="120" t="s">
        <v>23</v>
      </c>
      <c r="G50" s="121"/>
      <c r="H50" s="121"/>
      <c r="I50" s="176"/>
      <c r="J50" s="176"/>
    </row>
    <row r="51" spans="1:10" ht="25.5" customHeight="1">
      <c r="A51" s="108"/>
      <c r="B51" s="110" t="s">
        <v>65</v>
      </c>
      <c r="C51" s="177" t="s">
        <v>66</v>
      </c>
      <c r="D51" s="178"/>
      <c r="E51" s="178"/>
      <c r="F51" s="120" t="s">
        <v>23</v>
      </c>
      <c r="G51" s="121"/>
      <c r="H51" s="121"/>
      <c r="I51" s="176"/>
      <c r="J51" s="176"/>
    </row>
    <row r="52" spans="1:10" ht="25.5" customHeight="1">
      <c r="A52" s="108"/>
      <c r="B52" s="110" t="s">
        <v>67</v>
      </c>
      <c r="C52" s="177" t="s">
        <v>68</v>
      </c>
      <c r="D52" s="178"/>
      <c r="E52" s="178"/>
      <c r="F52" s="120" t="s">
        <v>23</v>
      </c>
      <c r="G52" s="121"/>
      <c r="H52" s="121"/>
      <c r="I52" s="176"/>
      <c r="J52" s="176"/>
    </row>
    <row r="53" spans="1:10" ht="25.5" customHeight="1">
      <c r="A53" s="108"/>
      <c r="B53" s="110" t="s">
        <v>69</v>
      </c>
      <c r="C53" s="177" t="s">
        <v>70</v>
      </c>
      <c r="D53" s="178"/>
      <c r="E53" s="178"/>
      <c r="F53" s="120" t="s">
        <v>23</v>
      </c>
      <c r="G53" s="121"/>
      <c r="H53" s="121"/>
      <c r="I53" s="176"/>
      <c r="J53" s="176"/>
    </row>
    <row r="54" spans="1:10" ht="25.5" customHeight="1">
      <c r="A54" s="108"/>
      <c r="B54" s="110" t="s">
        <v>71</v>
      </c>
      <c r="C54" s="177" t="s">
        <v>72</v>
      </c>
      <c r="D54" s="178"/>
      <c r="E54" s="178"/>
      <c r="F54" s="120" t="s">
        <v>24</v>
      </c>
      <c r="G54" s="121"/>
      <c r="H54" s="121"/>
      <c r="I54" s="176"/>
      <c r="J54" s="176"/>
    </row>
    <row r="55" spans="1:10" ht="25.5" customHeight="1">
      <c r="A55" s="108"/>
      <c r="B55" s="110" t="s">
        <v>73</v>
      </c>
      <c r="C55" s="177" t="s">
        <v>74</v>
      </c>
      <c r="D55" s="178"/>
      <c r="E55" s="178"/>
      <c r="F55" s="120" t="s">
        <v>25</v>
      </c>
      <c r="G55" s="121"/>
      <c r="H55" s="121"/>
      <c r="I55" s="176"/>
      <c r="J55" s="176"/>
    </row>
    <row r="56" spans="1:10" ht="25.5" customHeight="1">
      <c r="A56" s="108"/>
      <c r="B56" s="110" t="s">
        <v>75</v>
      </c>
      <c r="C56" s="177" t="s">
        <v>76</v>
      </c>
      <c r="D56" s="178"/>
      <c r="E56" s="178"/>
      <c r="F56" s="120" t="s">
        <v>25</v>
      </c>
      <c r="G56" s="121"/>
      <c r="H56" s="121"/>
      <c r="I56" s="176"/>
      <c r="J56" s="176"/>
    </row>
    <row r="57" spans="1:10" ht="25.5" customHeight="1">
      <c r="A57" s="108"/>
      <c r="B57" s="110" t="s">
        <v>77</v>
      </c>
      <c r="C57" s="177" t="s">
        <v>78</v>
      </c>
      <c r="D57" s="178"/>
      <c r="E57" s="178"/>
      <c r="F57" s="120" t="s">
        <v>25</v>
      </c>
      <c r="G57" s="121"/>
      <c r="H57" s="121"/>
      <c r="I57" s="176"/>
      <c r="J57" s="176"/>
    </row>
    <row r="58" spans="1:10" ht="25.5" customHeight="1">
      <c r="A58" s="108"/>
      <c r="B58" s="110" t="s">
        <v>79</v>
      </c>
      <c r="C58" s="177" t="s">
        <v>26</v>
      </c>
      <c r="D58" s="178"/>
      <c r="E58" s="178"/>
      <c r="F58" s="120" t="s">
        <v>79</v>
      </c>
      <c r="G58" s="121"/>
      <c r="H58" s="121"/>
      <c r="I58" s="176"/>
      <c r="J58" s="176"/>
    </row>
    <row r="59" spans="1:10" ht="25.5" customHeight="1">
      <c r="A59" s="108"/>
      <c r="B59" s="117" t="s">
        <v>80</v>
      </c>
      <c r="C59" s="180" t="s">
        <v>81</v>
      </c>
      <c r="D59" s="181"/>
      <c r="E59" s="181"/>
      <c r="F59" s="122" t="s">
        <v>23</v>
      </c>
      <c r="G59" s="123"/>
      <c r="H59" s="123"/>
      <c r="I59" s="179"/>
      <c r="J59" s="179"/>
    </row>
    <row r="60" spans="1:10" ht="25.5" customHeight="1">
      <c r="A60" s="109"/>
      <c r="B60" s="113" t="s">
        <v>1</v>
      </c>
      <c r="C60" s="113"/>
      <c r="D60" s="114"/>
      <c r="E60" s="114"/>
      <c r="F60" s="124"/>
      <c r="G60" s="125"/>
      <c r="H60" s="125"/>
      <c r="I60" s="175">
        <f>SUM(I47:I59)</f>
        <v>0</v>
      </c>
      <c r="J60" s="175"/>
    </row>
    <row r="61" spans="1:10">
      <c r="F61" s="82"/>
      <c r="G61" s="82"/>
      <c r="H61" s="82"/>
      <c r="I61" s="82"/>
      <c r="J61" s="82"/>
    </row>
    <row r="62" spans="1:10">
      <c r="F62" s="82"/>
      <c r="G62" s="82"/>
      <c r="H62" s="82"/>
      <c r="I62" s="82"/>
      <c r="J62" s="82"/>
    </row>
    <row r="63" spans="1:10">
      <c r="F63" s="82"/>
      <c r="G63" s="82"/>
      <c r="H63" s="82"/>
      <c r="I63" s="82"/>
      <c r="J63" s="8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67"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D13:G13"/>
    <mergeCell ref="D34:E34"/>
    <mergeCell ref="D35:E35"/>
    <mergeCell ref="G19:H19"/>
    <mergeCell ref="G20:H20"/>
    <mergeCell ref="G34:I34"/>
    <mergeCell ref="G28:I28"/>
    <mergeCell ref="I48:J48"/>
    <mergeCell ref="C48:E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60:J60"/>
    <mergeCell ref="I57:J57"/>
    <mergeCell ref="C57:E57"/>
    <mergeCell ref="I58:J58"/>
    <mergeCell ref="C58:E58"/>
    <mergeCell ref="I59:J59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baseColWidth="10" defaultColWidth="9.1640625" defaultRowHeight="13"/>
  <cols>
    <col min="1" max="1" width="4.33203125" style="4" customWidth="1"/>
    <col min="2" max="2" width="14.5" style="4" customWidth="1"/>
    <col min="3" max="3" width="38.33203125" style="8" customWidth="1"/>
    <col min="4" max="4" width="4.5" style="4" customWidth="1"/>
    <col min="5" max="5" width="10.5" style="4" customWidth="1"/>
    <col min="6" max="6" width="9.83203125" style="4" customWidth="1"/>
    <col min="7" max="7" width="12.6640625" style="4" customWidth="1"/>
    <col min="8" max="16384" width="9.1640625" style="4"/>
  </cols>
  <sheetData>
    <row r="1" spans="1:7" ht="16">
      <c r="A1" s="223" t="s">
        <v>6</v>
      </c>
      <c r="B1" s="223"/>
      <c r="C1" s="224"/>
      <c r="D1" s="223"/>
      <c r="E1" s="223"/>
      <c r="F1" s="223"/>
      <c r="G1" s="223"/>
    </row>
    <row r="2" spans="1:7" ht="25" customHeight="1">
      <c r="A2" s="68" t="s">
        <v>41</v>
      </c>
      <c r="B2" s="67"/>
      <c r="C2" s="225"/>
      <c r="D2" s="225"/>
      <c r="E2" s="225"/>
      <c r="F2" s="225"/>
      <c r="G2" s="226"/>
    </row>
    <row r="3" spans="1:7" ht="25" hidden="1" customHeight="1">
      <c r="A3" s="68" t="s">
        <v>7</v>
      </c>
      <c r="B3" s="67"/>
      <c r="C3" s="225"/>
      <c r="D3" s="225"/>
      <c r="E3" s="225"/>
      <c r="F3" s="225"/>
      <c r="G3" s="226"/>
    </row>
    <row r="4" spans="1:7" ht="25" hidden="1" customHeight="1">
      <c r="A4" s="68" t="s">
        <v>8</v>
      </c>
      <c r="B4" s="67"/>
      <c r="C4" s="225"/>
      <c r="D4" s="225"/>
      <c r="E4" s="225"/>
      <c r="F4" s="225"/>
      <c r="G4" s="226"/>
    </row>
    <row r="5" spans="1:7" hidden="1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145"/>
  <sheetViews>
    <sheetView tabSelected="1" topLeftCell="A108" workbookViewId="0">
      <selection activeCell="X136" sqref="X136"/>
    </sheetView>
  </sheetViews>
  <sheetFormatPr baseColWidth="10" defaultColWidth="8.83203125" defaultRowHeight="13" outlineLevelRow="1"/>
  <cols>
    <col min="1" max="1" width="4.33203125" customWidth="1"/>
    <col min="2" max="2" width="14.5" style="81" customWidth="1"/>
    <col min="3" max="3" width="38.33203125" style="81" customWidth="1"/>
    <col min="4" max="4" width="4.5" customWidth="1"/>
    <col min="5" max="5" width="10.5" customWidth="1"/>
    <col min="6" max="6" width="9.83203125" customWidth="1"/>
    <col min="7" max="7" width="12.6640625" customWidth="1"/>
    <col min="8" max="21" width="0" hidden="1" customWidth="1"/>
    <col min="29" max="39" width="0" hidden="1" customWidth="1"/>
    <col min="53" max="53" width="73.5" customWidth="1"/>
  </cols>
  <sheetData>
    <row r="1" spans="1:60" ht="15.75" customHeight="1">
      <c r="A1" s="232" t="s">
        <v>6</v>
      </c>
      <c r="B1" s="232"/>
      <c r="C1" s="232"/>
      <c r="D1" s="232"/>
      <c r="E1" s="232"/>
      <c r="F1" s="232"/>
      <c r="G1" s="232"/>
      <c r="AE1" t="s">
        <v>84</v>
      </c>
    </row>
    <row r="2" spans="1:60" ht="25" customHeight="1">
      <c r="A2" s="130" t="s">
        <v>83</v>
      </c>
      <c r="B2" s="128"/>
      <c r="C2" s="233" t="s">
        <v>46</v>
      </c>
      <c r="D2" s="234"/>
      <c r="E2" s="234"/>
      <c r="F2" s="234"/>
      <c r="G2" s="235"/>
      <c r="AE2" t="s">
        <v>85</v>
      </c>
    </row>
    <row r="3" spans="1:60" ht="25" customHeight="1">
      <c r="A3" s="131" t="s">
        <v>7</v>
      </c>
      <c r="B3" s="129"/>
      <c r="C3" s="236" t="s">
        <v>43</v>
      </c>
      <c r="D3" s="237"/>
      <c r="E3" s="237"/>
      <c r="F3" s="237"/>
      <c r="G3" s="238"/>
      <c r="AE3" t="s">
        <v>86</v>
      </c>
    </row>
    <row r="4" spans="1:60" ht="25" hidden="1" customHeight="1">
      <c r="A4" s="131" t="s">
        <v>8</v>
      </c>
      <c r="B4" s="129"/>
      <c r="C4" s="236"/>
      <c r="D4" s="237"/>
      <c r="E4" s="237"/>
      <c r="F4" s="237"/>
      <c r="G4" s="238"/>
      <c r="AE4" t="s">
        <v>87</v>
      </c>
    </row>
    <row r="5" spans="1:60" hidden="1">
      <c r="A5" s="132" t="s">
        <v>88</v>
      </c>
      <c r="B5" s="133"/>
      <c r="C5" s="133"/>
      <c r="D5" s="134"/>
      <c r="E5" s="134"/>
      <c r="F5" s="134"/>
      <c r="G5" s="135"/>
      <c r="AE5" t="s">
        <v>89</v>
      </c>
    </row>
    <row r="7" spans="1:60" ht="42">
      <c r="A7" s="141" t="s">
        <v>90</v>
      </c>
      <c r="B7" s="142" t="s">
        <v>91</v>
      </c>
      <c r="C7" s="142" t="s">
        <v>92</v>
      </c>
      <c r="D7" s="141" t="s">
        <v>93</v>
      </c>
      <c r="E7" s="141" t="s">
        <v>94</v>
      </c>
      <c r="F7" s="136" t="s">
        <v>95</v>
      </c>
      <c r="G7" s="155" t="s">
        <v>28</v>
      </c>
      <c r="H7" s="156" t="s">
        <v>29</v>
      </c>
      <c r="I7" s="156" t="s">
        <v>96</v>
      </c>
      <c r="J7" s="156" t="s">
        <v>30</v>
      </c>
      <c r="K7" s="156" t="s">
        <v>97</v>
      </c>
      <c r="L7" s="156" t="s">
        <v>98</v>
      </c>
      <c r="M7" s="156" t="s">
        <v>99</v>
      </c>
      <c r="N7" s="156" t="s">
        <v>100</v>
      </c>
      <c r="O7" s="156" t="s">
        <v>101</v>
      </c>
      <c r="P7" s="156" t="s">
        <v>102</v>
      </c>
      <c r="Q7" s="156" t="s">
        <v>103</v>
      </c>
      <c r="R7" s="156" t="s">
        <v>104</v>
      </c>
      <c r="S7" s="156" t="s">
        <v>105</v>
      </c>
      <c r="T7" s="156" t="s">
        <v>106</v>
      </c>
      <c r="U7" s="144" t="s">
        <v>107</v>
      </c>
    </row>
    <row r="8" spans="1:60">
      <c r="A8" s="157" t="s">
        <v>108</v>
      </c>
      <c r="B8" s="158" t="s">
        <v>57</v>
      </c>
      <c r="C8" s="159" t="s">
        <v>58</v>
      </c>
      <c r="D8" s="143"/>
      <c r="E8" s="160"/>
      <c r="F8" s="161"/>
      <c r="G8" s="161">
        <f>SUMIF(AE9:AE30,"&lt;&gt;NOR",G9:G30)</f>
        <v>0</v>
      </c>
      <c r="H8" s="161"/>
      <c r="I8" s="161">
        <f>SUM(I9:I30)</f>
        <v>0</v>
      </c>
      <c r="J8" s="161"/>
      <c r="K8" s="161">
        <f>SUM(K9:K30)</f>
        <v>578011.49</v>
      </c>
      <c r="L8" s="161"/>
      <c r="M8" s="161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3"/>
      <c r="S8" s="143"/>
      <c r="T8" s="157"/>
      <c r="U8" s="143">
        <f>SUM(U9:U30)</f>
        <v>335.53000000000003</v>
      </c>
      <c r="AE8" t="s">
        <v>109</v>
      </c>
    </row>
    <row r="9" spans="1:60" outlineLevel="1">
      <c r="A9" s="138">
        <v>1</v>
      </c>
      <c r="B9" s="138" t="s">
        <v>110</v>
      </c>
      <c r="C9" s="168" t="s">
        <v>111</v>
      </c>
      <c r="D9" s="145" t="s">
        <v>112</v>
      </c>
      <c r="E9" s="150">
        <v>116.331</v>
      </c>
      <c r="F9" s="153"/>
      <c r="G9" s="153"/>
      <c r="H9" s="153">
        <v>0</v>
      </c>
      <c r="I9" s="153">
        <f>ROUND(E9*H9,2)</f>
        <v>0</v>
      </c>
      <c r="J9" s="153">
        <v>317.5</v>
      </c>
      <c r="K9" s="153">
        <f>ROUND(E9*J9,2)</f>
        <v>36935.089999999997</v>
      </c>
      <c r="L9" s="153">
        <v>21</v>
      </c>
      <c r="M9" s="153">
        <f>G9*(1+L9/100)</f>
        <v>0</v>
      </c>
      <c r="N9" s="145">
        <v>0</v>
      </c>
      <c r="O9" s="145">
        <f>ROUND(E9*N9,5)</f>
        <v>0</v>
      </c>
      <c r="P9" s="145">
        <v>0</v>
      </c>
      <c r="Q9" s="145">
        <f>ROUND(E9*P9,5)</f>
        <v>0</v>
      </c>
      <c r="R9" s="145"/>
      <c r="S9" s="145"/>
      <c r="T9" s="146">
        <v>0.214</v>
      </c>
      <c r="U9" s="145">
        <f>ROUND(E9*T9,2)</f>
        <v>24.89</v>
      </c>
      <c r="V9" s="137"/>
      <c r="W9" s="137"/>
      <c r="X9" s="137"/>
      <c r="Y9" s="137"/>
      <c r="Z9" s="137"/>
      <c r="AA9" s="137"/>
      <c r="AB9" s="137"/>
      <c r="AC9" s="137"/>
      <c r="AD9" s="137"/>
      <c r="AE9" s="137" t="s">
        <v>113</v>
      </c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</row>
    <row r="10" spans="1:60" outlineLevel="1">
      <c r="A10" s="138"/>
      <c r="B10" s="138"/>
      <c r="C10" s="169" t="s">
        <v>114</v>
      </c>
      <c r="D10" s="147"/>
      <c r="E10" s="151">
        <v>39.299999999999997</v>
      </c>
      <c r="F10" s="153"/>
      <c r="G10" s="153"/>
      <c r="H10" s="153"/>
      <c r="I10" s="153"/>
      <c r="J10" s="153"/>
      <c r="K10" s="153"/>
      <c r="L10" s="153"/>
      <c r="M10" s="153"/>
      <c r="N10" s="145"/>
      <c r="O10" s="145"/>
      <c r="P10" s="145"/>
      <c r="Q10" s="145"/>
      <c r="R10" s="145"/>
      <c r="S10" s="145"/>
      <c r="T10" s="146"/>
      <c r="U10" s="145"/>
      <c r="V10" s="137"/>
      <c r="W10" s="137"/>
      <c r="X10" s="137"/>
      <c r="Y10" s="137"/>
      <c r="Z10" s="137"/>
      <c r="AA10" s="137"/>
      <c r="AB10" s="137"/>
      <c r="AC10" s="137"/>
      <c r="AD10" s="137"/>
      <c r="AE10" s="137" t="s">
        <v>115</v>
      </c>
      <c r="AF10" s="137">
        <v>0</v>
      </c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</row>
    <row r="11" spans="1:60" outlineLevel="1">
      <c r="A11" s="138"/>
      <c r="B11" s="138"/>
      <c r="C11" s="169" t="s">
        <v>116</v>
      </c>
      <c r="D11" s="147"/>
      <c r="E11" s="151">
        <v>68.31</v>
      </c>
      <c r="F11" s="153"/>
      <c r="G11" s="153"/>
      <c r="H11" s="153"/>
      <c r="I11" s="153"/>
      <c r="J11" s="153"/>
      <c r="K11" s="153"/>
      <c r="L11" s="153"/>
      <c r="M11" s="153"/>
      <c r="N11" s="145"/>
      <c r="O11" s="145"/>
      <c r="P11" s="145"/>
      <c r="Q11" s="145"/>
      <c r="R11" s="145"/>
      <c r="S11" s="145"/>
      <c r="T11" s="146"/>
      <c r="U11" s="145"/>
      <c r="V11" s="137"/>
      <c r="W11" s="137"/>
      <c r="X11" s="137"/>
      <c r="Y11" s="137"/>
      <c r="Z11" s="137"/>
      <c r="AA11" s="137"/>
      <c r="AB11" s="137"/>
      <c r="AC11" s="137"/>
      <c r="AD11" s="137"/>
      <c r="AE11" s="137" t="s">
        <v>115</v>
      </c>
      <c r="AF11" s="137">
        <v>0</v>
      </c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</row>
    <row r="12" spans="1:60" outlineLevel="1">
      <c r="A12" s="138"/>
      <c r="B12" s="138"/>
      <c r="C12" s="169" t="s">
        <v>117</v>
      </c>
      <c r="D12" s="147"/>
      <c r="E12" s="151">
        <v>8.7210000000000001</v>
      </c>
      <c r="F12" s="153"/>
      <c r="G12" s="153"/>
      <c r="H12" s="153"/>
      <c r="I12" s="153"/>
      <c r="J12" s="153"/>
      <c r="K12" s="153"/>
      <c r="L12" s="153"/>
      <c r="M12" s="153"/>
      <c r="N12" s="145"/>
      <c r="O12" s="145"/>
      <c r="P12" s="145"/>
      <c r="Q12" s="145"/>
      <c r="R12" s="145"/>
      <c r="S12" s="145"/>
      <c r="T12" s="146"/>
      <c r="U12" s="145"/>
      <c r="V12" s="137"/>
      <c r="W12" s="137"/>
      <c r="X12" s="137"/>
      <c r="Y12" s="137"/>
      <c r="Z12" s="137"/>
      <c r="AA12" s="137"/>
      <c r="AB12" s="137"/>
      <c r="AC12" s="137"/>
      <c r="AD12" s="137"/>
      <c r="AE12" s="137" t="s">
        <v>115</v>
      </c>
      <c r="AF12" s="137">
        <v>0</v>
      </c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</row>
    <row r="13" spans="1:60" outlineLevel="1">
      <c r="A13" s="138">
        <v>2</v>
      </c>
      <c r="B13" s="138" t="s">
        <v>118</v>
      </c>
      <c r="C13" s="168" t="s">
        <v>119</v>
      </c>
      <c r="D13" s="145" t="s">
        <v>112</v>
      </c>
      <c r="E13" s="150">
        <v>1643.7639999999999</v>
      </c>
      <c r="F13" s="153"/>
      <c r="G13" s="153"/>
      <c r="H13" s="153">
        <v>0</v>
      </c>
      <c r="I13" s="153">
        <f>ROUND(E13*H13,2)</f>
        <v>0</v>
      </c>
      <c r="J13" s="153">
        <v>156.5</v>
      </c>
      <c r="K13" s="153">
        <f>ROUND(E13*J13,2)</f>
        <v>257249.07</v>
      </c>
      <c r="L13" s="153">
        <v>21</v>
      </c>
      <c r="M13" s="153">
        <f>G13*(1+L13/100)</f>
        <v>0</v>
      </c>
      <c r="N13" s="145">
        <v>0</v>
      </c>
      <c r="O13" s="145">
        <f>ROUND(E13*N13,5)</f>
        <v>0</v>
      </c>
      <c r="P13" s="145">
        <v>0</v>
      </c>
      <c r="Q13" s="145">
        <f>ROUND(E13*P13,5)</f>
        <v>0</v>
      </c>
      <c r="R13" s="145"/>
      <c r="S13" s="145"/>
      <c r="T13" s="146">
        <v>0.106</v>
      </c>
      <c r="U13" s="145">
        <f>ROUND(E13*T13,2)</f>
        <v>174.24</v>
      </c>
      <c r="V13" s="137"/>
      <c r="W13" s="137"/>
      <c r="X13" s="137"/>
      <c r="Y13" s="137"/>
      <c r="Z13" s="137"/>
      <c r="AA13" s="137"/>
      <c r="AB13" s="137"/>
      <c r="AC13" s="137"/>
      <c r="AD13" s="137"/>
      <c r="AE13" s="137" t="s">
        <v>113</v>
      </c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</row>
    <row r="14" spans="1:60" outlineLevel="1">
      <c r="A14" s="138"/>
      <c r="B14" s="138"/>
      <c r="C14" s="169" t="s">
        <v>120</v>
      </c>
      <c r="D14" s="147"/>
      <c r="E14" s="151">
        <v>1329.125</v>
      </c>
      <c r="F14" s="153"/>
      <c r="G14" s="153"/>
      <c r="H14" s="153"/>
      <c r="I14" s="153"/>
      <c r="J14" s="153"/>
      <c r="K14" s="153"/>
      <c r="L14" s="153"/>
      <c r="M14" s="153"/>
      <c r="N14" s="145"/>
      <c r="O14" s="145"/>
      <c r="P14" s="145"/>
      <c r="Q14" s="145"/>
      <c r="R14" s="145"/>
      <c r="S14" s="145"/>
      <c r="T14" s="146"/>
      <c r="U14" s="145"/>
      <c r="V14" s="137"/>
      <c r="W14" s="137"/>
      <c r="X14" s="137"/>
      <c r="Y14" s="137"/>
      <c r="Z14" s="137"/>
      <c r="AA14" s="137"/>
      <c r="AB14" s="137"/>
      <c r="AC14" s="137"/>
      <c r="AD14" s="137"/>
      <c r="AE14" s="137" t="s">
        <v>115</v>
      </c>
      <c r="AF14" s="137">
        <v>0</v>
      </c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</row>
    <row r="15" spans="1:60" outlineLevel="1">
      <c r="A15" s="138"/>
      <c r="B15" s="138"/>
      <c r="C15" s="169" t="s">
        <v>121</v>
      </c>
      <c r="D15" s="147"/>
      <c r="E15" s="151">
        <v>192.5</v>
      </c>
      <c r="F15" s="153"/>
      <c r="G15" s="153"/>
      <c r="H15" s="153"/>
      <c r="I15" s="153"/>
      <c r="J15" s="153"/>
      <c r="K15" s="153"/>
      <c r="L15" s="153"/>
      <c r="M15" s="153"/>
      <c r="N15" s="145"/>
      <c r="O15" s="145"/>
      <c r="P15" s="145"/>
      <c r="Q15" s="145"/>
      <c r="R15" s="145"/>
      <c r="S15" s="145"/>
      <c r="T15" s="146"/>
      <c r="U15" s="145"/>
      <c r="V15" s="137"/>
      <c r="W15" s="137"/>
      <c r="X15" s="137"/>
      <c r="Y15" s="137"/>
      <c r="Z15" s="137"/>
      <c r="AA15" s="137"/>
      <c r="AB15" s="137"/>
      <c r="AC15" s="137"/>
      <c r="AD15" s="137"/>
      <c r="AE15" s="137" t="s">
        <v>115</v>
      </c>
      <c r="AF15" s="137">
        <v>0</v>
      </c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</row>
    <row r="16" spans="1:60" outlineLevel="1">
      <c r="A16" s="138"/>
      <c r="B16" s="138"/>
      <c r="C16" s="169" t="s">
        <v>122</v>
      </c>
      <c r="D16" s="147"/>
      <c r="E16" s="151">
        <v>1.089</v>
      </c>
      <c r="F16" s="153"/>
      <c r="G16" s="153"/>
      <c r="H16" s="153"/>
      <c r="I16" s="153"/>
      <c r="J16" s="153"/>
      <c r="K16" s="153"/>
      <c r="L16" s="153"/>
      <c r="M16" s="153"/>
      <c r="N16" s="145"/>
      <c r="O16" s="145"/>
      <c r="P16" s="145"/>
      <c r="Q16" s="145"/>
      <c r="R16" s="145"/>
      <c r="S16" s="145"/>
      <c r="T16" s="146"/>
      <c r="U16" s="145"/>
      <c r="V16" s="137"/>
      <c r="W16" s="137"/>
      <c r="X16" s="137"/>
      <c r="Y16" s="137"/>
      <c r="Z16" s="137"/>
      <c r="AA16" s="137"/>
      <c r="AB16" s="137"/>
      <c r="AC16" s="137"/>
      <c r="AD16" s="137"/>
      <c r="AE16" s="137" t="s">
        <v>115</v>
      </c>
      <c r="AF16" s="137">
        <v>0</v>
      </c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</row>
    <row r="17" spans="1:60" outlineLevel="1">
      <c r="A17" s="138"/>
      <c r="B17" s="138"/>
      <c r="C17" s="169" t="s">
        <v>123</v>
      </c>
      <c r="D17" s="147"/>
      <c r="E17" s="151">
        <v>6.05</v>
      </c>
      <c r="F17" s="153"/>
      <c r="G17" s="153"/>
      <c r="H17" s="153"/>
      <c r="I17" s="153"/>
      <c r="J17" s="153"/>
      <c r="K17" s="153"/>
      <c r="L17" s="153"/>
      <c r="M17" s="153"/>
      <c r="N17" s="145"/>
      <c r="O17" s="145"/>
      <c r="P17" s="145"/>
      <c r="Q17" s="145"/>
      <c r="R17" s="145"/>
      <c r="S17" s="145"/>
      <c r="T17" s="146"/>
      <c r="U17" s="145"/>
      <c r="V17" s="137"/>
      <c r="W17" s="137"/>
      <c r="X17" s="137"/>
      <c r="Y17" s="137"/>
      <c r="Z17" s="137"/>
      <c r="AA17" s="137"/>
      <c r="AB17" s="137"/>
      <c r="AC17" s="137"/>
      <c r="AD17" s="137"/>
      <c r="AE17" s="137" t="s">
        <v>115</v>
      </c>
      <c r="AF17" s="137">
        <v>0</v>
      </c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</row>
    <row r="18" spans="1:60" outlineLevel="1">
      <c r="A18" s="138"/>
      <c r="B18" s="138"/>
      <c r="C18" s="169" t="s">
        <v>124</v>
      </c>
      <c r="D18" s="147"/>
      <c r="E18" s="151">
        <v>115</v>
      </c>
      <c r="F18" s="153"/>
      <c r="G18" s="153"/>
      <c r="H18" s="153"/>
      <c r="I18" s="153"/>
      <c r="J18" s="153"/>
      <c r="K18" s="153"/>
      <c r="L18" s="153"/>
      <c r="M18" s="153"/>
      <c r="N18" s="145"/>
      <c r="O18" s="145"/>
      <c r="P18" s="145"/>
      <c r="Q18" s="145"/>
      <c r="R18" s="145"/>
      <c r="S18" s="145"/>
      <c r="T18" s="146"/>
      <c r="U18" s="145"/>
      <c r="V18" s="137"/>
      <c r="W18" s="137"/>
      <c r="X18" s="137"/>
      <c r="Y18" s="137"/>
      <c r="Z18" s="137"/>
      <c r="AA18" s="137"/>
      <c r="AB18" s="137"/>
      <c r="AC18" s="137"/>
      <c r="AD18" s="137"/>
      <c r="AE18" s="137" t="s">
        <v>115</v>
      </c>
      <c r="AF18" s="137">
        <v>0</v>
      </c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</row>
    <row r="19" spans="1:60" outlineLevel="1">
      <c r="A19" s="138">
        <v>3</v>
      </c>
      <c r="B19" s="138" t="s">
        <v>125</v>
      </c>
      <c r="C19" s="168" t="s">
        <v>126</v>
      </c>
      <c r="D19" s="145" t="s">
        <v>112</v>
      </c>
      <c r="E19" s="150">
        <v>1630.0949999999998</v>
      </c>
      <c r="F19" s="153"/>
      <c r="G19" s="153"/>
      <c r="H19" s="153">
        <v>0</v>
      </c>
      <c r="I19" s="153">
        <f>ROUND(E19*H19,2)</f>
        <v>0</v>
      </c>
      <c r="J19" s="153">
        <v>63.9</v>
      </c>
      <c r="K19" s="153">
        <f>ROUND(E19*J19,2)</f>
        <v>104163.07</v>
      </c>
      <c r="L19" s="153">
        <v>21</v>
      </c>
      <c r="M19" s="153">
        <f>G19*(1+L19/100)</f>
        <v>0</v>
      </c>
      <c r="N19" s="145">
        <v>0</v>
      </c>
      <c r="O19" s="145">
        <f>ROUND(E19*N19,5)</f>
        <v>0</v>
      </c>
      <c r="P19" s="145">
        <v>0</v>
      </c>
      <c r="Q19" s="145">
        <f>ROUND(E19*P19,5)</f>
        <v>0</v>
      </c>
      <c r="R19" s="145"/>
      <c r="S19" s="145"/>
      <c r="T19" s="146">
        <v>5.1999999999999998E-3</v>
      </c>
      <c r="U19" s="145">
        <f>ROUND(E19*T19,2)</f>
        <v>8.48</v>
      </c>
      <c r="V19" s="137"/>
      <c r="W19" s="137"/>
      <c r="X19" s="137"/>
      <c r="Y19" s="137"/>
      <c r="Z19" s="137"/>
      <c r="AA19" s="137"/>
      <c r="AB19" s="137"/>
      <c r="AC19" s="137"/>
      <c r="AD19" s="137"/>
      <c r="AE19" s="137" t="s">
        <v>113</v>
      </c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</row>
    <row r="20" spans="1:60" outlineLevel="1">
      <c r="A20" s="138"/>
      <c r="B20" s="138"/>
      <c r="C20" s="227" t="s">
        <v>127</v>
      </c>
      <c r="D20" s="228"/>
      <c r="E20" s="229"/>
      <c r="F20" s="230"/>
      <c r="G20" s="231"/>
      <c r="H20" s="153"/>
      <c r="I20" s="153"/>
      <c r="J20" s="153"/>
      <c r="K20" s="153"/>
      <c r="L20" s="153"/>
      <c r="M20" s="153"/>
      <c r="N20" s="145"/>
      <c r="O20" s="145"/>
      <c r="P20" s="145"/>
      <c r="Q20" s="145"/>
      <c r="R20" s="145"/>
      <c r="S20" s="145"/>
      <c r="T20" s="146"/>
      <c r="U20" s="145"/>
      <c r="V20" s="137"/>
      <c r="W20" s="137"/>
      <c r="X20" s="137"/>
      <c r="Y20" s="137"/>
      <c r="Z20" s="137"/>
      <c r="AA20" s="137"/>
      <c r="AB20" s="137"/>
      <c r="AC20" s="137"/>
      <c r="AD20" s="137"/>
      <c r="AE20" s="137" t="s">
        <v>128</v>
      </c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40" t="str">
        <f>C20</f>
        <v>Zemina bude uložena na deponiích v rámci obce určených stavebníkem.</v>
      </c>
      <c r="BB20" s="137"/>
      <c r="BC20" s="137"/>
      <c r="BD20" s="137"/>
      <c r="BE20" s="137"/>
      <c r="BF20" s="137"/>
      <c r="BG20" s="137"/>
      <c r="BH20" s="137"/>
    </row>
    <row r="21" spans="1:60" outlineLevel="1">
      <c r="A21" s="138"/>
      <c r="B21" s="138"/>
      <c r="C21" s="169" t="s">
        <v>129</v>
      </c>
      <c r="D21" s="147"/>
      <c r="E21" s="151">
        <v>1760.095</v>
      </c>
      <c r="F21" s="153"/>
      <c r="G21" s="153"/>
      <c r="H21" s="153"/>
      <c r="I21" s="153"/>
      <c r="J21" s="153"/>
      <c r="K21" s="153"/>
      <c r="L21" s="153"/>
      <c r="M21" s="153"/>
      <c r="N21" s="145"/>
      <c r="O21" s="145"/>
      <c r="P21" s="145"/>
      <c r="Q21" s="145"/>
      <c r="R21" s="145"/>
      <c r="S21" s="145"/>
      <c r="T21" s="146"/>
      <c r="U21" s="145"/>
      <c r="V21" s="137"/>
      <c r="W21" s="137"/>
      <c r="X21" s="137"/>
      <c r="Y21" s="137"/>
      <c r="Z21" s="137"/>
      <c r="AA21" s="137"/>
      <c r="AB21" s="137"/>
      <c r="AC21" s="137"/>
      <c r="AD21" s="137"/>
      <c r="AE21" s="137" t="s">
        <v>115</v>
      </c>
      <c r="AF21" s="137">
        <v>0</v>
      </c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</row>
    <row r="22" spans="1:60" outlineLevel="1">
      <c r="A22" s="138"/>
      <c r="B22" s="138"/>
      <c r="C22" s="169" t="s">
        <v>130</v>
      </c>
      <c r="D22" s="147"/>
      <c r="E22" s="151">
        <v>-130</v>
      </c>
      <c r="F22" s="153"/>
      <c r="G22" s="153"/>
      <c r="H22" s="153"/>
      <c r="I22" s="153"/>
      <c r="J22" s="153"/>
      <c r="K22" s="153"/>
      <c r="L22" s="153"/>
      <c r="M22" s="153"/>
      <c r="N22" s="145"/>
      <c r="O22" s="145"/>
      <c r="P22" s="145"/>
      <c r="Q22" s="145"/>
      <c r="R22" s="145"/>
      <c r="S22" s="145"/>
      <c r="T22" s="146"/>
      <c r="U22" s="145"/>
      <c r="V22" s="137"/>
      <c r="W22" s="137"/>
      <c r="X22" s="137"/>
      <c r="Y22" s="137"/>
      <c r="Z22" s="137"/>
      <c r="AA22" s="137"/>
      <c r="AB22" s="137"/>
      <c r="AC22" s="137"/>
      <c r="AD22" s="137"/>
      <c r="AE22" s="137" t="s">
        <v>115</v>
      </c>
      <c r="AF22" s="137">
        <v>0</v>
      </c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</row>
    <row r="23" spans="1:60" outlineLevel="1">
      <c r="A23" s="138">
        <v>4</v>
      </c>
      <c r="B23" s="138" t="s">
        <v>131</v>
      </c>
      <c r="C23" s="168" t="s">
        <v>132</v>
      </c>
      <c r="D23" s="145" t="s">
        <v>112</v>
      </c>
      <c r="E23" s="150">
        <v>1630.095</v>
      </c>
      <c r="F23" s="153"/>
      <c r="G23" s="153"/>
      <c r="H23" s="153">
        <v>0</v>
      </c>
      <c r="I23" s="153">
        <f>ROUND(E23*H23,2)</f>
        <v>0</v>
      </c>
      <c r="J23" s="153">
        <v>90.1</v>
      </c>
      <c r="K23" s="153">
        <f>ROUND(E23*J23,2)</f>
        <v>146871.56</v>
      </c>
      <c r="L23" s="153">
        <v>21</v>
      </c>
      <c r="M23" s="153">
        <f>G23*(1+L23/100)</f>
        <v>0</v>
      </c>
      <c r="N23" s="145">
        <v>0</v>
      </c>
      <c r="O23" s="145">
        <f>ROUND(E23*N23,5)</f>
        <v>0</v>
      </c>
      <c r="P23" s="145">
        <v>0</v>
      </c>
      <c r="Q23" s="145">
        <f>ROUND(E23*P23,5)</f>
        <v>0</v>
      </c>
      <c r="R23" s="145"/>
      <c r="S23" s="145"/>
      <c r="T23" s="146">
        <v>5.2999999999999999E-2</v>
      </c>
      <c r="U23" s="145">
        <f>ROUND(E23*T23,2)</f>
        <v>86.4</v>
      </c>
      <c r="V23" s="137"/>
      <c r="W23" s="137"/>
      <c r="X23" s="137"/>
      <c r="Y23" s="137"/>
      <c r="Z23" s="137"/>
      <c r="AA23" s="137"/>
      <c r="AB23" s="137"/>
      <c r="AC23" s="137"/>
      <c r="AD23" s="137"/>
      <c r="AE23" s="137" t="s">
        <v>113</v>
      </c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</row>
    <row r="24" spans="1:60" outlineLevel="1">
      <c r="A24" s="138"/>
      <c r="B24" s="138"/>
      <c r="C24" s="169" t="s">
        <v>129</v>
      </c>
      <c r="D24" s="147"/>
      <c r="E24" s="151">
        <v>1760.095</v>
      </c>
      <c r="F24" s="153"/>
      <c r="G24" s="153"/>
      <c r="H24" s="153"/>
      <c r="I24" s="153"/>
      <c r="J24" s="153"/>
      <c r="K24" s="153"/>
      <c r="L24" s="153"/>
      <c r="M24" s="153"/>
      <c r="N24" s="145"/>
      <c r="O24" s="145"/>
      <c r="P24" s="145"/>
      <c r="Q24" s="145"/>
      <c r="R24" s="145"/>
      <c r="S24" s="145"/>
      <c r="T24" s="146"/>
      <c r="U24" s="145"/>
      <c r="V24" s="137"/>
      <c r="W24" s="137"/>
      <c r="X24" s="137"/>
      <c r="Y24" s="137"/>
      <c r="Z24" s="137"/>
      <c r="AA24" s="137"/>
      <c r="AB24" s="137"/>
      <c r="AC24" s="137"/>
      <c r="AD24" s="137"/>
      <c r="AE24" s="137" t="s">
        <v>115</v>
      </c>
      <c r="AF24" s="137">
        <v>0</v>
      </c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</row>
    <row r="25" spans="1:60" outlineLevel="1">
      <c r="A25" s="138"/>
      <c r="B25" s="138"/>
      <c r="C25" s="169" t="s">
        <v>130</v>
      </c>
      <c r="D25" s="147"/>
      <c r="E25" s="151">
        <v>-130</v>
      </c>
      <c r="F25" s="153"/>
      <c r="G25" s="153"/>
      <c r="H25" s="153"/>
      <c r="I25" s="153"/>
      <c r="J25" s="153"/>
      <c r="K25" s="153"/>
      <c r="L25" s="153"/>
      <c r="M25" s="153"/>
      <c r="N25" s="145"/>
      <c r="O25" s="145"/>
      <c r="P25" s="145"/>
      <c r="Q25" s="145"/>
      <c r="R25" s="145"/>
      <c r="S25" s="145"/>
      <c r="T25" s="146"/>
      <c r="U25" s="145"/>
      <c r="V25" s="137"/>
      <c r="W25" s="137"/>
      <c r="X25" s="137"/>
      <c r="Y25" s="137"/>
      <c r="Z25" s="137"/>
      <c r="AA25" s="137"/>
      <c r="AB25" s="137"/>
      <c r="AC25" s="137"/>
      <c r="AD25" s="137"/>
      <c r="AE25" s="137" t="s">
        <v>115</v>
      </c>
      <c r="AF25" s="137">
        <v>0</v>
      </c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</row>
    <row r="26" spans="1:60" outlineLevel="1">
      <c r="A26" s="138">
        <v>5</v>
      </c>
      <c r="B26" s="138" t="s">
        <v>133</v>
      </c>
      <c r="C26" s="168" t="s">
        <v>134</v>
      </c>
      <c r="D26" s="145" t="s">
        <v>112</v>
      </c>
      <c r="E26" s="150">
        <v>80</v>
      </c>
      <c r="F26" s="153"/>
      <c r="G26" s="153"/>
      <c r="H26" s="153">
        <v>0</v>
      </c>
      <c r="I26" s="153">
        <f>ROUND(E26*H26,2)</f>
        <v>0</v>
      </c>
      <c r="J26" s="153">
        <v>66.400000000000006</v>
      </c>
      <c r="K26" s="153">
        <f>ROUND(E26*J26,2)</f>
        <v>5312</v>
      </c>
      <c r="L26" s="153">
        <v>21</v>
      </c>
      <c r="M26" s="153">
        <f>G26*(1+L26/100)</f>
        <v>0</v>
      </c>
      <c r="N26" s="145">
        <v>0</v>
      </c>
      <c r="O26" s="145">
        <f>ROUND(E26*N26,5)</f>
        <v>0</v>
      </c>
      <c r="P26" s="145">
        <v>0</v>
      </c>
      <c r="Q26" s="145">
        <f>ROUND(E26*P26,5)</f>
        <v>0</v>
      </c>
      <c r="R26" s="145"/>
      <c r="S26" s="145"/>
      <c r="T26" s="146">
        <v>4.2999999999999997E-2</v>
      </c>
      <c r="U26" s="145">
        <f>ROUND(E26*T26,2)</f>
        <v>3.44</v>
      </c>
      <c r="V26" s="137"/>
      <c r="W26" s="137"/>
      <c r="X26" s="137"/>
      <c r="Y26" s="137"/>
      <c r="Z26" s="137"/>
      <c r="AA26" s="137"/>
      <c r="AB26" s="137"/>
      <c r="AC26" s="137"/>
      <c r="AD26" s="137"/>
      <c r="AE26" s="137" t="s">
        <v>113</v>
      </c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</row>
    <row r="27" spans="1:60" outlineLevel="1">
      <c r="A27" s="138">
        <v>6</v>
      </c>
      <c r="B27" s="138" t="s">
        <v>135</v>
      </c>
      <c r="C27" s="168" t="s">
        <v>136</v>
      </c>
      <c r="D27" s="145" t="s">
        <v>112</v>
      </c>
      <c r="E27" s="150">
        <v>50</v>
      </c>
      <c r="F27" s="153"/>
      <c r="G27" s="153"/>
      <c r="H27" s="153">
        <v>0</v>
      </c>
      <c r="I27" s="153">
        <f>ROUND(E27*H27,2)</f>
        <v>0</v>
      </c>
      <c r="J27" s="153">
        <v>168.5</v>
      </c>
      <c r="K27" s="153">
        <f>ROUND(E27*J27,2)</f>
        <v>8425</v>
      </c>
      <c r="L27" s="153">
        <v>21</v>
      </c>
      <c r="M27" s="153">
        <f>G27*(1+L27/100)</f>
        <v>0</v>
      </c>
      <c r="N27" s="145">
        <v>0</v>
      </c>
      <c r="O27" s="145">
        <f>ROUND(E27*N27,5)</f>
        <v>0</v>
      </c>
      <c r="P27" s="145">
        <v>0</v>
      </c>
      <c r="Q27" s="145">
        <f>ROUND(E27*P27,5)</f>
        <v>0</v>
      </c>
      <c r="R27" s="145"/>
      <c r="S27" s="145"/>
      <c r="T27" s="146">
        <v>0.20200000000000001</v>
      </c>
      <c r="U27" s="145">
        <f>ROUND(E27*T27,2)</f>
        <v>10.1</v>
      </c>
      <c r="V27" s="137"/>
      <c r="W27" s="137"/>
      <c r="X27" s="137"/>
      <c r="Y27" s="137"/>
      <c r="Z27" s="137"/>
      <c r="AA27" s="137"/>
      <c r="AB27" s="137"/>
      <c r="AC27" s="137"/>
      <c r="AD27" s="137"/>
      <c r="AE27" s="137" t="s">
        <v>113</v>
      </c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</row>
    <row r="28" spans="1:60" outlineLevel="1">
      <c r="A28" s="138"/>
      <c r="B28" s="138"/>
      <c r="C28" s="169" t="s">
        <v>137</v>
      </c>
      <c r="D28" s="147"/>
      <c r="E28" s="151">
        <v>50</v>
      </c>
      <c r="F28" s="153"/>
      <c r="G28" s="153"/>
      <c r="H28" s="153"/>
      <c r="I28" s="153"/>
      <c r="J28" s="153"/>
      <c r="K28" s="153"/>
      <c r="L28" s="153"/>
      <c r="M28" s="153"/>
      <c r="N28" s="145"/>
      <c r="O28" s="145"/>
      <c r="P28" s="145"/>
      <c r="Q28" s="145"/>
      <c r="R28" s="145"/>
      <c r="S28" s="145"/>
      <c r="T28" s="146"/>
      <c r="U28" s="145"/>
      <c r="V28" s="137"/>
      <c r="W28" s="137"/>
      <c r="X28" s="137"/>
      <c r="Y28" s="137"/>
      <c r="Z28" s="137"/>
      <c r="AA28" s="137"/>
      <c r="AB28" s="137"/>
      <c r="AC28" s="137"/>
      <c r="AD28" s="137"/>
      <c r="AE28" s="137" t="s">
        <v>115</v>
      </c>
      <c r="AF28" s="137">
        <v>0</v>
      </c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</row>
    <row r="29" spans="1:60" outlineLevel="1">
      <c r="A29" s="138">
        <v>7</v>
      </c>
      <c r="B29" s="138" t="s">
        <v>138</v>
      </c>
      <c r="C29" s="168" t="s">
        <v>139</v>
      </c>
      <c r="D29" s="145" t="s">
        <v>140</v>
      </c>
      <c r="E29" s="150">
        <v>125</v>
      </c>
      <c r="F29" s="153"/>
      <c r="G29" s="153"/>
      <c r="H29" s="153">
        <v>0</v>
      </c>
      <c r="I29" s="153">
        <f>ROUND(E29*H29,2)</f>
        <v>0</v>
      </c>
      <c r="J29" s="153">
        <v>86.5</v>
      </c>
      <c r="K29" s="153">
        <f>ROUND(E29*J29,2)</f>
        <v>10812.5</v>
      </c>
      <c r="L29" s="153">
        <v>21</v>
      </c>
      <c r="M29" s="153">
        <f>G29*(1+L29/100)</f>
        <v>0</v>
      </c>
      <c r="N29" s="145">
        <v>0</v>
      </c>
      <c r="O29" s="145">
        <f>ROUND(E29*N29,5)</f>
        <v>0</v>
      </c>
      <c r="P29" s="145">
        <v>0</v>
      </c>
      <c r="Q29" s="145">
        <f>ROUND(E29*P29,5)</f>
        <v>0</v>
      </c>
      <c r="R29" s="145"/>
      <c r="S29" s="145"/>
      <c r="T29" s="146">
        <v>0.128</v>
      </c>
      <c r="U29" s="145">
        <f>ROUND(E29*T29,2)</f>
        <v>16</v>
      </c>
      <c r="V29" s="137"/>
      <c r="W29" s="137"/>
      <c r="X29" s="137"/>
      <c r="Y29" s="137"/>
      <c r="Z29" s="137"/>
      <c r="AA29" s="137"/>
      <c r="AB29" s="137"/>
      <c r="AC29" s="137"/>
      <c r="AD29" s="137"/>
      <c r="AE29" s="137" t="s">
        <v>113</v>
      </c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</row>
    <row r="30" spans="1:60" outlineLevel="1">
      <c r="A30" s="138">
        <v>8</v>
      </c>
      <c r="B30" s="138" t="s">
        <v>141</v>
      </c>
      <c r="C30" s="168" t="s">
        <v>142</v>
      </c>
      <c r="D30" s="145" t="s">
        <v>140</v>
      </c>
      <c r="E30" s="150">
        <v>112</v>
      </c>
      <c r="F30" s="153"/>
      <c r="G30" s="153"/>
      <c r="H30" s="153">
        <v>0</v>
      </c>
      <c r="I30" s="153">
        <f>ROUND(E30*H30,2)</f>
        <v>0</v>
      </c>
      <c r="J30" s="153">
        <v>73.599999999999994</v>
      </c>
      <c r="K30" s="153">
        <f>ROUND(E30*J30,2)</f>
        <v>8243.2000000000007</v>
      </c>
      <c r="L30" s="153">
        <v>21</v>
      </c>
      <c r="M30" s="153">
        <f>G30*(1+L30/100)</f>
        <v>0</v>
      </c>
      <c r="N30" s="145">
        <v>0</v>
      </c>
      <c r="O30" s="145">
        <f>ROUND(E30*N30,5)</f>
        <v>0</v>
      </c>
      <c r="P30" s="145">
        <v>0</v>
      </c>
      <c r="Q30" s="145">
        <f>ROUND(E30*P30,5)</f>
        <v>0</v>
      </c>
      <c r="R30" s="145"/>
      <c r="S30" s="145"/>
      <c r="T30" s="146">
        <v>0.107</v>
      </c>
      <c r="U30" s="145">
        <f>ROUND(E30*T30,2)</f>
        <v>11.98</v>
      </c>
      <c r="V30" s="137"/>
      <c r="W30" s="137"/>
      <c r="X30" s="137"/>
      <c r="Y30" s="137"/>
      <c r="Z30" s="137"/>
      <c r="AA30" s="137"/>
      <c r="AB30" s="137"/>
      <c r="AC30" s="137"/>
      <c r="AD30" s="137"/>
      <c r="AE30" s="137" t="s">
        <v>113</v>
      </c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</row>
    <row r="31" spans="1:60" ht="14">
      <c r="A31" s="139" t="s">
        <v>108</v>
      </c>
      <c r="B31" s="139" t="s">
        <v>59</v>
      </c>
      <c r="C31" s="170" t="s">
        <v>60</v>
      </c>
      <c r="D31" s="148"/>
      <c r="E31" s="152"/>
      <c r="F31" s="154"/>
      <c r="G31" s="154">
        <f>SUMIF(AE32:AE67,"&lt;&gt;NOR",G32:G67)</f>
        <v>0</v>
      </c>
      <c r="H31" s="154"/>
      <c r="I31" s="154">
        <f>SUM(I32:I67)</f>
        <v>690510.09</v>
      </c>
      <c r="J31" s="154"/>
      <c r="K31" s="154">
        <f>SUM(K32:K67)</f>
        <v>898564.48000000021</v>
      </c>
      <c r="L31" s="154"/>
      <c r="M31" s="154">
        <f>SUM(M32:M67)</f>
        <v>0</v>
      </c>
      <c r="N31" s="148"/>
      <c r="O31" s="148">
        <f>SUM(O32:O67)</f>
        <v>458.70472999999998</v>
      </c>
      <c r="P31" s="148"/>
      <c r="Q31" s="148">
        <f>SUM(Q32:Q67)</f>
        <v>0</v>
      </c>
      <c r="R31" s="148"/>
      <c r="S31" s="148"/>
      <c r="T31" s="149"/>
      <c r="U31" s="148">
        <f>SUM(U32:U67)</f>
        <v>1249.4299999999998</v>
      </c>
      <c r="AE31" t="s">
        <v>109</v>
      </c>
    </row>
    <row r="32" spans="1:60" outlineLevel="1">
      <c r="A32" s="138">
        <v>9</v>
      </c>
      <c r="B32" s="138" t="s">
        <v>143</v>
      </c>
      <c r="C32" s="168" t="s">
        <v>144</v>
      </c>
      <c r="D32" s="145" t="s">
        <v>140</v>
      </c>
      <c r="E32" s="150">
        <v>841.14</v>
      </c>
      <c r="F32" s="153"/>
      <c r="G32" s="153"/>
      <c r="H32" s="153">
        <v>6.71</v>
      </c>
      <c r="I32" s="153">
        <f>ROUND(E32*H32,2)</f>
        <v>5644.05</v>
      </c>
      <c r="J32" s="153">
        <v>44.089999999999996</v>
      </c>
      <c r="K32" s="153">
        <f>ROUND(E32*J32,2)</f>
        <v>37085.86</v>
      </c>
      <c r="L32" s="153">
        <v>21</v>
      </c>
      <c r="M32" s="153">
        <f>G32*(1+L32/100)</f>
        <v>0</v>
      </c>
      <c r="N32" s="145">
        <v>1.7000000000000001E-4</v>
      </c>
      <c r="O32" s="145">
        <f>ROUND(E32*N32,5)</f>
        <v>0.14299000000000001</v>
      </c>
      <c r="P32" s="145">
        <v>0</v>
      </c>
      <c r="Q32" s="145">
        <f>ROUND(E32*P32,5)</f>
        <v>0</v>
      </c>
      <c r="R32" s="145"/>
      <c r="S32" s="145"/>
      <c r="T32" s="146">
        <v>7.4999999999999997E-2</v>
      </c>
      <c r="U32" s="145">
        <f>ROUND(E32*T32,2)</f>
        <v>63.09</v>
      </c>
      <c r="V32" s="137"/>
      <c r="W32" s="137"/>
      <c r="X32" s="137"/>
      <c r="Y32" s="137"/>
      <c r="Z32" s="137"/>
      <c r="AA32" s="137"/>
      <c r="AB32" s="137"/>
      <c r="AC32" s="137"/>
      <c r="AD32" s="137"/>
      <c r="AE32" s="137" t="s">
        <v>113</v>
      </c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</row>
    <row r="33" spans="1:60" outlineLevel="1">
      <c r="A33" s="138"/>
      <c r="B33" s="138"/>
      <c r="C33" s="169" t="s">
        <v>145</v>
      </c>
      <c r="D33" s="147"/>
      <c r="E33" s="151">
        <v>752.4</v>
      </c>
      <c r="F33" s="153"/>
      <c r="G33" s="153"/>
      <c r="H33" s="153"/>
      <c r="I33" s="153"/>
      <c r="J33" s="153"/>
      <c r="K33" s="153"/>
      <c r="L33" s="153"/>
      <c r="M33" s="153"/>
      <c r="N33" s="145"/>
      <c r="O33" s="145"/>
      <c r="P33" s="145"/>
      <c r="Q33" s="145"/>
      <c r="R33" s="145"/>
      <c r="S33" s="145"/>
      <c r="T33" s="146"/>
      <c r="U33" s="145"/>
      <c r="V33" s="137"/>
      <c r="W33" s="137"/>
      <c r="X33" s="137"/>
      <c r="Y33" s="137"/>
      <c r="Z33" s="137"/>
      <c r="AA33" s="137"/>
      <c r="AB33" s="137"/>
      <c r="AC33" s="137"/>
      <c r="AD33" s="137"/>
      <c r="AE33" s="137" t="s">
        <v>115</v>
      </c>
      <c r="AF33" s="137">
        <v>0</v>
      </c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</row>
    <row r="34" spans="1:60" outlineLevel="1">
      <c r="A34" s="138"/>
      <c r="B34" s="138"/>
      <c r="C34" s="169" t="s">
        <v>146</v>
      </c>
      <c r="D34" s="147"/>
      <c r="E34" s="151">
        <v>88.74</v>
      </c>
      <c r="F34" s="153"/>
      <c r="G34" s="153"/>
      <c r="H34" s="153"/>
      <c r="I34" s="153"/>
      <c r="J34" s="153"/>
      <c r="K34" s="153"/>
      <c r="L34" s="153"/>
      <c r="M34" s="153"/>
      <c r="N34" s="145"/>
      <c r="O34" s="145"/>
      <c r="P34" s="145"/>
      <c r="Q34" s="145"/>
      <c r="R34" s="145"/>
      <c r="S34" s="145"/>
      <c r="T34" s="146"/>
      <c r="U34" s="145"/>
      <c r="V34" s="137"/>
      <c r="W34" s="137"/>
      <c r="X34" s="137"/>
      <c r="Y34" s="137"/>
      <c r="Z34" s="137"/>
      <c r="AA34" s="137"/>
      <c r="AB34" s="137"/>
      <c r="AC34" s="137"/>
      <c r="AD34" s="137"/>
      <c r="AE34" s="137" t="s">
        <v>115</v>
      </c>
      <c r="AF34" s="137">
        <v>0</v>
      </c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</row>
    <row r="35" spans="1:60" outlineLevel="1">
      <c r="A35" s="138">
        <v>10</v>
      </c>
      <c r="B35" s="138" t="s">
        <v>147</v>
      </c>
      <c r="C35" s="168" t="s">
        <v>148</v>
      </c>
      <c r="D35" s="145" t="s">
        <v>112</v>
      </c>
      <c r="E35" s="150">
        <v>37.5</v>
      </c>
      <c r="F35" s="153"/>
      <c r="G35" s="153"/>
      <c r="H35" s="153">
        <v>766.53</v>
      </c>
      <c r="I35" s="153">
        <f>ROUND(E35*H35,2)</f>
        <v>28744.880000000001</v>
      </c>
      <c r="J35" s="153">
        <v>402.47</v>
      </c>
      <c r="K35" s="153">
        <f>ROUND(E35*J35,2)</f>
        <v>15092.63</v>
      </c>
      <c r="L35" s="153">
        <v>21</v>
      </c>
      <c r="M35" s="153">
        <f>G35*(1+L35/100)</f>
        <v>0</v>
      </c>
      <c r="N35" s="145">
        <v>1.9205000000000001</v>
      </c>
      <c r="O35" s="145">
        <f>ROUND(E35*N35,5)</f>
        <v>72.018749999999997</v>
      </c>
      <c r="P35" s="145">
        <v>0</v>
      </c>
      <c r="Q35" s="145">
        <f>ROUND(E35*P35,5)</f>
        <v>0</v>
      </c>
      <c r="R35" s="145"/>
      <c r="S35" s="145"/>
      <c r="T35" s="146">
        <v>0.76</v>
      </c>
      <c r="U35" s="145">
        <f>ROUND(E35*T35,2)</f>
        <v>28.5</v>
      </c>
      <c r="V35" s="137"/>
      <c r="W35" s="137"/>
      <c r="X35" s="137"/>
      <c r="Y35" s="137"/>
      <c r="Z35" s="137"/>
      <c r="AA35" s="137"/>
      <c r="AB35" s="137"/>
      <c r="AC35" s="137"/>
      <c r="AD35" s="137"/>
      <c r="AE35" s="137" t="s">
        <v>113</v>
      </c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</row>
    <row r="36" spans="1:60" outlineLevel="1">
      <c r="A36" s="138"/>
      <c r="B36" s="138"/>
      <c r="C36" s="169" t="s">
        <v>149</v>
      </c>
      <c r="D36" s="147"/>
      <c r="E36" s="151">
        <v>37.5</v>
      </c>
      <c r="F36" s="153"/>
      <c r="G36" s="153"/>
      <c r="H36" s="153"/>
      <c r="I36" s="153"/>
      <c r="J36" s="153"/>
      <c r="K36" s="153"/>
      <c r="L36" s="153"/>
      <c r="M36" s="153"/>
      <c r="N36" s="145"/>
      <c r="O36" s="145"/>
      <c r="P36" s="145"/>
      <c r="Q36" s="145"/>
      <c r="R36" s="145"/>
      <c r="S36" s="145"/>
      <c r="T36" s="146"/>
      <c r="U36" s="145"/>
      <c r="V36" s="137"/>
      <c r="W36" s="137"/>
      <c r="X36" s="137"/>
      <c r="Y36" s="137"/>
      <c r="Z36" s="137"/>
      <c r="AA36" s="137"/>
      <c r="AB36" s="137"/>
      <c r="AC36" s="137"/>
      <c r="AD36" s="137"/>
      <c r="AE36" s="137" t="s">
        <v>115</v>
      </c>
      <c r="AF36" s="137">
        <v>0</v>
      </c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</row>
    <row r="37" spans="1:60" ht="24" outlineLevel="1">
      <c r="A37" s="138">
        <v>11</v>
      </c>
      <c r="B37" s="138" t="s">
        <v>150</v>
      </c>
      <c r="C37" s="168" t="s">
        <v>151</v>
      </c>
      <c r="D37" s="145" t="s">
        <v>152</v>
      </c>
      <c r="E37" s="150">
        <v>495</v>
      </c>
      <c r="F37" s="153"/>
      <c r="G37" s="153"/>
      <c r="H37" s="153">
        <v>294.11</v>
      </c>
      <c r="I37" s="153">
        <f>ROUND(E37*H37,2)</f>
        <v>145584.45000000001</v>
      </c>
      <c r="J37" s="153">
        <v>466.89</v>
      </c>
      <c r="K37" s="153">
        <f>ROUND(E37*J37,2)</f>
        <v>231110.55</v>
      </c>
      <c r="L37" s="153">
        <v>21</v>
      </c>
      <c r="M37" s="153">
        <f>G37*(1+L37/100)</f>
        <v>0</v>
      </c>
      <c r="N37" s="145">
        <v>0.43625999999999998</v>
      </c>
      <c r="O37" s="145">
        <f>ROUND(E37*N37,5)</f>
        <v>215.9487</v>
      </c>
      <c r="P37" s="145">
        <v>0</v>
      </c>
      <c r="Q37" s="145">
        <f>ROUND(E37*P37,5)</f>
        <v>0</v>
      </c>
      <c r="R37" s="145"/>
      <c r="S37" s="145"/>
      <c r="T37" s="146">
        <v>0.81825000000000003</v>
      </c>
      <c r="U37" s="145">
        <f>ROUND(E37*T37,2)</f>
        <v>405.03</v>
      </c>
      <c r="V37" s="137"/>
      <c r="W37" s="137"/>
      <c r="X37" s="137"/>
      <c r="Y37" s="137"/>
      <c r="Z37" s="137"/>
      <c r="AA37" s="137"/>
      <c r="AB37" s="137"/>
      <c r="AC37" s="137"/>
      <c r="AD37" s="137"/>
      <c r="AE37" s="137" t="s">
        <v>153</v>
      </c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</row>
    <row r="38" spans="1:60" outlineLevel="1">
      <c r="A38" s="138"/>
      <c r="B38" s="138"/>
      <c r="C38" s="169" t="s">
        <v>154</v>
      </c>
      <c r="D38" s="147"/>
      <c r="E38" s="151">
        <v>495</v>
      </c>
      <c r="F38" s="153"/>
      <c r="G38" s="153"/>
      <c r="H38" s="153"/>
      <c r="I38" s="153"/>
      <c r="J38" s="153"/>
      <c r="K38" s="153"/>
      <c r="L38" s="153"/>
      <c r="M38" s="153"/>
      <c r="N38" s="145"/>
      <c r="O38" s="145"/>
      <c r="P38" s="145"/>
      <c r="Q38" s="145"/>
      <c r="R38" s="145"/>
      <c r="S38" s="145"/>
      <c r="T38" s="146"/>
      <c r="U38" s="145"/>
      <c r="V38" s="137"/>
      <c r="W38" s="137"/>
      <c r="X38" s="137"/>
      <c r="Y38" s="137"/>
      <c r="Z38" s="137"/>
      <c r="AA38" s="137"/>
      <c r="AB38" s="137"/>
      <c r="AC38" s="137"/>
      <c r="AD38" s="137"/>
      <c r="AE38" s="137" t="s">
        <v>115</v>
      </c>
      <c r="AF38" s="137">
        <v>0</v>
      </c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</row>
    <row r="39" spans="1:60" ht="24" outlineLevel="1">
      <c r="A39" s="138">
        <v>12</v>
      </c>
      <c r="B39" s="138" t="s">
        <v>155</v>
      </c>
      <c r="C39" s="168" t="s">
        <v>156</v>
      </c>
      <c r="D39" s="145" t="s">
        <v>152</v>
      </c>
      <c r="E39" s="150">
        <v>51</v>
      </c>
      <c r="F39" s="153"/>
      <c r="G39" s="153"/>
      <c r="H39" s="153">
        <v>333.6</v>
      </c>
      <c r="I39" s="153">
        <f>ROUND(E39*H39,2)</f>
        <v>17013.599999999999</v>
      </c>
      <c r="J39" s="153">
        <v>471.4</v>
      </c>
      <c r="K39" s="153">
        <f>ROUND(E39*J39,2)</f>
        <v>24041.4</v>
      </c>
      <c r="L39" s="153">
        <v>21</v>
      </c>
      <c r="M39" s="153">
        <f>G39*(1+L39/100)</f>
        <v>0</v>
      </c>
      <c r="N39" s="145">
        <v>0.43665999999999999</v>
      </c>
      <c r="O39" s="145">
        <f>ROUND(E39*N39,5)</f>
        <v>22.269659999999998</v>
      </c>
      <c r="P39" s="145">
        <v>0</v>
      </c>
      <c r="Q39" s="145">
        <f>ROUND(E39*P39,5)</f>
        <v>0</v>
      </c>
      <c r="R39" s="145"/>
      <c r="S39" s="145"/>
      <c r="T39" s="146">
        <v>0.82638999999999996</v>
      </c>
      <c r="U39" s="145">
        <f>ROUND(E39*T39,2)</f>
        <v>42.15</v>
      </c>
      <c r="V39" s="137"/>
      <c r="W39" s="137"/>
      <c r="X39" s="137"/>
      <c r="Y39" s="137"/>
      <c r="Z39" s="137"/>
      <c r="AA39" s="137"/>
      <c r="AB39" s="137"/>
      <c r="AC39" s="137"/>
      <c r="AD39" s="137"/>
      <c r="AE39" s="137" t="s">
        <v>153</v>
      </c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</row>
    <row r="40" spans="1:60" outlineLevel="1">
      <c r="A40" s="138">
        <v>13</v>
      </c>
      <c r="B40" s="138" t="s">
        <v>157</v>
      </c>
      <c r="C40" s="168" t="s">
        <v>158</v>
      </c>
      <c r="D40" s="145" t="s">
        <v>159</v>
      </c>
      <c r="E40" s="150">
        <v>64</v>
      </c>
      <c r="F40" s="153"/>
      <c r="G40" s="153"/>
      <c r="H40" s="153">
        <v>0</v>
      </c>
      <c r="I40" s="153">
        <f>ROUND(E40*H40,2)</f>
        <v>0</v>
      </c>
      <c r="J40" s="153">
        <v>158.5</v>
      </c>
      <c r="K40" s="153">
        <f>ROUND(E40*J40,2)</f>
        <v>10144</v>
      </c>
      <c r="L40" s="153">
        <v>21</v>
      </c>
      <c r="M40" s="153">
        <f>G40*(1+L40/100)</f>
        <v>0</v>
      </c>
      <c r="N40" s="145">
        <v>0</v>
      </c>
      <c r="O40" s="145">
        <f>ROUND(E40*N40,5)</f>
        <v>0</v>
      </c>
      <c r="P40" s="145">
        <v>0</v>
      </c>
      <c r="Q40" s="145">
        <f>ROUND(E40*P40,5)</f>
        <v>0</v>
      </c>
      <c r="R40" s="145"/>
      <c r="S40" s="145"/>
      <c r="T40" s="146">
        <v>0.27</v>
      </c>
      <c r="U40" s="145">
        <f>ROUND(E40*T40,2)</f>
        <v>17.28</v>
      </c>
      <c r="V40" s="137"/>
      <c r="W40" s="137"/>
      <c r="X40" s="137"/>
      <c r="Y40" s="137"/>
      <c r="Z40" s="137"/>
      <c r="AA40" s="137"/>
      <c r="AB40" s="137"/>
      <c r="AC40" s="137"/>
      <c r="AD40" s="137"/>
      <c r="AE40" s="137" t="s">
        <v>113</v>
      </c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</row>
    <row r="41" spans="1:60" outlineLevel="1">
      <c r="A41" s="138">
        <v>14</v>
      </c>
      <c r="B41" s="138" t="s">
        <v>160</v>
      </c>
      <c r="C41" s="168" t="s">
        <v>161</v>
      </c>
      <c r="D41" s="145" t="s">
        <v>140</v>
      </c>
      <c r="E41" s="150">
        <v>276</v>
      </c>
      <c r="F41" s="153"/>
      <c r="G41" s="153"/>
      <c r="H41" s="153">
        <v>0.68</v>
      </c>
      <c r="I41" s="153">
        <f>ROUND(E41*H41,2)</f>
        <v>187.68</v>
      </c>
      <c r="J41" s="153">
        <v>36.82</v>
      </c>
      <c r="K41" s="153">
        <f>ROUND(E41*J41,2)</f>
        <v>10162.32</v>
      </c>
      <c r="L41" s="153">
        <v>21</v>
      </c>
      <c r="M41" s="153">
        <f>G41*(1+L41/100)</f>
        <v>0</v>
      </c>
      <c r="N41" s="145">
        <v>4.0000000000000003E-5</v>
      </c>
      <c r="O41" s="145">
        <f>ROUND(E41*N41,5)</f>
        <v>1.1039999999999999E-2</v>
      </c>
      <c r="P41" s="145">
        <v>0</v>
      </c>
      <c r="Q41" s="145">
        <f>ROUND(E41*P41,5)</f>
        <v>0</v>
      </c>
      <c r="R41" s="145"/>
      <c r="S41" s="145"/>
      <c r="T41" s="146">
        <v>0.06</v>
      </c>
      <c r="U41" s="145">
        <f>ROUND(E41*T41,2)</f>
        <v>16.559999999999999</v>
      </c>
      <c r="V41" s="137"/>
      <c r="W41" s="137"/>
      <c r="X41" s="137"/>
      <c r="Y41" s="137"/>
      <c r="Z41" s="137"/>
      <c r="AA41" s="137"/>
      <c r="AB41" s="137"/>
      <c r="AC41" s="137"/>
      <c r="AD41" s="137"/>
      <c r="AE41" s="137" t="s">
        <v>113</v>
      </c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</row>
    <row r="42" spans="1:60" outlineLevel="1">
      <c r="A42" s="138"/>
      <c r="B42" s="138"/>
      <c r="C42" s="169" t="s">
        <v>162</v>
      </c>
      <c r="D42" s="147"/>
      <c r="E42" s="151">
        <v>276</v>
      </c>
      <c r="F42" s="153"/>
      <c r="G42" s="153"/>
      <c r="H42" s="153"/>
      <c r="I42" s="153"/>
      <c r="J42" s="153"/>
      <c r="K42" s="153"/>
      <c r="L42" s="153"/>
      <c r="M42" s="153"/>
      <c r="N42" s="145"/>
      <c r="O42" s="145"/>
      <c r="P42" s="145"/>
      <c r="Q42" s="145"/>
      <c r="R42" s="145"/>
      <c r="S42" s="145"/>
      <c r="T42" s="146"/>
      <c r="U42" s="145"/>
      <c r="V42" s="137"/>
      <c r="W42" s="137"/>
      <c r="X42" s="137"/>
      <c r="Y42" s="137"/>
      <c r="Z42" s="137"/>
      <c r="AA42" s="137"/>
      <c r="AB42" s="137"/>
      <c r="AC42" s="137"/>
      <c r="AD42" s="137"/>
      <c r="AE42" s="137" t="s">
        <v>115</v>
      </c>
      <c r="AF42" s="137">
        <v>0</v>
      </c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</row>
    <row r="43" spans="1:60" ht="24" outlineLevel="1">
      <c r="A43" s="138">
        <v>15</v>
      </c>
      <c r="B43" s="138" t="s">
        <v>163</v>
      </c>
      <c r="C43" s="168" t="s">
        <v>164</v>
      </c>
      <c r="D43" s="145" t="s">
        <v>140</v>
      </c>
      <c r="E43" s="150">
        <v>2538</v>
      </c>
      <c r="F43" s="153"/>
      <c r="G43" s="153"/>
      <c r="H43" s="153">
        <v>0</v>
      </c>
      <c r="I43" s="153">
        <f>ROUND(E43*H43,2)</f>
        <v>0</v>
      </c>
      <c r="J43" s="153">
        <v>148</v>
      </c>
      <c r="K43" s="153">
        <f>ROUND(E43*J43,2)</f>
        <v>375624</v>
      </c>
      <c r="L43" s="153">
        <v>21</v>
      </c>
      <c r="M43" s="153">
        <f>G43*(1+L43/100)</f>
        <v>0</v>
      </c>
      <c r="N43" s="145">
        <v>0</v>
      </c>
      <c r="O43" s="145">
        <f>ROUND(E43*N43,5)</f>
        <v>0</v>
      </c>
      <c r="P43" s="145">
        <v>0</v>
      </c>
      <c r="Q43" s="145">
        <f>ROUND(E43*P43,5)</f>
        <v>0</v>
      </c>
      <c r="R43" s="145"/>
      <c r="S43" s="145"/>
      <c r="T43" s="146">
        <v>0.15</v>
      </c>
      <c r="U43" s="145">
        <f>ROUND(E43*T43,2)</f>
        <v>380.7</v>
      </c>
      <c r="V43" s="137"/>
      <c r="W43" s="137"/>
      <c r="X43" s="137"/>
      <c r="Y43" s="137"/>
      <c r="Z43" s="137"/>
      <c r="AA43" s="137"/>
      <c r="AB43" s="137"/>
      <c r="AC43" s="137"/>
      <c r="AD43" s="137"/>
      <c r="AE43" s="137" t="s">
        <v>113</v>
      </c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</row>
    <row r="44" spans="1:60" outlineLevel="1">
      <c r="A44" s="138"/>
      <c r="B44" s="138"/>
      <c r="C44" s="169" t="s">
        <v>165</v>
      </c>
      <c r="D44" s="147"/>
      <c r="E44" s="151">
        <v>2538</v>
      </c>
      <c r="F44" s="153"/>
      <c r="G44" s="153"/>
      <c r="H44" s="153"/>
      <c r="I44" s="153"/>
      <c r="J44" s="153"/>
      <c r="K44" s="153"/>
      <c r="L44" s="153"/>
      <c r="M44" s="153"/>
      <c r="N44" s="145"/>
      <c r="O44" s="145"/>
      <c r="P44" s="145"/>
      <c r="Q44" s="145"/>
      <c r="R44" s="145"/>
      <c r="S44" s="145"/>
      <c r="T44" s="146"/>
      <c r="U44" s="145"/>
      <c r="V44" s="137"/>
      <c r="W44" s="137"/>
      <c r="X44" s="137"/>
      <c r="Y44" s="137"/>
      <c r="Z44" s="137"/>
      <c r="AA44" s="137"/>
      <c r="AB44" s="137"/>
      <c r="AC44" s="137"/>
      <c r="AD44" s="137"/>
      <c r="AE44" s="137" t="s">
        <v>115</v>
      </c>
      <c r="AF44" s="137">
        <v>0</v>
      </c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</row>
    <row r="45" spans="1:60" ht="24" outlineLevel="1">
      <c r="A45" s="138">
        <v>16</v>
      </c>
      <c r="B45" s="138" t="s">
        <v>166</v>
      </c>
      <c r="C45" s="168" t="s">
        <v>167</v>
      </c>
      <c r="D45" s="145" t="s">
        <v>159</v>
      </c>
      <c r="E45" s="150">
        <v>8</v>
      </c>
      <c r="F45" s="153"/>
      <c r="G45" s="153"/>
      <c r="H45" s="153">
        <v>0</v>
      </c>
      <c r="I45" s="153">
        <f>ROUND(E45*H45,2)</f>
        <v>0</v>
      </c>
      <c r="J45" s="153">
        <v>245</v>
      </c>
      <c r="K45" s="153">
        <f>ROUND(E45*J45,2)</f>
        <v>1960</v>
      </c>
      <c r="L45" s="153">
        <v>21</v>
      </c>
      <c r="M45" s="153">
        <f>G45*(1+L45/100)</f>
        <v>0</v>
      </c>
      <c r="N45" s="145">
        <v>0</v>
      </c>
      <c r="O45" s="145">
        <f>ROUND(E45*N45,5)</f>
        <v>0</v>
      </c>
      <c r="P45" s="145">
        <v>0</v>
      </c>
      <c r="Q45" s="145">
        <f>ROUND(E45*P45,5)</f>
        <v>0</v>
      </c>
      <c r="R45" s="145"/>
      <c r="S45" s="145"/>
      <c r="T45" s="146">
        <v>0.36799999999999999</v>
      </c>
      <c r="U45" s="145">
        <f>ROUND(E45*T45,2)</f>
        <v>2.94</v>
      </c>
      <c r="V45" s="137"/>
      <c r="W45" s="137"/>
      <c r="X45" s="137"/>
      <c r="Y45" s="137"/>
      <c r="Z45" s="137"/>
      <c r="AA45" s="137"/>
      <c r="AB45" s="137"/>
      <c r="AC45" s="137"/>
      <c r="AD45" s="137"/>
      <c r="AE45" s="137" t="s">
        <v>113</v>
      </c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</row>
    <row r="46" spans="1:60" ht="24" outlineLevel="1">
      <c r="A46" s="138">
        <v>17</v>
      </c>
      <c r="B46" s="138" t="s">
        <v>168</v>
      </c>
      <c r="C46" s="168" t="s">
        <v>169</v>
      </c>
      <c r="D46" s="145" t="s">
        <v>140</v>
      </c>
      <c r="E46" s="150">
        <v>80.875</v>
      </c>
      <c r="F46" s="153"/>
      <c r="G46" s="153"/>
      <c r="H46" s="153">
        <v>1512.65</v>
      </c>
      <c r="I46" s="153">
        <f>ROUND(E46*H46,2)</f>
        <v>122335.57</v>
      </c>
      <c r="J46" s="153">
        <v>767.34999999999991</v>
      </c>
      <c r="K46" s="153">
        <f>ROUND(E46*J46,2)</f>
        <v>62059.43</v>
      </c>
      <c r="L46" s="153">
        <v>21</v>
      </c>
      <c r="M46" s="153">
        <f>G46*(1+L46/100)</f>
        <v>0</v>
      </c>
      <c r="N46" s="145">
        <v>0.75</v>
      </c>
      <c r="O46" s="145">
        <f>ROUND(E46*N46,5)</f>
        <v>60.65625</v>
      </c>
      <c r="P46" s="145">
        <v>0</v>
      </c>
      <c r="Q46" s="145">
        <f>ROUND(E46*P46,5)</f>
        <v>0</v>
      </c>
      <c r="R46" s="145"/>
      <c r="S46" s="145"/>
      <c r="T46" s="146">
        <v>1.1000000000000001</v>
      </c>
      <c r="U46" s="145">
        <f>ROUND(E46*T46,2)</f>
        <v>88.96</v>
      </c>
      <c r="V46" s="137"/>
      <c r="W46" s="137"/>
      <c r="X46" s="137"/>
      <c r="Y46" s="137"/>
      <c r="Z46" s="137"/>
      <c r="AA46" s="137"/>
      <c r="AB46" s="137"/>
      <c r="AC46" s="137"/>
      <c r="AD46" s="137"/>
      <c r="AE46" s="137" t="s">
        <v>113</v>
      </c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</row>
    <row r="47" spans="1:60" outlineLevel="1">
      <c r="A47" s="138"/>
      <c r="B47" s="138"/>
      <c r="C47" s="169" t="s">
        <v>170</v>
      </c>
      <c r="D47" s="147"/>
      <c r="E47" s="151">
        <v>80.875</v>
      </c>
      <c r="F47" s="153"/>
      <c r="G47" s="153"/>
      <c r="H47" s="153"/>
      <c r="I47" s="153"/>
      <c r="J47" s="153"/>
      <c r="K47" s="153"/>
      <c r="L47" s="153"/>
      <c r="M47" s="153"/>
      <c r="N47" s="145"/>
      <c r="O47" s="145"/>
      <c r="P47" s="145"/>
      <c r="Q47" s="145"/>
      <c r="R47" s="145"/>
      <c r="S47" s="145"/>
      <c r="T47" s="146"/>
      <c r="U47" s="145"/>
      <c r="V47" s="137"/>
      <c r="W47" s="137"/>
      <c r="X47" s="137"/>
      <c r="Y47" s="137"/>
      <c r="Z47" s="137"/>
      <c r="AA47" s="137"/>
      <c r="AB47" s="137"/>
      <c r="AC47" s="137"/>
      <c r="AD47" s="137"/>
      <c r="AE47" s="137" t="s">
        <v>115</v>
      </c>
      <c r="AF47" s="137">
        <v>0</v>
      </c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</row>
    <row r="48" spans="1:60" outlineLevel="1">
      <c r="A48" s="138">
        <v>18</v>
      </c>
      <c r="B48" s="138" t="s">
        <v>171</v>
      </c>
      <c r="C48" s="168" t="s">
        <v>172</v>
      </c>
      <c r="D48" s="145" t="s">
        <v>112</v>
      </c>
      <c r="E48" s="150">
        <v>21.614999999999998</v>
      </c>
      <c r="F48" s="153"/>
      <c r="G48" s="153"/>
      <c r="H48" s="153">
        <v>3235.64</v>
      </c>
      <c r="I48" s="153">
        <f>ROUND(E48*H48,2)</f>
        <v>69938.36</v>
      </c>
      <c r="J48" s="153">
        <v>399.36000000000013</v>
      </c>
      <c r="K48" s="153">
        <f>ROUND(E48*J48,2)</f>
        <v>8632.17</v>
      </c>
      <c r="L48" s="153">
        <v>21</v>
      </c>
      <c r="M48" s="153">
        <f>G48*(1+L48/100)</f>
        <v>0</v>
      </c>
      <c r="N48" s="145">
        <v>2.5249999999999999</v>
      </c>
      <c r="O48" s="145">
        <f>ROUND(E48*N48,5)</f>
        <v>54.57788</v>
      </c>
      <c r="P48" s="145">
        <v>0</v>
      </c>
      <c r="Q48" s="145">
        <f>ROUND(E48*P48,5)</f>
        <v>0</v>
      </c>
      <c r="R48" s="145"/>
      <c r="S48" s="145"/>
      <c r="T48" s="146">
        <v>0.47699999999999998</v>
      </c>
      <c r="U48" s="145">
        <f>ROUND(E48*T48,2)</f>
        <v>10.31</v>
      </c>
      <c r="V48" s="137"/>
      <c r="W48" s="137"/>
      <c r="X48" s="137"/>
      <c r="Y48" s="137"/>
      <c r="Z48" s="137"/>
      <c r="AA48" s="137"/>
      <c r="AB48" s="137"/>
      <c r="AC48" s="137"/>
      <c r="AD48" s="137"/>
      <c r="AE48" s="137" t="s">
        <v>113</v>
      </c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</row>
    <row r="49" spans="1:60" outlineLevel="1">
      <c r="A49" s="138"/>
      <c r="B49" s="138"/>
      <c r="C49" s="169" t="s">
        <v>173</v>
      </c>
      <c r="D49" s="147"/>
      <c r="E49" s="151">
        <v>21.614999999999998</v>
      </c>
      <c r="F49" s="153"/>
      <c r="G49" s="153"/>
      <c r="H49" s="153"/>
      <c r="I49" s="153"/>
      <c r="J49" s="153"/>
      <c r="K49" s="153"/>
      <c r="L49" s="153"/>
      <c r="M49" s="153"/>
      <c r="N49" s="145"/>
      <c r="O49" s="145"/>
      <c r="P49" s="145"/>
      <c r="Q49" s="145"/>
      <c r="R49" s="145"/>
      <c r="S49" s="145"/>
      <c r="T49" s="146"/>
      <c r="U49" s="145"/>
      <c r="V49" s="137"/>
      <c r="W49" s="137"/>
      <c r="X49" s="137"/>
      <c r="Y49" s="137"/>
      <c r="Z49" s="137"/>
      <c r="AA49" s="137"/>
      <c r="AB49" s="137"/>
      <c r="AC49" s="137"/>
      <c r="AD49" s="137"/>
      <c r="AE49" s="137" t="s">
        <v>115</v>
      </c>
      <c r="AF49" s="137">
        <v>0</v>
      </c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</row>
    <row r="50" spans="1:60" outlineLevel="1">
      <c r="A50" s="138">
        <v>19</v>
      </c>
      <c r="B50" s="138" t="s">
        <v>174</v>
      </c>
      <c r="C50" s="168" t="s">
        <v>175</v>
      </c>
      <c r="D50" s="145" t="s">
        <v>112</v>
      </c>
      <c r="E50" s="150">
        <v>12.162700000000003</v>
      </c>
      <c r="F50" s="153"/>
      <c r="G50" s="153"/>
      <c r="H50" s="153">
        <v>3235.64</v>
      </c>
      <c r="I50" s="153">
        <f>ROUND(E50*H50,2)</f>
        <v>39354.120000000003</v>
      </c>
      <c r="J50" s="153">
        <v>399.36000000000013</v>
      </c>
      <c r="K50" s="153">
        <f>ROUND(E50*J50,2)</f>
        <v>4857.3</v>
      </c>
      <c r="L50" s="153">
        <v>21</v>
      </c>
      <c r="M50" s="153">
        <f>G50*(1+L50/100)</f>
        <v>0</v>
      </c>
      <c r="N50" s="145">
        <v>2.5249999999999999</v>
      </c>
      <c r="O50" s="145">
        <f>ROUND(E50*N50,5)</f>
        <v>30.710819999999998</v>
      </c>
      <c r="P50" s="145">
        <v>0</v>
      </c>
      <c r="Q50" s="145">
        <f>ROUND(E50*P50,5)</f>
        <v>0</v>
      </c>
      <c r="R50" s="145"/>
      <c r="S50" s="145"/>
      <c r="T50" s="146">
        <v>0.47699999999999998</v>
      </c>
      <c r="U50" s="145">
        <f>ROUND(E50*T50,2)</f>
        <v>5.8</v>
      </c>
      <c r="V50" s="137"/>
      <c r="W50" s="137"/>
      <c r="X50" s="137"/>
      <c r="Y50" s="137"/>
      <c r="Z50" s="137"/>
      <c r="AA50" s="137"/>
      <c r="AB50" s="137"/>
      <c r="AC50" s="137"/>
      <c r="AD50" s="137"/>
      <c r="AE50" s="137" t="s">
        <v>113</v>
      </c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</row>
    <row r="51" spans="1:60" ht="24" outlineLevel="1">
      <c r="A51" s="138"/>
      <c r="B51" s="138"/>
      <c r="C51" s="169" t="s">
        <v>176</v>
      </c>
      <c r="D51" s="147"/>
      <c r="E51" s="151">
        <v>1.5146999999999999</v>
      </c>
      <c r="F51" s="153"/>
      <c r="G51" s="153"/>
      <c r="H51" s="153"/>
      <c r="I51" s="153"/>
      <c r="J51" s="153"/>
      <c r="K51" s="153"/>
      <c r="L51" s="153"/>
      <c r="M51" s="153"/>
      <c r="N51" s="145"/>
      <c r="O51" s="145"/>
      <c r="P51" s="145"/>
      <c r="Q51" s="145"/>
      <c r="R51" s="145"/>
      <c r="S51" s="145"/>
      <c r="T51" s="146"/>
      <c r="U51" s="145"/>
      <c r="V51" s="137"/>
      <c r="W51" s="137"/>
      <c r="X51" s="137"/>
      <c r="Y51" s="137"/>
      <c r="Z51" s="137"/>
      <c r="AA51" s="137"/>
      <c r="AB51" s="137"/>
      <c r="AC51" s="137"/>
      <c r="AD51" s="137"/>
      <c r="AE51" s="137" t="s">
        <v>115</v>
      </c>
      <c r="AF51" s="137">
        <v>0</v>
      </c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</row>
    <row r="52" spans="1:60" outlineLevel="1">
      <c r="A52" s="138"/>
      <c r="B52" s="138"/>
      <c r="C52" s="169" t="s">
        <v>177</v>
      </c>
      <c r="D52" s="147"/>
      <c r="E52" s="151">
        <v>10.648</v>
      </c>
      <c r="F52" s="153"/>
      <c r="G52" s="153"/>
      <c r="H52" s="153"/>
      <c r="I52" s="153"/>
      <c r="J52" s="153"/>
      <c r="K52" s="153"/>
      <c r="L52" s="153"/>
      <c r="M52" s="153"/>
      <c r="N52" s="145"/>
      <c r="O52" s="145"/>
      <c r="P52" s="145"/>
      <c r="Q52" s="145"/>
      <c r="R52" s="145"/>
      <c r="S52" s="145"/>
      <c r="T52" s="146"/>
      <c r="U52" s="145"/>
      <c r="V52" s="137"/>
      <c r="W52" s="137"/>
      <c r="X52" s="137"/>
      <c r="Y52" s="137"/>
      <c r="Z52" s="137"/>
      <c r="AA52" s="137"/>
      <c r="AB52" s="137"/>
      <c r="AC52" s="137"/>
      <c r="AD52" s="137"/>
      <c r="AE52" s="137" t="s">
        <v>115</v>
      </c>
      <c r="AF52" s="137">
        <v>0</v>
      </c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</row>
    <row r="53" spans="1:60" outlineLevel="1">
      <c r="A53" s="138">
        <v>20</v>
      </c>
      <c r="B53" s="138" t="s">
        <v>178</v>
      </c>
      <c r="C53" s="168" t="s">
        <v>179</v>
      </c>
      <c r="D53" s="145" t="s">
        <v>140</v>
      </c>
      <c r="E53" s="150">
        <v>8.8000000000000007</v>
      </c>
      <c r="F53" s="153"/>
      <c r="G53" s="153"/>
      <c r="H53" s="153">
        <v>254.03</v>
      </c>
      <c r="I53" s="153">
        <f>ROUND(E53*H53,2)</f>
        <v>2235.46</v>
      </c>
      <c r="J53" s="153">
        <v>607.97</v>
      </c>
      <c r="K53" s="153">
        <f>ROUND(E53*J53,2)</f>
        <v>5350.14</v>
      </c>
      <c r="L53" s="153">
        <v>21</v>
      </c>
      <c r="M53" s="153">
        <f>G53*(1+L53/100)</f>
        <v>0</v>
      </c>
      <c r="N53" s="145">
        <v>3.9190000000000003E-2</v>
      </c>
      <c r="O53" s="145">
        <f>ROUND(E53*N53,5)</f>
        <v>0.34487000000000001</v>
      </c>
      <c r="P53" s="145">
        <v>0</v>
      </c>
      <c r="Q53" s="145">
        <f>ROUND(E53*P53,5)</f>
        <v>0</v>
      </c>
      <c r="R53" s="145"/>
      <c r="S53" s="145"/>
      <c r="T53" s="146">
        <v>1.05</v>
      </c>
      <c r="U53" s="145">
        <f>ROUND(E53*T53,2)</f>
        <v>9.24</v>
      </c>
      <c r="V53" s="137"/>
      <c r="W53" s="137"/>
      <c r="X53" s="137"/>
      <c r="Y53" s="137"/>
      <c r="Z53" s="137"/>
      <c r="AA53" s="137"/>
      <c r="AB53" s="137"/>
      <c r="AC53" s="137"/>
      <c r="AD53" s="137"/>
      <c r="AE53" s="137" t="s">
        <v>113</v>
      </c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</row>
    <row r="54" spans="1:60" outlineLevel="1">
      <c r="A54" s="138"/>
      <c r="B54" s="138"/>
      <c r="C54" s="169" t="s">
        <v>180</v>
      </c>
      <c r="D54" s="147"/>
      <c r="E54" s="151">
        <v>8.8000000000000007</v>
      </c>
      <c r="F54" s="153"/>
      <c r="G54" s="153"/>
      <c r="H54" s="153"/>
      <c r="I54" s="153"/>
      <c r="J54" s="153"/>
      <c r="K54" s="153"/>
      <c r="L54" s="153"/>
      <c r="M54" s="153"/>
      <c r="N54" s="145"/>
      <c r="O54" s="145"/>
      <c r="P54" s="145"/>
      <c r="Q54" s="145"/>
      <c r="R54" s="145"/>
      <c r="S54" s="145"/>
      <c r="T54" s="146"/>
      <c r="U54" s="145"/>
      <c r="V54" s="137"/>
      <c r="W54" s="137"/>
      <c r="X54" s="137"/>
      <c r="Y54" s="137"/>
      <c r="Z54" s="137"/>
      <c r="AA54" s="137"/>
      <c r="AB54" s="137"/>
      <c r="AC54" s="137"/>
      <c r="AD54" s="137"/>
      <c r="AE54" s="137" t="s">
        <v>115</v>
      </c>
      <c r="AF54" s="137">
        <v>0</v>
      </c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</row>
    <row r="55" spans="1:60" outlineLevel="1">
      <c r="A55" s="138">
        <v>21</v>
      </c>
      <c r="B55" s="138" t="s">
        <v>181</v>
      </c>
      <c r="C55" s="168" t="s">
        <v>182</v>
      </c>
      <c r="D55" s="145" t="s">
        <v>140</v>
      </c>
      <c r="E55" s="150">
        <v>8.8000000000000007</v>
      </c>
      <c r="F55" s="153"/>
      <c r="G55" s="153"/>
      <c r="H55" s="153">
        <v>0</v>
      </c>
      <c r="I55" s="153">
        <f>ROUND(E55*H55,2)</f>
        <v>0</v>
      </c>
      <c r="J55" s="153">
        <v>187.5</v>
      </c>
      <c r="K55" s="153">
        <f>ROUND(E55*J55,2)</f>
        <v>1650</v>
      </c>
      <c r="L55" s="153">
        <v>21</v>
      </c>
      <c r="M55" s="153">
        <f>G55*(1+L55/100)</f>
        <v>0</v>
      </c>
      <c r="N55" s="145">
        <v>0</v>
      </c>
      <c r="O55" s="145">
        <f>ROUND(E55*N55,5)</f>
        <v>0</v>
      </c>
      <c r="P55" s="145">
        <v>0</v>
      </c>
      <c r="Q55" s="145">
        <f>ROUND(E55*P55,5)</f>
        <v>0</v>
      </c>
      <c r="R55" s="145"/>
      <c r="S55" s="145"/>
      <c r="T55" s="146">
        <v>0.32</v>
      </c>
      <c r="U55" s="145">
        <f>ROUND(E55*T55,2)</f>
        <v>2.82</v>
      </c>
      <c r="V55" s="137"/>
      <c r="W55" s="137"/>
      <c r="X55" s="137"/>
      <c r="Y55" s="137"/>
      <c r="Z55" s="137"/>
      <c r="AA55" s="137"/>
      <c r="AB55" s="137"/>
      <c r="AC55" s="137"/>
      <c r="AD55" s="137"/>
      <c r="AE55" s="137" t="s">
        <v>113</v>
      </c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</row>
    <row r="56" spans="1:60" outlineLevel="1">
      <c r="A56" s="138"/>
      <c r="B56" s="138"/>
      <c r="C56" s="169" t="s">
        <v>180</v>
      </c>
      <c r="D56" s="147"/>
      <c r="E56" s="151">
        <v>8.8000000000000007</v>
      </c>
      <c r="F56" s="153"/>
      <c r="G56" s="153"/>
      <c r="H56" s="153"/>
      <c r="I56" s="153"/>
      <c r="J56" s="153"/>
      <c r="K56" s="153"/>
      <c r="L56" s="153"/>
      <c r="M56" s="153"/>
      <c r="N56" s="145"/>
      <c r="O56" s="145"/>
      <c r="P56" s="145"/>
      <c r="Q56" s="145"/>
      <c r="R56" s="145"/>
      <c r="S56" s="145"/>
      <c r="T56" s="146"/>
      <c r="U56" s="145"/>
      <c r="V56" s="137"/>
      <c r="W56" s="137"/>
      <c r="X56" s="137"/>
      <c r="Y56" s="137"/>
      <c r="Z56" s="137"/>
      <c r="AA56" s="137"/>
      <c r="AB56" s="137"/>
      <c r="AC56" s="137"/>
      <c r="AD56" s="137"/>
      <c r="AE56" s="137" t="s">
        <v>115</v>
      </c>
      <c r="AF56" s="137">
        <v>0</v>
      </c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</row>
    <row r="57" spans="1:60" outlineLevel="1">
      <c r="A57" s="138">
        <v>22</v>
      </c>
      <c r="B57" s="138" t="s">
        <v>183</v>
      </c>
      <c r="C57" s="168" t="s">
        <v>184</v>
      </c>
      <c r="D57" s="145" t="s">
        <v>185</v>
      </c>
      <c r="E57" s="150">
        <v>0.68216719999999997</v>
      </c>
      <c r="F57" s="153"/>
      <c r="G57" s="153"/>
      <c r="H57" s="153">
        <v>40890.879999999997</v>
      </c>
      <c r="I57" s="153">
        <f>ROUND(E57*H57,2)</f>
        <v>27894.42</v>
      </c>
      <c r="J57" s="153">
        <v>21629.120000000003</v>
      </c>
      <c r="K57" s="153">
        <f>ROUND(E57*J57,2)</f>
        <v>14754.68</v>
      </c>
      <c r="L57" s="153">
        <v>21</v>
      </c>
      <c r="M57" s="153">
        <f>G57*(1+L57/100)</f>
        <v>0</v>
      </c>
      <c r="N57" s="145">
        <v>1.0219100000000001</v>
      </c>
      <c r="O57" s="145">
        <f>ROUND(E57*N57,5)</f>
        <v>0.69711000000000001</v>
      </c>
      <c r="P57" s="145">
        <v>0</v>
      </c>
      <c r="Q57" s="145">
        <f>ROUND(E57*P57,5)</f>
        <v>0</v>
      </c>
      <c r="R57" s="145"/>
      <c r="S57" s="145"/>
      <c r="T57" s="146">
        <v>29.292000000000002</v>
      </c>
      <c r="U57" s="145">
        <f>ROUND(E57*T57,2)</f>
        <v>19.98</v>
      </c>
      <c r="V57" s="137"/>
      <c r="W57" s="137"/>
      <c r="X57" s="137"/>
      <c r="Y57" s="137"/>
      <c r="Z57" s="137"/>
      <c r="AA57" s="137"/>
      <c r="AB57" s="137"/>
      <c r="AC57" s="137"/>
      <c r="AD57" s="137"/>
      <c r="AE57" s="137" t="s">
        <v>113</v>
      </c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</row>
    <row r="58" spans="1:60" outlineLevel="1">
      <c r="A58" s="138"/>
      <c r="B58" s="138"/>
      <c r="C58" s="169" t="s">
        <v>186</v>
      </c>
      <c r="D58" s="147"/>
      <c r="E58" s="151">
        <v>0.3167065</v>
      </c>
      <c r="F58" s="153"/>
      <c r="G58" s="153"/>
      <c r="H58" s="153"/>
      <c r="I58" s="153"/>
      <c r="J58" s="153"/>
      <c r="K58" s="153"/>
      <c r="L58" s="153"/>
      <c r="M58" s="153"/>
      <c r="N58" s="145"/>
      <c r="O58" s="145"/>
      <c r="P58" s="145"/>
      <c r="Q58" s="145"/>
      <c r="R58" s="145"/>
      <c r="S58" s="145"/>
      <c r="T58" s="146"/>
      <c r="U58" s="145"/>
      <c r="V58" s="137"/>
      <c r="W58" s="137"/>
      <c r="X58" s="137"/>
      <c r="Y58" s="137"/>
      <c r="Z58" s="137"/>
      <c r="AA58" s="137"/>
      <c r="AB58" s="137"/>
      <c r="AC58" s="137"/>
      <c r="AD58" s="137"/>
      <c r="AE58" s="137" t="s">
        <v>115</v>
      </c>
      <c r="AF58" s="137">
        <v>0</v>
      </c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</row>
    <row r="59" spans="1:60" outlineLevel="1">
      <c r="A59" s="138"/>
      <c r="B59" s="138"/>
      <c r="C59" s="169" t="s">
        <v>187</v>
      </c>
      <c r="D59" s="147"/>
      <c r="E59" s="151">
        <v>0.36546070000000003</v>
      </c>
      <c r="F59" s="153"/>
      <c r="G59" s="153"/>
      <c r="H59" s="153"/>
      <c r="I59" s="153"/>
      <c r="J59" s="153"/>
      <c r="K59" s="153"/>
      <c r="L59" s="153"/>
      <c r="M59" s="153"/>
      <c r="N59" s="145"/>
      <c r="O59" s="145"/>
      <c r="P59" s="145"/>
      <c r="Q59" s="145"/>
      <c r="R59" s="145"/>
      <c r="S59" s="145"/>
      <c r="T59" s="146"/>
      <c r="U59" s="145"/>
      <c r="V59" s="137"/>
      <c r="W59" s="137"/>
      <c r="X59" s="137"/>
      <c r="Y59" s="137"/>
      <c r="Z59" s="137"/>
      <c r="AA59" s="137"/>
      <c r="AB59" s="137"/>
      <c r="AC59" s="137"/>
      <c r="AD59" s="137"/>
      <c r="AE59" s="137" t="s">
        <v>115</v>
      </c>
      <c r="AF59" s="137">
        <v>0</v>
      </c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</row>
    <row r="60" spans="1:60" outlineLevel="1">
      <c r="A60" s="138">
        <v>23</v>
      </c>
      <c r="B60" s="138" t="s">
        <v>188</v>
      </c>
      <c r="C60" s="168" t="s">
        <v>189</v>
      </c>
      <c r="D60" s="145" t="s">
        <v>159</v>
      </c>
      <c r="E60" s="150">
        <v>64</v>
      </c>
      <c r="F60" s="153"/>
      <c r="G60" s="153"/>
      <c r="H60" s="153">
        <v>2025</v>
      </c>
      <c r="I60" s="153">
        <f>ROUND(E60*H60,2)</f>
        <v>129600</v>
      </c>
      <c r="J60" s="153">
        <v>0</v>
      </c>
      <c r="K60" s="153">
        <f>ROUND(E60*J60,2)</f>
        <v>0</v>
      </c>
      <c r="L60" s="153">
        <v>21</v>
      </c>
      <c r="M60" s="153">
        <f>G60*(1+L60/100)</f>
        <v>0</v>
      </c>
      <c r="N60" s="145">
        <v>1.0999999999999999E-2</v>
      </c>
      <c r="O60" s="145">
        <f>ROUND(E60*N60,5)</f>
        <v>0.70399999999999996</v>
      </c>
      <c r="P60" s="145">
        <v>0</v>
      </c>
      <c r="Q60" s="145">
        <f>ROUND(E60*P60,5)</f>
        <v>0</v>
      </c>
      <c r="R60" s="145"/>
      <c r="S60" s="145"/>
      <c r="T60" s="146">
        <v>0</v>
      </c>
      <c r="U60" s="145">
        <f>ROUND(E60*T60,2)</f>
        <v>0</v>
      </c>
      <c r="V60" s="137"/>
      <c r="W60" s="137"/>
      <c r="X60" s="137"/>
      <c r="Y60" s="137"/>
      <c r="Z60" s="137"/>
      <c r="AA60" s="137"/>
      <c r="AB60" s="137"/>
      <c r="AC60" s="137"/>
      <c r="AD60" s="137"/>
      <c r="AE60" s="137" t="s">
        <v>190</v>
      </c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</row>
    <row r="61" spans="1:60" outlineLevel="1">
      <c r="A61" s="138">
        <v>24</v>
      </c>
      <c r="B61" s="138" t="s">
        <v>191</v>
      </c>
      <c r="C61" s="168" t="s">
        <v>192</v>
      </c>
      <c r="D61" s="145" t="s">
        <v>159</v>
      </c>
      <c r="E61" s="150">
        <v>4</v>
      </c>
      <c r="F61" s="153"/>
      <c r="G61" s="153"/>
      <c r="H61" s="153">
        <v>908</v>
      </c>
      <c r="I61" s="153">
        <f>ROUND(E61*H61,2)</f>
        <v>3632</v>
      </c>
      <c r="J61" s="153">
        <v>0</v>
      </c>
      <c r="K61" s="153">
        <f>ROUND(E61*J61,2)</f>
        <v>0</v>
      </c>
      <c r="L61" s="153">
        <v>21</v>
      </c>
      <c r="M61" s="153">
        <f>G61*(1+L61/100)</f>
        <v>0</v>
      </c>
      <c r="N61" s="145">
        <v>2E-3</v>
      </c>
      <c r="O61" s="145">
        <f>ROUND(E61*N61,5)</f>
        <v>8.0000000000000002E-3</v>
      </c>
      <c r="P61" s="145">
        <v>0</v>
      </c>
      <c r="Q61" s="145">
        <f>ROUND(E61*P61,5)</f>
        <v>0</v>
      </c>
      <c r="R61" s="145"/>
      <c r="S61" s="145"/>
      <c r="T61" s="146">
        <v>0</v>
      </c>
      <c r="U61" s="145">
        <f>ROUND(E61*T61,2)</f>
        <v>0</v>
      </c>
      <c r="V61" s="137"/>
      <c r="W61" s="137"/>
      <c r="X61" s="137"/>
      <c r="Y61" s="137"/>
      <c r="Z61" s="137"/>
      <c r="AA61" s="137"/>
      <c r="AB61" s="137"/>
      <c r="AC61" s="137"/>
      <c r="AD61" s="137"/>
      <c r="AE61" s="137" t="s">
        <v>190</v>
      </c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</row>
    <row r="62" spans="1:60" outlineLevel="1">
      <c r="A62" s="138">
        <v>25</v>
      </c>
      <c r="B62" s="138" t="s">
        <v>193</v>
      </c>
      <c r="C62" s="168" t="s">
        <v>194</v>
      </c>
      <c r="D62" s="145" t="s">
        <v>140</v>
      </c>
      <c r="E62" s="150">
        <v>1715</v>
      </c>
      <c r="F62" s="153"/>
      <c r="G62" s="153"/>
      <c r="H62" s="153">
        <v>0</v>
      </c>
      <c r="I62" s="153">
        <f>ROUND(E62*H62,2)</f>
        <v>0</v>
      </c>
      <c r="J62" s="153">
        <v>56</v>
      </c>
      <c r="K62" s="153">
        <f>ROUND(E62*J62,2)</f>
        <v>96040</v>
      </c>
      <c r="L62" s="153">
        <v>21</v>
      </c>
      <c r="M62" s="153">
        <f>G62*(1+L62/100)</f>
        <v>0</v>
      </c>
      <c r="N62" s="145">
        <v>0</v>
      </c>
      <c r="O62" s="145">
        <f>ROUND(E62*N62,5)</f>
        <v>0</v>
      </c>
      <c r="P62" s="145">
        <v>0</v>
      </c>
      <c r="Q62" s="145">
        <f>ROUND(E62*P62,5)</f>
        <v>0</v>
      </c>
      <c r="R62" s="145"/>
      <c r="S62" s="145"/>
      <c r="T62" s="146">
        <v>9.0999999999999998E-2</v>
      </c>
      <c r="U62" s="145">
        <f>ROUND(E62*T62,2)</f>
        <v>156.07</v>
      </c>
      <c r="V62" s="137"/>
      <c r="W62" s="137"/>
      <c r="X62" s="137"/>
      <c r="Y62" s="137"/>
      <c r="Z62" s="137"/>
      <c r="AA62" s="137"/>
      <c r="AB62" s="137"/>
      <c r="AC62" s="137"/>
      <c r="AD62" s="137"/>
      <c r="AE62" s="137" t="s">
        <v>113</v>
      </c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</row>
    <row r="63" spans="1:60" outlineLevel="1">
      <c r="A63" s="138"/>
      <c r="B63" s="138"/>
      <c r="C63" s="169" t="s">
        <v>195</v>
      </c>
      <c r="D63" s="147"/>
      <c r="E63" s="151">
        <v>1715</v>
      </c>
      <c r="F63" s="153"/>
      <c r="G63" s="153"/>
      <c r="H63" s="153"/>
      <c r="I63" s="153"/>
      <c r="J63" s="153"/>
      <c r="K63" s="153"/>
      <c r="L63" s="153"/>
      <c r="M63" s="153"/>
      <c r="N63" s="145"/>
      <c r="O63" s="145"/>
      <c r="P63" s="145"/>
      <c r="Q63" s="145"/>
      <c r="R63" s="145"/>
      <c r="S63" s="145"/>
      <c r="T63" s="146"/>
      <c r="U63" s="145"/>
      <c r="V63" s="137"/>
      <c r="W63" s="137"/>
      <c r="X63" s="137"/>
      <c r="Y63" s="137"/>
      <c r="Z63" s="137"/>
      <c r="AA63" s="137"/>
      <c r="AB63" s="137"/>
      <c r="AC63" s="137"/>
      <c r="AD63" s="137"/>
      <c r="AE63" s="137" t="s">
        <v>115</v>
      </c>
      <c r="AF63" s="137">
        <v>0</v>
      </c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</row>
    <row r="64" spans="1:60" outlineLevel="1">
      <c r="A64" s="138">
        <v>26</v>
      </c>
      <c r="B64" s="138" t="s">
        <v>196</v>
      </c>
      <c r="C64" s="168" t="s">
        <v>197</v>
      </c>
      <c r="D64" s="145" t="s">
        <v>140</v>
      </c>
      <c r="E64" s="150">
        <v>3073.297</v>
      </c>
      <c r="F64" s="153"/>
      <c r="G64" s="153"/>
      <c r="H64" s="153">
        <v>32</v>
      </c>
      <c r="I64" s="153">
        <f>ROUND(E64*H64,2)</f>
        <v>98345.5</v>
      </c>
      <c r="J64" s="153">
        <v>0</v>
      </c>
      <c r="K64" s="153">
        <f>ROUND(E64*J64,2)</f>
        <v>0</v>
      </c>
      <c r="L64" s="153">
        <v>21</v>
      </c>
      <c r="M64" s="153">
        <f>G64*(1+L64/100)</f>
        <v>0</v>
      </c>
      <c r="N64" s="145">
        <v>2.0000000000000001E-4</v>
      </c>
      <c r="O64" s="145">
        <f>ROUND(E64*N64,5)</f>
        <v>0.61465999999999998</v>
      </c>
      <c r="P64" s="145">
        <v>0</v>
      </c>
      <c r="Q64" s="145">
        <f>ROUND(E64*P64,5)</f>
        <v>0</v>
      </c>
      <c r="R64" s="145"/>
      <c r="S64" s="145"/>
      <c r="T64" s="146">
        <v>0</v>
      </c>
      <c r="U64" s="145">
        <f>ROUND(E64*T64,2)</f>
        <v>0</v>
      </c>
      <c r="V64" s="137"/>
      <c r="W64" s="137"/>
      <c r="X64" s="137"/>
      <c r="Y64" s="137"/>
      <c r="Z64" s="137"/>
      <c r="AA64" s="137"/>
      <c r="AB64" s="137"/>
      <c r="AC64" s="137"/>
      <c r="AD64" s="137"/>
      <c r="AE64" s="137" t="s">
        <v>190</v>
      </c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</row>
    <row r="65" spans="1:60" outlineLevel="1">
      <c r="A65" s="138"/>
      <c r="B65" s="138"/>
      <c r="C65" s="169" t="s">
        <v>198</v>
      </c>
      <c r="D65" s="147"/>
      <c r="E65" s="151">
        <v>1886.5</v>
      </c>
      <c r="F65" s="153"/>
      <c r="G65" s="153"/>
      <c r="H65" s="153"/>
      <c r="I65" s="153"/>
      <c r="J65" s="153"/>
      <c r="K65" s="153"/>
      <c r="L65" s="153"/>
      <c r="M65" s="153"/>
      <c r="N65" s="145"/>
      <c r="O65" s="145"/>
      <c r="P65" s="145"/>
      <c r="Q65" s="145"/>
      <c r="R65" s="145"/>
      <c r="S65" s="145"/>
      <c r="T65" s="146"/>
      <c r="U65" s="145"/>
      <c r="V65" s="137"/>
      <c r="W65" s="137"/>
      <c r="X65" s="137"/>
      <c r="Y65" s="137"/>
      <c r="Z65" s="137"/>
      <c r="AA65" s="137"/>
      <c r="AB65" s="137"/>
      <c r="AC65" s="137"/>
      <c r="AD65" s="137"/>
      <c r="AE65" s="137" t="s">
        <v>115</v>
      </c>
      <c r="AF65" s="137">
        <v>0</v>
      </c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</row>
    <row r="66" spans="1:60" outlineLevel="1">
      <c r="A66" s="138"/>
      <c r="B66" s="138"/>
      <c r="C66" s="169" t="s">
        <v>199</v>
      </c>
      <c r="D66" s="147"/>
      <c r="E66" s="151">
        <v>883.197</v>
      </c>
      <c r="F66" s="153"/>
      <c r="G66" s="153"/>
      <c r="H66" s="153"/>
      <c r="I66" s="153"/>
      <c r="J66" s="153"/>
      <c r="K66" s="153"/>
      <c r="L66" s="153"/>
      <c r="M66" s="153"/>
      <c r="N66" s="145"/>
      <c r="O66" s="145"/>
      <c r="P66" s="145"/>
      <c r="Q66" s="145"/>
      <c r="R66" s="145"/>
      <c r="S66" s="145"/>
      <c r="T66" s="146"/>
      <c r="U66" s="145"/>
      <c r="V66" s="137"/>
      <c r="W66" s="137"/>
      <c r="X66" s="137"/>
      <c r="Y66" s="137"/>
      <c r="Z66" s="137"/>
      <c r="AA66" s="137"/>
      <c r="AB66" s="137"/>
      <c r="AC66" s="137"/>
      <c r="AD66" s="137"/>
      <c r="AE66" s="137" t="s">
        <v>115</v>
      </c>
      <c r="AF66" s="137">
        <v>0</v>
      </c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</row>
    <row r="67" spans="1:60" outlineLevel="1">
      <c r="A67" s="138"/>
      <c r="B67" s="138"/>
      <c r="C67" s="169" t="s">
        <v>200</v>
      </c>
      <c r="D67" s="147"/>
      <c r="E67" s="151">
        <v>303.60000000000002</v>
      </c>
      <c r="F67" s="153"/>
      <c r="G67" s="153"/>
      <c r="H67" s="153"/>
      <c r="I67" s="153"/>
      <c r="J67" s="153"/>
      <c r="K67" s="153"/>
      <c r="L67" s="153"/>
      <c r="M67" s="153"/>
      <c r="N67" s="145"/>
      <c r="O67" s="145"/>
      <c r="P67" s="145"/>
      <c r="Q67" s="145"/>
      <c r="R67" s="145"/>
      <c r="S67" s="145"/>
      <c r="T67" s="146"/>
      <c r="U67" s="145"/>
      <c r="V67" s="137"/>
      <c r="W67" s="137"/>
      <c r="X67" s="137"/>
      <c r="Y67" s="137"/>
      <c r="Z67" s="137"/>
      <c r="AA67" s="137"/>
      <c r="AB67" s="137"/>
      <c r="AC67" s="137"/>
      <c r="AD67" s="137"/>
      <c r="AE67" s="137" t="s">
        <v>115</v>
      </c>
      <c r="AF67" s="137">
        <v>0</v>
      </c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</row>
    <row r="68" spans="1:60" ht="14">
      <c r="A68" s="139" t="s">
        <v>108</v>
      </c>
      <c r="B68" s="139" t="s">
        <v>61</v>
      </c>
      <c r="C68" s="170" t="s">
        <v>62</v>
      </c>
      <c r="D68" s="148"/>
      <c r="E68" s="152"/>
      <c r="F68" s="154"/>
      <c r="G68" s="154">
        <f>SUMIF(AE69:AE69,"&lt;&gt;NOR",G69:G69)</f>
        <v>0</v>
      </c>
      <c r="H68" s="154"/>
      <c r="I68" s="154">
        <f>SUM(I69:I69)</f>
        <v>2589.83</v>
      </c>
      <c r="J68" s="154"/>
      <c r="K68" s="154">
        <f>SUM(K69:K69)</f>
        <v>1970.17</v>
      </c>
      <c r="L68" s="154"/>
      <c r="M68" s="154">
        <f>SUM(M69:M69)</f>
        <v>0</v>
      </c>
      <c r="N68" s="148"/>
      <c r="O68" s="148">
        <f>SUM(O69:O69)</f>
        <v>2.02006</v>
      </c>
      <c r="P68" s="148"/>
      <c r="Q68" s="148">
        <f>SUM(Q69:Q69)</f>
        <v>0</v>
      </c>
      <c r="R68" s="148"/>
      <c r="S68" s="148"/>
      <c r="T68" s="149"/>
      <c r="U68" s="148">
        <f>SUM(U69:U69)</f>
        <v>2.94</v>
      </c>
      <c r="AE68" t="s">
        <v>109</v>
      </c>
    </row>
    <row r="69" spans="1:60" outlineLevel="1">
      <c r="A69" s="138">
        <v>27</v>
      </c>
      <c r="B69" s="138" t="s">
        <v>201</v>
      </c>
      <c r="C69" s="168" t="s">
        <v>202</v>
      </c>
      <c r="D69" s="145" t="s">
        <v>112</v>
      </c>
      <c r="E69" s="150">
        <v>0.8</v>
      </c>
      <c r="F69" s="153"/>
      <c r="G69" s="153"/>
      <c r="H69" s="153">
        <v>3237.29</v>
      </c>
      <c r="I69" s="153">
        <f>ROUND(E69*H69,2)</f>
        <v>2589.83</v>
      </c>
      <c r="J69" s="153">
        <v>2462.71</v>
      </c>
      <c r="K69" s="153">
        <f>ROUND(E69*J69,2)</f>
        <v>1970.17</v>
      </c>
      <c r="L69" s="153">
        <v>21</v>
      </c>
      <c r="M69" s="153">
        <f>G69*(1+L69/100)</f>
        <v>0</v>
      </c>
      <c r="N69" s="145">
        <v>2.52508</v>
      </c>
      <c r="O69" s="145">
        <f>ROUND(E69*N69,5)</f>
        <v>2.02006</v>
      </c>
      <c r="P69" s="145">
        <v>0</v>
      </c>
      <c r="Q69" s="145">
        <f>ROUND(E69*P69,5)</f>
        <v>0</v>
      </c>
      <c r="R69" s="145"/>
      <c r="S69" s="145"/>
      <c r="T69" s="146">
        <v>3.6749999999999998</v>
      </c>
      <c r="U69" s="145">
        <f>ROUND(E69*T69,2)</f>
        <v>2.94</v>
      </c>
      <c r="V69" s="137"/>
      <c r="W69" s="137"/>
      <c r="X69" s="137"/>
      <c r="Y69" s="137"/>
      <c r="Z69" s="137"/>
      <c r="AA69" s="137"/>
      <c r="AB69" s="137"/>
      <c r="AC69" s="137"/>
      <c r="AD69" s="137"/>
      <c r="AE69" s="137" t="s">
        <v>113</v>
      </c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</row>
    <row r="70" spans="1:60" ht="14">
      <c r="A70" s="139" t="s">
        <v>108</v>
      </c>
      <c r="B70" s="139" t="s">
        <v>63</v>
      </c>
      <c r="C70" s="170" t="s">
        <v>64</v>
      </c>
      <c r="D70" s="148"/>
      <c r="E70" s="152"/>
      <c r="F70" s="154"/>
      <c r="G70" s="154">
        <f>SUMIF(AE71:AE78,"&lt;&gt;NOR",G71:G78)</f>
        <v>0</v>
      </c>
      <c r="H70" s="154"/>
      <c r="I70" s="154">
        <f>SUM(I71:I78)</f>
        <v>37141.230000000003</v>
      </c>
      <c r="J70" s="154"/>
      <c r="K70" s="154">
        <f>SUM(K71:K78)</f>
        <v>641711.31000000006</v>
      </c>
      <c r="L70" s="154"/>
      <c r="M70" s="154">
        <f>SUM(M71:M78)</f>
        <v>0</v>
      </c>
      <c r="N70" s="148"/>
      <c r="O70" s="148">
        <f>SUM(O71:O78)</f>
        <v>1469.56656</v>
      </c>
      <c r="P70" s="148"/>
      <c r="Q70" s="148">
        <f>SUM(Q71:Q78)</f>
        <v>0</v>
      </c>
      <c r="R70" s="148"/>
      <c r="S70" s="148"/>
      <c r="T70" s="149"/>
      <c r="U70" s="148">
        <f>SUM(U71:U78)</f>
        <v>22.48</v>
      </c>
      <c r="AE70" t="s">
        <v>109</v>
      </c>
    </row>
    <row r="71" spans="1:60" ht="24" outlineLevel="1">
      <c r="A71" s="138">
        <v>28</v>
      </c>
      <c r="B71" s="138" t="s">
        <v>203</v>
      </c>
      <c r="C71" s="168" t="s">
        <v>204</v>
      </c>
      <c r="D71" s="145" t="s">
        <v>140</v>
      </c>
      <c r="E71" s="150">
        <v>4.76</v>
      </c>
      <c r="F71" s="153"/>
      <c r="G71" s="153"/>
      <c r="H71" s="153">
        <v>804.65</v>
      </c>
      <c r="I71" s="153">
        <f>ROUND(E71*H71,2)</f>
        <v>3830.13</v>
      </c>
      <c r="J71" s="153">
        <v>924.35</v>
      </c>
      <c r="K71" s="153">
        <f>ROUND(E71*J71,2)</f>
        <v>4399.91</v>
      </c>
      <c r="L71" s="153">
        <v>21</v>
      </c>
      <c r="M71" s="153">
        <f>G71*(1+L71/100)</f>
        <v>0</v>
      </c>
      <c r="N71" s="145">
        <v>0.66954999999999998</v>
      </c>
      <c r="O71" s="145">
        <f>ROUND(E71*N71,5)</f>
        <v>3.1870599999999998</v>
      </c>
      <c r="P71" s="145">
        <v>0</v>
      </c>
      <c r="Q71" s="145">
        <f>ROUND(E71*P71,5)</f>
        <v>0</v>
      </c>
      <c r="R71" s="145"/>
      <c r="S71" s="145"/>
      <c r="T71" s="146">
        <v>1.18485</v>
      </c>
      <c r="U71" s="145">
        <f>ROUND(E71*T71,2)</f>
        <v>5.64</v>
      </c>
      <c r="V71" s="137"/>
      <c r="W71" s="137"/>
      <c r="X71" s="137"/>
      <c r="Y71" s="137"/>
      <c r="Z71" s="137"/>
      <c r="AA71" s="137"/>
      <c r="AB71" s="137"/>
      <c r="AC71" s="137"/>
      <c r="AD71" s="137"/>
      <c r="AE71" s="137" t="s">
        <v>113</v>
      </c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</row>
    <row r="72" spans="1:60" outlineLevel="1">
      <c r="A72" s="138"/>
      <c r="B72" s="138"/>
      <c r="C72" s="227" t="s">
        <v>205</v>
      </c>
      <c r="D72" s="228"/>
      <c r="E72" s="229"/>
      <c r="F72" s="230"/>
      <c r="G72" s="231"/>
      <c r="H72" s="153"/>
      <c r="I72" s="153"/>
      <c r="J72" s="153"/>
      <c r="K72" s="153"/>
      <c r="L72" s="153"/>
      <c r="M72" s="153"/>
      <c r="N72" s="145"/>
      <c r="O72" s="145"/>
      <c r="P72" s="145"/>
      <c r="Q72" s="145"/>
      <c r="R72" s="145"/>
      <c r="S72" s="145"/>
      <c r="T72" s="146"/>
      <c r="U72" s="145"/>
      <c r="V72" s="137"/>
      <c r="W72" s="137"/>
      <c r="X72" s="137"/>
      <c r="Y72" s="137"/>
      <c r="Z72" s="137"/>
      <c r="AA72" s="137"/>
      <c r="AB72" s="137"/>
      <c r="AC72" s="137"/>
      <c r="AD72" s="137"/>
      <c r="AE72" s="137" t="s">
        <v>128</v>
      </c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40" t="str">
        <f>C72</f>
        <v>včetně montáže</v>
      </c>
      <c r="BB72" s="137"/>
      <c r="BC72" s="137"/>
      <c r="BD72" s="137"/>
      <c r="BE72" s="137"/>
      <c r="BF72" s="137"/>
      <c r="BG72" s="137"/>
      <c r="BH72" s="137"/>
    </row>
    <row r="73" spans="1:60" outlineLevel="1">
      <c r="A73" s="138"/>
      <c r="B73" s="138"/>
      <c r="C73" s="227" t="s">
        <v>206</v>
      </c>
      <c r="D73" s="228"/>
      <c r="E73" s="229"/>
      <c r="F73" s="230"/>
      <c r="G73" s="231"/>
      <c r="H73" s="153"/>
      <c r="I73" s="153"/>
      <c r="J73" s="153"/>
      <c r="K73" s="153"/>
      <c r="L73" s="153"/>
      <c r="M73" s="153"/>
      <c r="N73" s="145"/>
      <c r="O73" s="145"/>
      <c r="P73" s="145"/>
      <c r="Q73" s="145"/>
      <c r="R73" s="145"/>
      <c r="S73" s="145"/>
      <c r="T73" s="146"/>
      <c r="U73" s="145"/>
      <c r="V73" s="137"/>
      <c r="W73" s="137"/>
      <c r="X73" s="137"/>
      <c r="Y73" s="137"/>
      <c r="Z73" s="137"/>
      <c r="AA73" s="137"/>
      <c r="AB73" s="137"/>
      <c r="AC73" s="137"/>
      <c r="AD73" s="137"/>
      <c r="AE73" s="137" t="s">
        <v>128</v>
      </c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40" t="str">
        <f>C73</f>
        <v>včetně kladecí vrstvy o tl. 40 mm, frakce 4-8</v>
      </c>
      <c r="BB73" s="137"/>
      <c r="BC73" s="137"/>
      <c r="BD73" s="137"/>
      <c r="BE73" s="137"/>
      <c r="BF73" s="137"/>
      <c r="BG73" s="137"/>
      <c r="BH73" s="137"/>
    </row>
    <row r="74" spans="1:60" outlineLevel="1">
      <c r="A74" s="138"/>
      <c r="B74" s="138"/>
      <c r="C74" s="227" t="s">
        <v>207</v>
      </c>
      <c r="D74" s="228"/>
      <c r="E74" s="229"/>
      <c r="F74" s="230"/>
      <c r="G74" s="231"/>
      <c r="H74" s="153"/>
      <c r="I74" s="153"/>
      <c r="J74" s="153"/>
      <c r="K74" s="153"/>
      <c r="L74" s="153"/>
      <c r="M74" s="153"/>
      <c r="N74" s="145"/>
      <c r="O74" s="145"/>
      <c r="P74" s="145"/>
      <c r="Q74" s="145"/>
      <c r="R74" s="145"/>
      <c r="S74" s="145"/>
      <c r="T74" s="146"/>
      <c r="U74" s="145"/>
      <c r="V74" s="137"/>
      <c r="W74" s="137"/>
      <c r="X74" s="137"/>
      <c r="Y74" s="137"/>
      <c r="Z74" s="137"/>
      <c r="AA74" s="137"/>
      <c r="AB74" s="137"/>
      <c r="AC74" s="137"/>
      <c r="AD74" s="137"/>
      <c r="AE74" s="137" t="s">
        <v>128</v>
      </c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40" t="str">
        <f>C74</f>
        <v>včetně podkladní vrstvy o tl. 150 mm, frakce 8-16</v>
      </c>
      <c r="BB74" s="137"/>
      <c r="BC74" s="137"/>
      <c r="BD74" s="137"/>
      <c r="BE74" s="137"/>
      <c r="BF74" s="137"/>
      <c r="BG74" s="137"/>
      <c r="BH74" s="137"/>
    </row>
    <row r="75" spans="1:60" ht="24" outlineLevel="1">
      <c r="A75" s="138">
        <v>29</v>
      </c>
      <c r="B75" s="138" t="s">
        <v>208</v>
      </c>
      <c r="C75" s="168" t="s">
        <v>209</v>
      </c>
      <c r="D75" s="145" t="s">
        <v>112</v>
      </c>
      <c r="E75" s="150">
        <v>686</v>
      </c>
      <c r="F75" s="153"/>
      <c r="G75" s="153"/>
      <c r="H75" s="153">
        <v>0</v>
      </c>
      <c r="I75" s="153">
        <f>ROUND(E75*H75,2)</f>
        <v>0</v>
      </c>
      <c r="J75" s="153">
        <v>892.5</v>
      </c>
      <c r="K75" s="153">
        <f>ROUND(E75*J75,2)</f>
        <v>612255</v>
      </c>
      <c r="L75" s="153">
        <v>21</v>
      </c>
      <c r="M75" s="153">
        <f>G75*(1+L75/100)</f>
        <v>0</v>
      </c>
      <c r="N75" s="145">
        <v>1.9950000000000001</v>
      </c>
      <c r="O75" s="145">
        <f>ROUND(E75*N75,5)</f>
        <v>1368.57</v>
      </c>
      <c r="P75" s="145">
        <v>0</v>
      </c>
      <c r="Q75" s="145">
        <f>ROUND(E75*P75,5)</f>
        <v>0</v>
      </c>
      <c r="R75" s="145"/>
      <c r="S75" s="145"/>
      <c r="T75" s="146">
        <v>0</v>
      </c>
      <c r="U75" s="145">
        <f>ROUND(E75*T75,2)</f>
        <v>0</v>
      </c>
      <c r="V75" s="137"/>
      <c r="W75" s="137"/>
      <c r="X75" s="137"/>
      <c r="Y75" s="137"/>
      <c r="Z75" s="137"/>
      <c r="AA75" s="137"/>
      <c r="AB75" s="137"/>
      <c r="AC75" s="137"/>
      <c r="AD75" s="137"/>
      <c r="AE75" s="137" t="s">
        <v>113</v>
      </c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</row>
    <row r="76" spans="1:60" outlineLevel="1">
      <c r="A76" s="138"/>
      <c r="B76" s="138"/>
      <c r="C76" s="169" t="s">
        <v>210</v>
      </c>
      <c r="D76" s="147"/>
      <c r="E76" s="151">
        <v>686</v>
      </c>
      <c r="F76" s="153"/>
      <c r="G76" s="153"/>
      <c r="H76" s="153"/>
      <c r="I76" s="153"/>
      <c r="J76" s="153"/>
      <c r="K76" s="153"/>
      <c r="L76" s="153"/>
      <c r="M76" s="153"/>
      <c r="N76" s="145"/>
      <c r="O76" s="145"/>
      <c r="P76" s="145"/>
      <c r="Q76" s="145"/>
      <c r="R76" s="145"/>
      <c r="S76" s="145"/>
      <c r="T76" s="146"/>
      <c r="U76" s="145"/>
      <c r="V76" s="137"/>
      <c r="W76" s="137"/>
      <c r="X76" s="137"/>
      <c r="Y76" s="137"/>
      <c r="Z76" s="137"/>
      <c r="AA76" s="137"/>
      <c r="AB76" s="137"/>
      <c r="AC76" s="137"/>
      <c r="AD76" s="137"/>
      <c r="AE76" s="137" t="s">
        <v>115</v>
      </c>
      <c r="AF76" s="137">
        <v>0</v>
      </c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</row>
    <row r="77" spans="1:60" outlineLevel="1">
      <c r="A77" s="138">
        <v>30</v>
      </c>
      <c r="B77" s="138" t="s">
        <v>211</v>
      </c>
      <c r="C77" s="168" t="s">
        <v>212</v>
      </c>
      <c r="D77" s="145" t="s">
        <v>140</v>
      </c>
      <c r="E77" s="150">
        <v>185</v>
      </c>
      <c r="F77" s="153"/>
      <c r="G77" s="153"/>
      <c r="H77" s="153">
        <v>33.72</v>
      </c>
      <c r="I77" s="153">
        <f>ROUND(E77*H77,2)</f>
        <v>6238.2</v>
      </c>
      <c r="J77" s="153">
        <v>103.28</v>
      </c>
      <c r="K77" s="153">
        <f>ROUND(E77*J77,2)</f>
        <v>19106.8</v>
      </c>
      <c r="L77" s="153">
        <v>21</v>
      </c>
      <c r="M77" s="153">
        <f>G77*(1+L77/100)</f>
        <v>0</v>
      </c>
      <c r="N77" s="145">
        <v>0.12970000000000001</v>
      </c>
      <c r="O77" s="145">
        <f>ROUND(E77*N77,5)</f>
        <v>23.994499999999999</v>
      </c>
      <c r="P77" s="145">
        <v>0</v>
      </c>
      <c r="Q77" s="145">
        <f>ROUND(E77*P77,5)</f>
        <v>0</v>
      </c>
      <c r="R77" s="145"/>
      <c r="S77" s="145"/>
      <c r="T77" s="146">
        <v>7.1999999999999995E-2</v>
      </c>
      <c r="U77" s="145">
        <f>ROUND(E77*T77,2)</f>
        <v>13.32</v>
      </c>
      <c r="V77" s="137"/>
      <c r="W77" s="137"/>
      <c r="X77" s="137"/>
      <c r="Y77" s="137"/>
      <c r="Z77" s="137"/>
      <c r="AA77" s="137"/>
      <c r="AB77" s="137"/>
      <c r="AC77" s="137"/>
      <c r="AD77" s="137"/>
      <c r="AE77" s="137" t="s">
        <v>113</v>
      </c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</row>
    <row r="78" spans="1:60" outlineLevel="1">
      <c r="A78" s="138">
        <v>31</v>
      </c>
      <c r="B78" s="138" t="s">
        <v>213</v>
      </c>
      <c r="C78" s="168" t="s">
        <v>214</v>
      </c>
      <c r="D78" s="145" t="s">
        <v>140</v>
      </c>
      <c r="E78" s="150">
        <v>185</v>
      </c>
      <c r="F78" s="153"/>
      <c r="G78" s="153"/>
      <c r="H78" s="153">
        <v>146.34</v>
      </c>
      <c r="I78" s="153">
        <f>ROUND(E78*H78,2)</f>
        <v>27072.9</v>
      </c>
      <c r="J78" s="153">
        <v>32.159999999999997</v>
      </c>
      <c r="K78" s="153">
        <f>ROUND(E78*J78,2)</f>
        <v>5949.6</v>
      </c>
      <c r="L78" s="153">
        <v>21</v>
      </c>
      <c r="M78" s="153">
        <f>G78*(1+L78/100)</f>
        <v>0</v>
      </c>
      <c r="N78" s="145">
        <v>0.39900000000000002</v>
      </c>
      <c r="O78" s="145">
        <f>ROUND(E78*N78,5)</f>
        <v>73.814999999999998</v>
      </c>
      <c r="P78" s="145">
        <v>0</v>
      </c>
      <c r="Q78" s="145">
        <f>ROUND(E78*P78,5)</f>
        <v>0</v>
      </c>
      <c r="R78" s="145"/>
      <c r="S78" s="145"/>
      <c r="T78" s="146">
        <v>1.9E-2</v>
      </c>
      <c r="U78" s="145">
        <f>ROUND(E78*T78,2)</f>
        <v>3.52</v>
      </c>
      <c r="V78" s="137"/>
      <c r="W78" s="137"/>
      <c r="X78" s="137"/>
      <c r="Y78" s="137"/>
      <c r="Z78" s="137"/>
      <c r="AA78" s="137"/>
      <c r="AB78" s="137"/>
      <c r="AC78" s="137"/>
      <c r="AD78" s="137"/>
      <c r="AE78" s="137" t="s">
        <v>113</v>
      </c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</row>
    <row r="79" spans="1:60" ht="14">
      <c r="A79" s="139" t="s">
        <v>108</v>
      </c>
      <c r="B79" s="139" t="s">
        <v>65</v>
      </c>
      <c r="C79" s="170" t="s">
        <v>66</v>
      </c>
      <c r="D79" s="148"/>
      <c r="E79" s="152"/>
      <c r="F79" s="154"/>
      <c r="G79" s="154">
        <f>SUMIF(AE80:AE81,"&lt;&gt;NOR",G80:G81)</f>
        <v>0</v>
      </c>
      <c r="H79" s="154"/>
      <c r="I79" s="154">
        <f>SUM(I80:I81)</f>
        <v>15022.92</v>
      </c>
      <c r="J79" s="154"/>
      <c r="K79" s="154">
        <f>SUM(K80:K81)</f>
        <v>27854.080000000002</v>
      </c>
      <c r="L79" s="154"/>
      <c r="M79" s="154">
        <f>SUM(M80:M81)</f>
        <v>0</v>
      </c>
      <c r="N79" s="148"/>
      <c r="O79" s="148">
        <f>SUM(O80:O81)</f>
        <v>10.223590000000002</v>
      </c>
      <c r="P79" s="148"/>
      <c r="Q79" s="148">
        <f>SUM(Q80:Q81)</f>
        <v>0</v>
      </c>
      <c r="R79" s="148"/>
      <c r="S79" s="148"/>
      <c r="T79" s="149"/>
      <c r="U79" s="148">
        <f>SUM(U80:U81)</f>
        <v>40.11</v>
      </c>
      <c r="AE79" t="s">
        <v>109</v>
      </c>
    </row>
    <row r="80" spans="1:60" outlineLevel="1">
      <c r="A80" s="138">
        <v>32</v>
      </c>
      <c r="B80" s="138" t="s">
        <v>215</v>
      </c>
      <c r="C80" s="168" t="s">
        <v>216</v>
      </c>
      <c r="D80" s="145" t="s">
        <v>159</v>
      </c>
      <c r="E80" s="150">
        <v>1</v>
      </c>
      <c r="F80" s="153"/>
      <c r="G80" s="153"/>
      <c r="H80" s="153">
        <v>6548.66</v>
      </c>
      <c r="I80" s="153">
        <f>ROUND(E80*H80,2)</f>
        <v>6548.66</v>
      </c>
      <c r="J80" s="153">
        <v>1216.3400000000001</v>
      </c>
      <c r="K80" s="153">
        <f>ROUND(E80*J80,2)</f>
        <v>1216.3399999999999</v>
      </c>
      <c r="L80" s="153">
        <v>21</v>
      </c>
      <c r="M80" s="153">
        <f>G80*(1+L80/100)</f>
        <v>0</v>
      </c>
      <c r="N80" s="145">
        <v>4.3240000000000001E-2</v>
      </c>
      <c r="O80" s="145">
        <f>ROUND(E80*N80,5)</f>
        <v>4.3240000000000001E-2</v>
      </c>
      <c r="P80" s="145">
        <v>0</v>
      </c>
      <c r="Q80" s="145">
        <f>ROUND(E80*P80,5)</f>
        <v>0</v>
      </c>
      <c r="R80" s="145"/>
      <c r="S80" s="145"/>
      <c r="T80" s="146">
        <v>1.98916</v>
      </c>
      <c r="U80" s="145">
        <f>ROUND(E80*T80,2)</f>
        <v>1.99</v>
      </c>
      <c r="V80" s="137"/>
      <c r="W80" s="137"/>
      <c r="X80" s="137"/>
      <c r="Y80" s="137"/>
      <c r="Z80" s="137"/>
      <c r="AA80" s="137"/>
      <c r="AB80" s="137"/>
      <c r="AC80" s="137"/>
      <c r="AD80" s="137"/>
      <c r="AE80" s="137" t="s">
        <v>153</v>
      </c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</row>
    <row r="81" spans="1:60" outlineLevel="1">
      <c r="A81" s="138">
        <v>33</v>
      </c>
      <c r="B81" s="138" t="s">
        <v>217</v>
      </c>
      <c r="C81" s="168" t="s">
        <v>218</v>
      </c>
      <c r="D81" s="145" t="s">
        <v>152</v>
      </c>
      <c r="E81" s="150">
        <v>11.2</v>
      </c>
      <c r="F81" s="153"/>
      <c r="G81" s="153"/>
      <c r="H81" s="153">
        <v>756.63</v>
      </c>
      <c r="I81" s="153">
        <f>ROUND(E81*H81,2)</f>
        <v>8474.26</v>
      </c>
      <c r="J81" s="153">
        <v>2378.37</v>
      </c>
      <c r="K81" s="153">
        <f>ROUND(E81*J81,2)</f>
        <v>26637.74</v>
      </c>
      <c r="L81" s="153">
        <v>21</v>
      </c>
      <c r="M81" s="153">
        <f>G81*(1+L81/100)</f>
        <v>0</v>
      </c>
      <c r="N81" s="145">
        <v>0.90895999999999999</v>
      </c>
      <c r="O81" s="145">
        <f>ROUND(E81*N81,5)</f>
        <v>10.180350000000001</v>
      </c>
      <c r="P81" s="145">
        <v>0</v>
      </c>
      <c r="Q81" s="145">
        <f>ROUND(E81*P81,5)</f>
        <v>0</v>
      </c>
      <c r="R81" s="145"/>
      <c r="S81" s="145"/>
      <c r="T81" s="146">
        <v>3.4034499999999999</v>
      </c>
      <c r="U81" s="145">
        <f>ROUND(E81*T81,2)</f>
        <v>38.119999999999997</v>
      </c>
      <c r="V81" s="137"/>
      <c r="W81" s="137"/>
      <c r="X81" s="137"/>
      <c r="Y81" s="137"/>
      <c r="Z81" s="137"/>
      <c r="AA81" s="137"/>
      <c r="AB81" s="137"/>
      <c r="AC81" s="137"/>
      <c r="AD81" s="137"/>
      <c r="AE81" s="137" t="s">
        <v>153</v>
      </c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</row>
    <row r="82" spans="1:60" ht="14">
      <c r="A82" s="139" t="s">
        <v>108</v>
      </c>
      <c r="B82" s="139" t="s">
        <v>67</v>
      </c>
      <c r="C82" s="170" t="s">
        <v>68</v>
      </c>
      <c r="D82" s="148"/>
      <c r="E82" s="152"/>
      <c r="F82" s="154"/>
      <c r="G82" s="154">
        <f>SUMIF(AE83:AE84,"&lt;&gt;NOR",G83:G84)</f>
        <v>0</v>
      </c>
      <c r="H82" s="154"/>
      <c r="I82" s="154">
        <f>SUM(I83:I84)</f>
        <v>60624.26</v>
      </c>
      <c r="J82" s="154"/>
      <c r="K82" s="154">
        <f>SUM(K83:K84)</f>
        <v>33058.54</v>
      </c>
      <c r="L82" s="154"/>
      <c r="M82" s="154">
        <f>SUM(M83:M84)</f>
        <v>0</v>
      </c>
      <c r="N82" s="148"/>
      <c r="O82" s="148">
        <f>SUM(O83:O84)</f>
        <v>35.879330000000003</v>
      </c>
      <c r="P82" s="148"/>
      <c r="Q82" s="148">
        <f>SUM(Q83:Q84)</f>
        <v>0</v>
      </c>
      <c r="R82" s="148"/>
      <c r="S82" s="148"/>
      <c r="T82" s="149"/>
      <c r="U82" s="148">
        <f>SUM(U83:U84)</f>
        <v>49.65</v>
      </c>
      <c r="AE82" t="s">
        <v>109</v>
      </c>
    </row>
    <row r="83" spans="1:60" ht="24" outlineLevel="1">
      <c r="A83" s="138">
        <v>34</v>
      </c>
      <c r="B83" s="138" t="s">
        <v>219</v>
      </c>
      <c r="C83" s="168" t="s">
        <v>220</v>
      </c>
      <c r="D83" s="145" t="s">
        <v>152</v>
      </c>
      <c r="E83" s="150">
        <v>147.30000000000001</v>
      </c>
      <c r="F83" s="153"/>
      <c r="G83" s="153"/>
      <c r="H83" s="153">
        <v>411.57</v>
      </c>
      <c r="I83" s="153">
        <f>ROUND(E83*H83,2)</f>
        <v>60624.26</v>
      </c>
      <c r="J83" s="153">
        <v>224.43</v>
      </c>
      <c r="K83" s="153">
        <f>ROUND(E83*J83,2)</f>
        <v>33058.54</v>
      </c>
      <c r="L83" s="153">
        <v>21</v>
      </c>
      <c r="M83" s="153">
        <f>G83*(1+L83/100)</f>
        <v>0</v>
      </c>
      <c r="N83" s="145">
        <v>0.24357999999999999</v>
      </c>
      <c r="O83" s="145">
        <f>ROUND(E83*N83,5)</f>
        <v>35.879330000000003</v>
      </c>
      <c r="P83" s="145">
        <v>0</v>
      </c>
      <c r="Q83" s="145">
        <f>ROUND(E83*P83,5)</f>
        <v>0</v>
      </c>
      <c r="R83" s="145"/>
      <c r="S83" s="145"/>
      <c r="T83" s="146">
        <v>0.33704000000000001</v>
      </c>
      <c r="U83" s="145">
        <f>ROUND(E83*T83,2)</f>
        <v>49.65</v>
      </c>
      <c r="V83" s="137"/>
      <c r="W83" s="137"/>
      <c r="X83" s="137"/>
      <c r="Y83" s="137"/>
      <c r="Z83" s="137"/>
      <c r="AA83" s="137"/>
      <c r="AB83" s="137"/>
      <c r="AC83" s="137"/>
      <c r="AD83" s="137"/>
      <c r="AE83" s="137" t="s">
        <v>113</v>
      </c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</row>
    <row r="84" spans="1:60" outlineLevel="1">
      <c r="A84" s="138"/>
      <c r="B84" s="138"/>
      <c r="C84" s="169" t="s">
        <v>221</v>
      </c>
      <c r="D84" s="147"/>
      <c r="E84" s="151">
        <v>147.30000000000001</v>
      </c>
      <c r="F84" s="153"/>
      <c r="G84" s="153"/>
      <c r="H84" s="153"/>
      <c r="I84" s="153"/>
      <c r="J84" s="153"/>
      <c r="K84" s="153"/>
      <c r="L84" s="153"/>
      <c r="M84" s="153"/>
      <c r="N84" s="145"/>
      <c r="O84" s="145"/>
      <c r="P84" s="145"/>
      <c r="Q84" s="145"/>
      <c r="R84" s="145"/>
      <c r="S84" s="145"/>
      <c r="T84" s="146"/>
      <c r="U84" s="145"/>
      <c r="V84" s="137"/>
      <c r="W84" s="137"/>
      <c r="X84" s="137"/>
      <c r="Y84" s="137"/>
      <c r="Z84" s="137"/>
      <c r="AA84" s="137"/>
      <c r="AB84" s="137"/>
      <c r="AC84" s="137"/>
      <c r="AD84" s="137"/>
      <c r="AE84" s="137" t="s">
        <v>115</v>
      </c>
      <c r="AF84" s="137">
        <v>0</v>
      </c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</row>
    <row r="85" spans="1:60" ht="14">
      <c r="A85" s="139" t="s">
        <v>108</v>
      </c>
      <c r="B85" s="139" t="s">
        <v>69</v>
      </c>
      <c r="C85" s="170" t="s">
        <v>70</v>
      </c>
      <c r="D85" s="148"/>
      <c r="E85" s="152"/>
      <c r="F85" s="154"/>
      <c r="G85" s="154">
        <f>SUMIF(AE86:AE86,"&lt;&gt;NOR",G86:G86)</f>
        <v>0</v>
      </c>
      <c r="H85" s="154"/>
      <c r="I85" s="154">
        <f>SUM(I86:I86)</f>
        <v>0</v>
      </c>
      <c r="J85" s="154"/>
      <c r="K85" s="154">
        <f>SUM(K86:K86)</f>
        <v>172795.23</v>
      </c>
      <c r="L85" s="154"/>
      <c r="M85" s="154">
        <f>SUM(M86:M86)</f>
        <v>0</v>
      </c>
      <c r="N85" s="148"/>
      <c r="O85" s="148">
        <f>SUM(O86:O86)</f>
        <v>0</v>
      </c>
      <c r="P85" s="148"/>
      <c r="Q85" s="148">
        <f>SUM(Q86:Q86)</f>
        <v>0</v>
      </c>
      <c r="R85" s="148"/>
      <c r="S85" s="148"/>
      <c r="T85" s="149"/>
      <c r="U85" s="148">
        <f>SUM(U86:U86)</f>
        <v>172.8</v>
      </c>
      <c r="AE85" t="s">
        <v>109</v>
      </c>
    </row>
    <row r="86" spans="1:60" outlineLevel="1">
      <c r="A86" s="138">
        <v>35</v>
      </c>
      <c r="B86" s="138" t="s">
        <v>222</v>
      </c>
      <c r="C86" s="168" t="s">
        <v>223</v>
      </c>
      <c r="D86" s="145" t="s">
        <v>185</v>
      </c>
      <c r="E86" s="150">
        <v>1727.9523300000001</v>
      </c>
      <c r="F86" s="153"/>
      <c r="G86" s="153"/>
      <c r="H86" s="153">
        <v>0</v>
      </c>
      <c r="I86" s="153">
        <f>ROUND(E86*H86,2)</f>
        <v>0</v>
      </c>
      <c r="J86" s="153">
        <v>100</v>
      </c>
      <c r="K86" s="153">
        <f>ROUND(E86*J86,2)</f>
        <v>172795.23</v>
      </c>
      <c r="L86" s="153">
        <v>21</v>
      </c>
      <c r="M86" s="153">
        <f>G86*(1+L86/100)</f>
        <v>0</v>
      </c>
      <c r="N86" s="145">
        <v>0</v>
      </c>
      <c r="O86" s="145">
        <f>ROUND(E86*N86,5)</f>
        <v>0</v>
      </c>
      <c r="P86" s="145">
        <v>0</v>
      </c>
      <c r="Q86" s="145">
        <f>ROUND(E86*P86,5)</f>
        <v>0</v>
      </c>
      <c r="R86" s="145"/>
      <c r="S86" s="145"/>
      <c r="T86" s="146">
        <v>0.1</v>
      </c>
      <c r="U86" s="145">
        <f>ROUND(E86*T86,2)</f>
        <v>172.8</v>
      </c>
      <c r="V86" s="137"/>
      <c r="W86" s="137"/>
      <c r="X86" s="137"/>
      <c r="Y86" s="137"/>
      <c r="Z86" s="137"/>
      <c r="AA86" s="137"/>
      <c r="AB86" s="137"/>
      <c r="AC86" s="137"/>
      <c r="AD86" s="137"/>
      <c r="AE86" s="137" t="s">
        <v>224</v>
      </c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</row>
    <row r="87" spans="1:60" ht="14">
      <c r="A87" s="139" t="s">
        <v>108</v>
      </c>
      <c r="B87" s="139" t="s">
        <v>71</v>
      </c>
      <c r="C87" s="170" t="s">
        <v>72</v>
      </c>
      <c r="D87" s="148"/>
      <c r="E87" s="152"/>
      <c r="F87" s="154"/>
      <c r="G87" s="154">
        <f>SUMIF(AE88:AE92,"&lt;&gt;NOR",G88:G92)</f>
        <v>0</v>
      </c>
      <c r="H87" s="154"/>
      <c r="I87" s="154">
        <f>SUM(I88:I92)</f>
        <v>0</v>
      </c>
      <c r="J87" s="154"/>
      <c r="K87" s="154">
        <f>SUM(K88:K92)</f>
        <v>125153</v>
      </c>
      <c r="L87" s="154"/>
      <c r="M87" s="154">
        <f>SUM(M88:M92)</f>
        <v>0</v>
      </c>
      <c r="N87" s="148"/>
      <c r="O87" s="148">
        <f>SUM(O88:O92)</f>
        <v>0</v>
      </c>
      <c r="P87" s="148"/>
      <c r="Q87" s="148">
        <f>SUM(Q88:Q92)</f>
        <v>0</v>
      </c>
      <c r="R87" s="148"/>
      <c r="S87" s="148"/>
      <c r="T87" s="149"/>
      <c r="U87" s="148">
        <f>SUM(U88:U92)</f>
        <v>0</v>
      </c>
      <c r="AE87" t="s">
        <v>109</v>
      </c>
    </row>
    <row r="88" spans="1:60" ht="24" outlineLevel="1">
      <c r="A88" s="138">
        <v>36</v>
      </c>
      <c r="B88" s="138" t="s">
        <v>225</v>
      </c>
      <c r="C88" s="168" t="s">
        <v>226</v>
      </c>
      <c r="D88" s="145" t="s">
        <v>159</v>
      </c>
      <c r="E88" s="150">
        <v>21</v>
      </c>
      <c r="F88" s="153"/>
      <c r="G88" s="153"/>
      <c r="H88" s="153">
        <v>0</v>
      </c>
      <c r="I88" s="153">
        <f>ROUND(E88*H88,2)</f>
        <v>0</v>
      </c>
      <c r="J88" s="153">
        <v>1141</v>
      </c>
      <c r="K88" s="153">
        <f>ROUND(E88*J88,2)</f>
        <v>23961</v>
      </c>
      <c r="L88" s="153">
        <v>21</v>
      </c>
      <c r="M88" s="153">
        <f>G88*(1+L88/100)</f>
        <v>0</v>
      </c>
      <c r="N88" s="145">
        <v>0</v>
      </c>
      <c r="O88" s="145">
        <f>ROUND(E88*N88,5)</f>
        <v>0</v>
      </c>
      <c r="P88" s="145">
        <v>0</v>
      </c>
      <c r="Q88" s="145">
        <f>ROUND(E88*P88,5)</f>
        <v>0</v>
      </c>
      <c r="R88" s="145"/>
      <c r="S88" s="145"/>
      <c r="T88" s="146">
        <v>0</v>
      </c>
      <c r="U88" s="145">
        <f>ROUND(E88*T88,2)</f>
        <v>0</v>
      </c>
      <c r="V88" s="137"/>
      <c r="W88" s="137"/>
      <c r="X88" s="137"/>
      <c r="Y88" s="137"/>
      <c r="Z88" s="137"/>
      <c r="AA88" s="137"/>
      <c r="AB88" s="137"/>
      <c r="AC88" s="137"/>
      <c r="AD88" s="137"/>
      <c r="AE88" s="137" t="s">
        <v>113</v>
      </c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</row>
    <row r="89" spans="1:60" outlineLevel="1">
      <c r="A89" s="138">
        <v>37</v>
      </c>
      <c r="B89" s="138" t="s">
        <v>227</v>
      </c>
      <c r="C89" s="168" t="s">
        <v>228</v>
      </c>
      <c r="D89" s="145" t="s">
        <v>159</v>
      </c>
      <c r="E89" s="150">
        <v>8</v>
      </c>
      <c r="F89" s="153"/>
      <c r="G89" s="153"/>
      <c r="H89" s="153">
        <v>0</v>
      </c>
      <c r="I89" s="153">
        <f>ROUND(E89*H89,2)</f>
        <v>0</v>
      </c>
      <c r="J89" s="153">
        <v>769</v>
      </c>
      <c r="K89" s="153">
        <f>ROUND(E89*J89,2)</f>
        <v>6152</v>
      </c>
      <c r="L89" s="153">
        <v>21</v>
      </c>
      <c r="M89" s="153">
        <f>G89*(1+L89/100)</f>
        <v>0</v>
      </c>
      <c r="N89" s="145">
        <v>0</v>
      </c>
      <c r="O89" s="145">
        <f>ROUND(E89*N89,5)</f>
        <v>0</v>
      </c>
      <c r="P89" s="145">
        <v>0</v>
      </c>
      <c r="Q89" s="145">
        <f>ROUND(E89*P89,5)</f>
        <v>0</v>
      </c>
      <c r="R89" s="145"/>
      <c r="S89" s="145"/>
      <c r="T89" s="146">
        <v>0</v>
      </c>
      <c r="U89" s="145">
        <f>ROUND(E89*T89,2)</f>
        <v>0</v>
      </c>
      <c r="V89" s="137"/>
      <c r="W89" s="137"/>
      <c r="X89" s="137"/>
      <c r="Y89" s="137"/>
      <c r="Z89" s="137"/>
      <c r="AA89" s="137"/>
      <c r="AB89" s="137"/>
      <c r="AC89" s="137"/>
      <c r="AD89" s="137"/>
      <c r="AE89" s="137" t="s">
        <v>113</v>
      </c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</row>
    <row r="90" spans="1:60" ht="24" outlineLevel="1">
      <c r="A90" s="138">
        <v>38</v>
      </c>
      <c r="B90" s="138" t="s">
        <v>229</v>
      </c>
      <c r="C90" s="168" t="s">
        <v>230</v>
      </c>
      <c r="D90" s="145" t="s">
        <v>140</v>
      </c>
      <c r="E90" s="150">
        <v>592</v>
      </c>
      <c r="F90" s="153"/>
      <c r="G90" s="153"/>
      <c r="H90" s="153">
        <v>0</v>
      </c>
      <c r="I90" s="153">
        <f>ROUND(E90*H90,2)</f>
        <v>0</v>
      </c>
      <c r="J90" s="153">
        <v>120</v>
      </c>
      <c r="K90" s="153">
        <f>ROUND(E90*J90,2)</f>
        <v>71040</v>
      </c>
      <c r="L90" s="153">
        <v>21</v>
      </c>
      <c r="M90" s="153">
        <f>G90*(1+L90/100)</f>
        <v>0</v>
      </c>
      <c r="N90" s="145">
        <v>0</v>
      </c>
      <c r="O90" s="145">
        <f>ROUND(E90*N90,5)</f>
        <v>0</v>
      </c>
      <c r="P90" s="145">
        <v>0</v>
      </c>
      <c r="Q90" s="145">
        <f>ROUND(E90*P90,5)</f>
        <v>0</v>
      </c>
      <c r="R90" s="145"/>
      <c r="S90" s="145"/>
      <c r="T90" s="146">
        <v>0</v>
      </c>
      <c r="U90" s="145">
        <f>ROUND(E90*T90,2)</f>
        <v>0</v>
      </c>
      <c r="V90" s="137"/>
      <c r="W90" s="137"/>
      <c r="X90" s="137"/>
      <c r="Y90" s="137"/>
      <c r="Z90" s="137"/>
      <c r="AA90" s="137"/>
      <c r="AB90" s="137"/>
      <c r="AC90" s="137"/>
      <c r="AD90" s="137"/>
      <c r="AE90" s="137" t="s">
        <v>113</v>
      </c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</row>
    <row r="91" spans="1:60" outlineLevel="1">
      <c r="A91" s="138"/>
      <c r="B91" s="138"/>
      <c r="C91" s="169" t="s">
        <v>231</v>
      </c>
      <c r="D91" s="147"/>
      <c r="E91" s="151">
        <v>592</v>
      </c>
      <c r="F91" s="153"/>
      <c r="G91" s="153"/>
      <c r="H91" s="153"/>
      <c r="I91" s="153"/>
      <c r="J91" s="153"/>
      <c r="K91" s="153"/>
      <c r="L91" s="153"/>
      <c r="M91" s="153"/>
      <c r="N91" s="145"/>
      <c r="O91" s="145"/>
      <c r="P91" s="145"/>
      <c r="Q91" s="145"/>
      <c r="R91" s="145"/>
      <c r="S91" s="145"/>
      <c r="T91" s="146"/>
      <c r="U91" s="145"/>
      <c r="V91" s="137"/>
      <c r="W91" s="137"/>
      <c r="X91" s="137"/>
      <c r="Y91" s="137"/>
      <c r="Z91" s="137"/>
      <c r="AA91" s="137"/>
      <c r="AB91" s="137"/>
      <c r="AC91" s="137"/>
      <c r="AD91" s="137"/>
      <c r="AE91" s="137" t="s">
        <v>115</v>
      </c>
      <c r="AF91" s="137">
        <v>0</v>
      </c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</row>
    <row r="92" spans="1:60" ht="24" outlineLevel="1">
      <c r="A92" s="138">
        <v>39</v>
      </c>
      <c r="B92" s="138" t="s">
        <v>232</v>
      </c>
      <c r="C92" s="168" t="s">
        <v>233</v>
      </c>
      <c r="D92" s="145" t="s">
        <v>159</v>
      </c>
      <c r="E92" s="150">
        <v>3</v>
      </c>
      <c r="F92" s="153"/>
      <c r="G92" s="153"/>
      <c r="H92" s="153">
        <v>0</v>
      </c>
      <c r="I92" s="153">
        <f>ROUND(E92*H92,2)</f>
        <v>0</v>
      </c>
      <c r="J92" s="153">
        <v>8000</v>
      </c>
      <c r="K92" s="153">
        <f>ROUND(E92*J92,2)</f>
        <v>24000</v>
      </c>
      <c r="L92" s="153">
        <v>21</v>
      </c>
      <c r="M92" s="153">
        <f>G92*(1+L92/100)</f>
        <v>0</v>
      </c>
      <c r="N92" s="145">
        <v>0</v>
      </c>
      <c r="O92" s="145">
        <f>ROUND(E92*N92,5)</f>
        <v>0</v>
      </c>
      <c r="P92" s="145">
        <v>0</v>
      </c>
      <c r="Q92" s="145">
        <f>ROUND(E92*P92,5)</f>
        <v>0</v>
      </c>
      <c r="R92" s="145"/>
      <c r="S92" s="145"/>
      <c r="T92" s="146">
        <v>0</v>
      </c>
      <c r="U92" s="145">
        <f>ROUND(E92*T92,2)</f>
        <v>0</v>
      </c>
      <c r="V92" s="137"/>
      <c r="W92" s="137"/>
      <c r="X92" s="137"/>
      <c r="Y92" s="137"/>
      <c r="Z92" s="137"/>
      <c r="AA92" s="137"/>
      <c r="AB92" s="137"/>
      <c r="AC92" s="137"/>
      <c r="AD92" s="137"/>
      <c r="AE92" s="137" t="s">
        <v>113</v>
      </c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</row>
    <row r="93" spans="1:60" ht="14">
      <c r="A93" s="139" t="s">
        <v>108</v>
      </c>
      <c r="B93" s="139" t="s">
        <v>73</v>
      </c>
      <c r="C93" s="170" t="s">
        <v>74</v>
      </c>
      <c r="D93" s="148"/>
      <c r="E93" s="152"/>
      <c r="F93" s="154"/>
      <c r="G93" s="154">
        <f>SUMIF(AE94:AE110,"&lt;&gt;NOR",G94:G110)</f>
        <v>0</v>
      </c>
      <c r="H93" s="154"/>
      <c r="I93" s="154">
        <f>SUM(I94:I110)</f>
        <v>36019.839999999997</v>
      </c>
      <c r="J93" s="154"/>
      <c r="K93" s="154">
        <f>SUM(K94:K110)</f>
        <v>22054.959999999999</v>
      </c>
      <c r="L93" s="154"/>
      <c r="M93" s="154">
        <f>SUM(M94:M110)</f>
        <v>0</v>
      </c>
      <c r="N93" s="148"/>
      <c r="O93" s="148">
        <f>SUM(O94:O110)</f>
        <v>0.22045000000000001</v>
      </c>
      <c r="P93" s="148"/>
      <c r="Q93" s="148">
        <f>SUM(Q94:Q110)</f>
        <v>0</v>
      </c>
      <c r="R93" s="148"/>
      <c r="S93" s="148"/>
      <c r="T93" s="149"/>
      <c r="U93" s="148">
        <f>SUM(U94:U110)</f>
        <v>30.320000000000004</v>
      </c>
      <c r="AE93" t="s">
        <v>109</v>
      </c>
    </row>
    <row r="94" spans="1:60" outlineLevel="1">
      <c r="A94" s="138">
        <v>40</v>
      </c>
      <c r="B94" s="138" t="s">
        <v>234</v>
      </c>
      <c r="C94" s="168" t="s">
        <v>235</v>
      </c>
      <c r="D94" s="145" t="s">
        <v>159</v>
      </c>
      <c r="E94" s="150">
        <v>5</v>
      </c>
      <c r="F94" s="153"/>
      <c r="G94" s="153"/>
      <c r="H94" s="153">
        <v>0</v>
      </c>
      <c r="I94" s="153">
        <f>ROUND(E94*H94,2)</f>
        <v>0</v>
      </c>
      <c r="J94" s="153">
        <v>289</v>
      </c>
      <c r="K94" s="153">
        <f>ROUND(E94*J94,2)</f>
        <v>1445</v>
      </c>
      <c r="L94" s="153">
        <v>21</v>
      </c>
      <c r="M94" s="153">
        <f>G94*(1+L94/100)</f>
        <v>0</v>
      </c>
      <c r="N94" s="145">
        <v>0</v>
      </c>
      <c r="O94" s="145">
        <f>ROUND(E94*N94,5)</f>
        <v>0</v>
      </c>
      <c r="P94" s="145">
        <v>0</v>
      </c>
      <c r="Q94" s="145">
        <f>ROUND(E94*P94,5)</f>
        <v>0</v>
      </c>
      <c r="R94" s="145"/>
      <c r="S94" s="145"/>
      <c r="T94" s="146">
        <v>0.42</v>
      </c>
      <c r="U94" s="145">
        <f>ROUND(E94*T94,2)</f>
        <v>2.1</v>
      </c>
      <c r="V94" s="137"/>
      <c r="W94" s="137"/>
      <c r="X94" s="137"/>
      <c r="Y94" s="137"/>
      <c r="Z94" s="137"/>
      <c r="AA94" s="137"/>
      <c r="AB94" s="137"/>
      <c r="AC94" s="137"/>
      <c r="AD94" s="137"/>
      <c r="AE94" s="137" t="s">
        <v>113</v>
      </c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</row>
    <row r="95" spans="1:60" outlineLevel="1">
      <c r="A95" s="138">
        <v>41</v>
      </c>
      <c r="B95" s="138" t="s">
        <v>236</v>
      </c>
      <c r="C95" s="168" t="s">
        <v>237</v>
      </c>
      <c r="D95" s="145" t="s">
        <v>159</v>
      </c>
      <c r="E95" s="150">
        <v>5</v>
      </c>
      <c r="F95" s="153"/>
      <c r="G95" s="153"/>
      <c r="H95" s="153">
        <v>0</v>
      </c>
      <c r="I95" s="153">
        <f>ROUND(E95*H95,2)</f>
        <v>0</v>
      </c>
      <c r="J95" s="153">
        <v>464.5</v>
      </c>
      <c r="K95" s="153">
        <f>ROUND(E95*J95,2)</f>
        <v>2322.5</v>
      </c>
      <c r="L95" s="153">
        <v>21</v>
      </c>
      <c r="M95" s="153">
        <f>G95*(1+L95/100)</f>
        <v>0</v>
      </c>
      <c r="N95" s="145">
        <v>0</v>
      </c>
      <c r="O95" s="145">
        <f>ROUND(E95*N95,5)</f>
        <v>0</v>
      </c>
      <c r="P95" s="145">
        <v>0</v>
      </c>
      <c r="Q95" s="145">
        <f>ROUND(E95*P95,5)</f>
        <v>0</v>
      </c>
      <c r="R95" s="145"/>
      <c r="S95" s="145"/>
      <c r="T95" s="146">
        <v>0.67500000000000004</v>
      </c>
      <c r="U95" s="145">
        <f>ROUND(E95*T95,2)</f>
        <v>3.38</v>
      </c>
      <c r="V95" s="137"/>
      <c r="W95" s="137"/>
      <c r="X95" s="137"/>
      <c r="Y95" s="137"/>
      <c r="Z95" s="137"/>
      <c r="AA95" s="137"/>
      <c r="AB95" s="137"/>
      <c r="AC95" s="137"/>
      <c r="AD95" s="137"/>
      <c r="AE95" s="137" t="s">
        <v>113</v>
      </c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</row>
    <row r="96" spans="1:60" outlineLevel="1">
      <c r="A96" s="138">
        <v>42</v>
      </c>
      <c r="B96" s="138" t="s">
        <v>238</v>
      </c>
      <c r="C96" s="168" t="s">
        <v>239</v>
      </c>
      <c r="D96" s="145" t="s">
        <v>152</v>
      </c>
      <c r="E96" s="150">
        <v>65</v>
      </c>
      <c r="F96" s="153"/>
      <c r="G96" s="153"/>
      <c r="H96" s="153">
        <v>0</v>
      </c>
      <c r="I96" s="153">
        <f>ROUND(E96*H96,2)</f>
        <v>0</v>
      </c>
      <c r="J96" s="153">
        <v>35.1</v>
      </c>
      <c r="K96" s="153">
        <f>ROUND(E96*J96,2)</f>
        <v>2281.5</v>
      </c>
      <c r="L96" s="153">
        <v>21</v>
      </c>
      <c r="M96" s="153">
        <f>G96*(1+L96/100)</f>
        <v>0</v>
      </c>
      <c r="N96" s="145">
        <v>0</v>
      </c>
      <c r="O96" s="145">
        <f>ROUND(E96*N96,5)</f>
        <v>0</v>
      </c>
      <c r="P96" s="145">
        <v>0</v>
      </c>
      <c r="Q96" s="145">
        <f>ROUND(E96*P96,5)</f>
        <v>0</v>
      </c>
      <c r="R96" s="145"/>
      <c r="S96" s="145"/>
      <c r="T96" s="146">
        <v>5.0959999999999998E-2</v>
      </c>
      <c r="U96" s="145">
        <f>ROUND(E96*T96,2)</f>
        <v>3.31</v>
      </c>
      <c r="V96" s="137"/>
      <c r="W96" s="137"/>
      <c r="X96" s="137"/>
      <c r="Y96" s="137"/>
      <c r="Z96" s="137"/>
      <c r="AA96" s="137"/>
      <c r="AB96" s="137"/>
      <c r="AC96" s="137"/>
      <c r="AD96" s="137"/>
      <c r="AE96" s="137" t="s">
        <v>113</v>
      </c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</row>
    <row r="97" spans="1:60" outlineLevel="1">
      <c r="A97" s="138"/>
      <c r="B97" s="138"/>
      <c r="C97" s="169" t="s">
        <v>240</v>
      </c>
      <c r="D97" s="147"/>
      <c r="E97" s="151">
        <v>65</v>
      </c>
      <c r="F97" s="153"/>
      <c r="G97" s="153"/>
      <c r="H97" s="153"/>
      <c r="I97" s="153"/>
      <c r="J97" s="153"/>
      <c r="K97" s="153"/>
      <c r="L97" s="153"/>
      <c r="M97" s="153"/>
      <c r="N97" s="145"/>
      <c r="O97" s="145"/>
      <c r="P97" s="145"/>
      <c r="Q97" s="145"/>
      <c r="R97" s="145"/>
      <c r="S97" s="145"/>
      <c r="T97" s="146"/>
      <c r="U97" s="145"/>
      <c r="V97" s="137"/>
      <c r="W97" s="137"/>
      <c r="X97" s="137"/>
      <c r="Y97" s="137"/>
      <c r="Z97" s="137"/>
      <c r="AA97" s="137"/>
      <c r="AB97" s="137"/>
      <c r="AC97" s="137"/>
      <c r="AD97" s="137"/>
      <c r="AE97" s="137" t="s">
        <v>115</v>
      </c>
      <c r="AF97" s="137">
        <v>0</v>
      </c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</row>
    <row r="98" spans="1:60" ht="24" outlineLevel="1">
      <c r="A98" s="138">
        <v>43</v>
      </c>
      <c r="B98" s="138" t="s">
        <v>241</v>
      </c>
      <c r="C98" s="168" t="s">
        <v>242</v>
      </c>
      <c r="D98" s="145" t="s">
        <v>152</v>
      </c>
      <c r="E98" s="150">
        <v>359</v>
      </c>
      <c r="F98" s="153"/>
      <c r="G98" s="153"/>
      <c r="H98" s="153">
        <v>74.66</v>
      </c>
      <c r="I98" s="153">
        <f>ROUND(E98*H98,2)</f>
        <v>26802.94</v>
      </c>
      <c r="J98" s="153">
        <v>39.840000000000003</v>
      </c>
      <c r="K98" s="153">
        <f>ROUND(E98*J98,2)</f>
        <v>14302.56</v>
      </c>
      <c r="L98" s="153">
        <v>21</v>
      </c>
      <c r="M98" s="153">
        <f>G98*(1+L98/100)</f>
        <v>0</v>
      </c>
      <c r="N98" s="145">
        <v>4.2999999999999999E-4</v>
      </c>
      <c r="O98" s="145">
        <f>ROUND(E98*N98,5)</f>
        <v>0.15437000000000001</v>
      </c>
      <c r="P98" s="145">
        <v>0</v>
      </c>
      <c r="Q98" s="145">
        <f>ROUND(E98*P98,5)</f>
        <v>0</v>
      </c>
      <c r="R98" s="145"/>
      <c r="S98" s="145"/>
      <c r="T98" s="146">
        <v>5.7939999999999998E-2</v>
      </c>
      <c r="U98" s="145">
        <f>ROUND(E98*T98,2)</f>
        <v>20.8</v>
      </c>
      <c r="V98" s="137"/>
      <c r="W98" s="137"/>
      <c r="X98" s="137"/>
      <c r="Y98" s="137"/>
      <c r="Z98" s="137"/>
      <c r="AA98" s="137"/>
      <c r="AB98" s="137"/>
      <c r="AC98" s="137"/>
      <c r="AD98" s="137"/>
      <c r="AE98" s="137" t="s">
        <v>113</v>
      </c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</row>
    <row r="99" spans="1:60" outlineLevel="1">
      <c r="A99" s="138"/>
      <c r="B99" s="138"/>
      <c r="C99" s="169" t="s">
        <v>243</v>
      </c>
      <c r="D99" s="147"/>
      <c r="E99" s="151">
        <v>157</v>
      </c>
      <c r="F99" s="153"/>
      <c r="G99" s="153"/>
      <c r="H99" s="153"/>
      <c r="I99" s="153"/>
      <c r="J99" s="153"/>
      <c r="K99" s="153"/>
      <c r="L99" s="153"/>
      <c r="M99" s="153"/>
      <c r="N99" s="145"/>
      <c r="O99" s="145"/>
      <c r="P99" s="145"/>
      <c r="Q99" s="145"/>
      <c r="R99" s="145"/>
      <c r="S99" s="145"/>
      <c r="T99" s="146"/>
      <c r="U99" s="145"/>
      <c r="V99" s="137"/>
      <c r="W99" s="137"/>
      <c r="X99" s="137"/>
      <c r="Y99" s="137"/>
      <c r="Z99" s="137"/>
      <c r="AA99" s="137"/>
      <c r="AB99" s="137"/>
      <c r="AC99" s="137"/>
      <c r="AD99" s="137"/>
      <c r="AE99" s="137" t="s">
        <v>115</v>
      </c>
      <c r="AF99" s="137">
        <v>0</v>
      </c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</row>
    <row r="100" spans="1:60" outlineLevel="1">
      <c r="A100" s="138"/>
      <c r="B100" s="138"/>
      <c r="C100" s="169" t="s">
        <v>244</v>
      </c>
      <c r="D100" s="147"/>
      <c r="E100" s="151">
        <v>137</v>
      </c>
      <c r="F100" s="153"/>
      <c r="G100" s="153"/>
      <c r="H100" s="153"/>
      <c r="I100" s="153"/>
      <c r="J100" s="153"/>
      <c r="K100" s="153"/>
      <c r="L100" s="153"/>
      <c r="M100" s="153"/>
      <c r="N100" s="145"/>
      <c r="O100" s="145"/>
      <c r="P100" s="145"/>
      <c r="Q100" s="145"/>
      <c r="R100" s="145"/>
      <c r="S100" s="145"/>
      <c r="T100" s="146"/>
      <c r="U100" s="145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 t="s">
        <v>115</v>
      </c>
      <c r="AF100" s="137">
        <v>0</v>
      </c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</row>
    <row r="101" spans="1:60" outlineLevel="1">
      <c r="A101" s="138"/>
      <c r="B101" s="138"/>
      <c r="C101" s="169" t="s">
        <v>245</v>
      </c>
      <c r="D101" s="147"/>
      <c r="E101" s="151">
        <v>40</v>
      </c>
      <c r="F101" s="153"/>
      <c r="G101" s="153"/>
      <c r="H101" s="153"/>
      <c r="I101" s="153"/>
      <c r="J101" s="153"/>
      <c r="K101" s="153"/>
      <c r="L101" s="153"/>
      <c r="M101" s="153"/>
      <c r="N101" s="145"/>
      <c r="O101" s="145"/>
      <c r="P101" s="145"/>
      <c r="Q101" s="145"/>
      <c r="R101" s="145"/>
      <c r="S101" s="145"/>
      <c r="T101" s="146"/>
      <c r="U101" s="145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 t="s">
        <v>115</v>
      </c>
      <c r="AF101" s="137">
        <v>0</v>
      </c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</row>
    <row r="102" spans="1:60" outlineLevel="1">
      <c r="A102" s="138"/>
      <c r="B102" s="138"/>
      <c r="C102" s="169" t="s">
        <v>246</v>
      </c>
      <c r="D102" s="147"/>
      <c r="E102" s="151">
        <v>25</v>
      </c>
      <c r="F102" s="153"/>
      <c r="G102" s="153"/>
      <c r="H102" s="153"/>
      <c r="I102" s="153"/>
      <c r="J102" s="153"/>
      <c r="K102" s="153"/>
      <c r="L102" s="153"/>
      <c r="M102" s="153"/>
      <c r="N102" s="145"/>
      <c r="O102" s="145"/>
      <c r="P102" s="145"/>
      <c r="Q102" s="145"/>
      <c r="R102" s="145"/>
      <c r="S102" s="145"/>
      <c r="T102" s="146"/>
      <c r="U102" s="145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 t="s">
        <v>115</v>
      </c>
      <c r="AF102" s="137">
        <v>0</v>
      </c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</row>
    <row r="103" spans="1:60" ht="24" outlineLevel="1">
      <c r="A103" s="138">
        <v>44</v>
      </c>
      <c r="B103" s="138" t="s">
        <v>247</v>
      </c>
      <c r="C103" s="168" t="s">
        <v>248</v>
      </c>
      <c r="D103" s="145" t="s">
        <v>152</v>
      </c>
      <c r="E103" s="150">
        <v>12</v>
      </c>
      <c r="F103" s="153"/>
      <c r="G103" s="153"/>
      <c r="H103" s="153">
        <v>109.55</v>
      </c>
      <c r="I103" s="153">
        <f>ROUND(E103*H103,2)</f>
        <v>1314.6</v>
      </c>
      <c r="J103" s="153">
        <v>41.95</v>
      </c>
      <c r="K103" s="153">
        <f>ROUND(E103*J103,2)</f>
        <v>503.4</v>
      </c>
      <c r="L103" s="153">
        <v>21</v>
      </c>
      <c r="M103" s="153">
        <f>G103*(1+L103/100)</f>
        <v>0</v>
      </c>
      <c r="N103" s="145">
        <v>5.5999999999999995E-4</v>
      </c>
      <c r="O103" s="145">
        <f>ROUND(E103*N103,5)</f>
        <v>6.7200000000000003E-3</v>
      </c>
      <c r="P103" s="145">
        <v>0</v>
      </c>
      <c r="Q103" s="145">
        <f>ROUND(E103*P103,5)</f>
        <v>0</v>
      </c>
      <c r="R103" s="145"/>
      <c r="S103" s="145"/>
      <c r="T103" s="146">
        <v>6.0999999999999999E-2</v>
      </c>
      <c r="U103" s="145">
        <f>ROUND(E103*T103,2)</f>
        <v>0.73</v>
      </c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 t="s">
        <v>113</v>
      </c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</row>
    <row r="104" spans="1:60" outlineLevel="1">
      <c r="A104" s="138">
        <v>45</v>
      </c>
      <c r="B104" s="138" t="s">
        <v>249</v>
      </c>
      <c r="C104" s="168" t="s">
        <v>250</v>
      </c>
      <c r="D104" s="145" t="s">
        <v>159</v>
      </c>
      <c r="E104" s="150">
        <v>1</v>
      </c>
      <c r="F104" s="153"/>
      <c r="G104" s="153"/>
      <c r="H104" s="153">
        <v>0</v>
      </c>
      <c r="I104" s="153">
        <f>ROUND(E104*H104,2)</f>
        <v>0</v>
      </c>
      <c r="J104" s="153">
        <v>1200</v>
      </c>
      <c r="K104" s="153">
        <f>ROUND(E104*J104,2)</f>
        <v>1200</v>
      </c>
      <c r="L104" s="153">
        <v>21</v>
      </c>
      <c r="M104" s="153">
        <f>G104*(1+L104/100)</f>
        <v>0</v>
      </c>
      <c r="N104" s="145">
        <v>0</v>
      </c>
      <c r="O104" s="145">
        <f>ROUND(E104*N104,5)</f>
        <v>0</v>
      </c>
      <c r="P104" s="145">
        <v>0</v>
      </c>
      <c r="Q104" s="145">
        <f>ROUND(E104*P104,5)</f>
        <v>0</v>
      </c>
      <c r="R104" s="145"/>
      <c r="S104" s="145"/>
      <c r="T104" s="146">
        <v>0</v>
      </c>
      <c r="U104" s="145">
        <f>ROUND(E104*T104,2)</f>
        <v>0</v>
      </c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 t="s">
        <v>113</v>
      </c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</row>
    <row r="105" spans="1:60" ht="24" outlineLevel="1">
      <c r="A105" s="138">
        <v>46</v>
      </c>
      <c r="B105" s="138" t="s">
        <v>251</v>
      </c>
      <c r="C105" s="168" t="s">
        <v>252</v>
      </c>
      <c r="D105" s="145" t="s">
        <v>152</v>
      </c>
      <c r="E105" s="150">
        <v>371</v>
      </c>
      <c r="F105" s="153"/>
      <c r="G105" s="153"/>
      <c r="H105" s="153">
        <v>21.3</v>
      </c>
      <c r="I105" s="153">
        <f>ROUND(E105*H105,2)</f>
        <v>7902.3</v>
      </c>
      <c r="J105" s="153">
        <v>0</v>
      </c>
      <c r="K105" s="153">
        <f>ROUND(E105*J105,2)</f>
        <v>0</v>
      </c>
      <c r="L105" s="153">
        <v>21</v>
      </c>
      <c r="M105" s="153">
        <f>G105*(1+L105/100)</f>
        <v>0</v>
      </c>
      <c r="N105" s="145">
        <v>1.6000000000000001E-4</v>
      </c>
      <c r="O105" s="145">
        <f>ROUND(E105*N105,5)</f>
        <v>5.9360000000000003E-2</v>
      </c>
      <c r="P105" s="145">
        <v>0</v>
      </c>
      <c r="Q105" s="145">
        <f>ROUND(E105*P105,5)</f>
        <v>0</v>
      </c>
      <c r="R105" s="145"/>
      <c r="S105" s="145"/>
      <c r="T105" s="146">
        <v>0</v>
      </c>
      <c r="U105" s="145">
        <f>ROUND(E105*T105,2)</f>
        <v>0</v>
      </c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 t="s">
        <v>190</v>
      </c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</row>
    <row r="106" spans="1:60" outlineLevel="1">
      <c r="A106" s="138"/>
      <c r="B106" s="138"/>
      <c r="C106" s="169" t="s">
        <v>243</v>
      </c>
      <c r="D106" s="147"/>
      <c r="E106" s="151">
        <v>157</v>
      </c>
      <c r="F106" s="153"/>
      <c r="G106" s="153"/>
      <c r="H106" s="153"/>
      <c r="I106" s="153"/>
      <c r="J106" s="153"/>
      <c r="K106" s="153"/>
      <c r="L106" s="153"/>
      <c r="M106" s="153"/>
      <c r="N106" s="145"/>
      <c r="O106" s="145"/>
      <c r="P106" s="145"/>
      <c r="Q106" s="145"/>
      <c r="R106" s="145"/>
      <c r="S106" s="145"/>
      <c r="T106" s="146"/>
      <c r="U106" s="145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 t="s">
        <v>115</v>
      </c>
      <c r="AF106" s="137">
        <v>0</v>
      </c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</row>
    <row r="107" spans="1:60" outlineLevel="1">
      <c r="A107" s="138"/>
      <c r="B107" s="138"/>
      <c r="C107" s="169" t="s">
        <v>244</v>
      </c>
      <c r="D107" s="147"/>
      <c r="E107" s="151">
        <v>137</v>
      </c>
      <c r="F107" s="153"/>
      <c r="G107" s="153"/>
      <c r="H107" s="153"/>
      <c r="I107" s="153"/>
      <c r="J107" s="153"/>
      <c r="K107" s="153"/>
      <c r="L107" s="153"/>
      <c r="M107" s="153"/>
      <c r="N107" s="145"/>
      <c r="O107" s="145"/>
      <c r="P107" s="145"/>
      <c r="Q107" s="145"/>
      <c r="R107" s="145"/>
      <c r="S107" s="145"/>
      <c r="T107" s="146"/>
      <c r="U107" s="145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 t="s">
        <v>115</v>
      </c>
      <c r="AF107" s="137">
        <v>0</v>
      </c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</row>
    <row r="108" spans="1:60" outlineLevel="1">
      <c r="A108" s="138"/>
      <c r="B108" s="138"/>
      <c r="C108" s="169" t="s">
        <v>245</v>
      </c>
      <c r="D108" s="147"/>
      <c r="E108" s="151">
        <v>40</v>
      </c>
      <c r="F108" s="153"/>
      <c r="G108" s="153"/>
      <c r="H108" s="153"/>
      <c r="I108" s="153"/>
      <c r="J108" s="153"/>
      <c r="K108" s="153"/>
      <c r="L108" s="153"/>
      <c r="M108" s="153"/>
      <c r="N108" s="145"/>
      <c r="O108" s="145"/>
      <c r="P108" s="145"/>
      <c r="Q108" s="145"/>
      <c r="R108" s="145"/>
      <c r="S108" s="145"/>
      <c r="T108" s="146"/>
      <c r="U108" s="145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 t="s">
        <v>115</v>
      </c>
      <c r="AF108" s="137">
        <v>0</v>
      </c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</row>
    <row r="109" spans="1:60" outlineLevel="1">
      <c r="A109" s="138"/>
      <c r="B109" s="138"/>
      <c r="C109" s="169" t="s">
        <v>246</v>
      </c>
      <c r="D109" s="147"/>
      <c r="E109" s="151">
        <v>25</v>
      </c>
      <c r="F109" s="153"/>
      <c r="G109" s="153"/>
      <c r="H109" s="153"/>
      <c r="I109" s="153"/>
      <c r="J109" s="153"/>
      <c r="K109" s="153"/>
      <c r="L109" s="153"/>
      <c r="M109" s="153"/>
      <c r="N109" s="145"/>
      <c r="O109" s="145"/>
      <c r="P109" s="145"/>
      <c r="Q109" s="145"/>
      <c r="R109" s="145"/>
      <c r="S109" s="145"/>
      <c r="T109" s="146"/>
      <c r="U109" s="145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 t="s">
        <v>115</v>
      </c>
      <c r="AF109" s="137">
        <v>0</v>
      </c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</row>
    <row r="110" spans="1:60" outlineLevel="1">
      <c r="A110" s="138"/>
      <c r="B110" s="138"/>
      <c r="C110" s="169" t="s">
        <v>253</v>
      </c>
      <c r="D110" s="147"/>
      <c r="E110" s="151">
        <v>12</v>
      </c>
      <c r="F110" s="153"/>
      <c r="G110" s="153"/>
      <c r="H110" s="153"/>
      <c r="I110" s="153"/>
      <c r="J110" s="153"/>
      <c r="K110" s="153"/>
      <c r="L110" s="153"/>
      <c r="M110" s="153"/>
      <c r="N110" s="145"/>
      <c r="O110" s="145"/>
      <c r="P110" s="145"/>
      <c r="Q110" s="145"/>
      <c r="R110" s="145"/>
      <c r="S110" s="145"/>
      <c r="T110" s="146"/>
      <c r="U110" s="145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 t="s">
        <v>115</v>
      </c>
      <c r="AF110" s="137">
        <v>0</v>
      </c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</row>
    <row r="111" spans="1:60" ht="14">
      <c r="A111" s="139" t="s">
        <v>108</v>
      </c>
      <c r="B111" s="139" t="s">
        <v>75</v>
      </c>
      <c r="C111" s="170" t="s">
        <v>76</v>
      </c>
      <c r="D111" s="148"/>
      <c r="E111" s="152"/>
      <c r="F111" s="154"/>
      <c r="G111" s="154">
        <f>SUMIF(AE112:AE117,"&lt;&gt;NOR",G112:G117)</f>
        <v>0</v>
      </c>
      <c r="H111" s="154"/>
      <c r="I111" s="154">
        <f>SUM(I112:I117)</f>
        <v>6391.47</v>
      </c>
      <c r="J111" s="154"/>
      <c r="K111" s="154">
        <f>SUM(K112:K117)</f>
        <v>22119.730000000003</v>
      </c>
      <c r="L111" s="154"/>
      <c r="M111" s="154">
        <f>SUM(M112:M117)</f>
        <v>0</v>
      </c>
      <c r="N111" s="148"/>
      <c r="O111" s="148">
        <f>SUM(O112:O117)</f>
        <v>17.309249999999999</v>
      </c>
      <c r="P111" s="148"/>
      <c r="Q111" s="148">
        <f>SUM(Q112:Q117)</f>
        <v>0</v>
      </c>
      <c r="R111" s="148"/>
      <c r="S111" s="148"/>
      <c r="T111" s="149"/>
      <c r="U111" s="148">
        <f>SUM(U112:U117)</f>
        <v>26.02</v>
      </c>
      <c r="AE111" t="s">
        <v>109</v>
      </c>
    </row>
    <row r="112" spans="1:60" outlineLevel="1">
      <c r="A112" s="138">
        <v>47</v>
      </c>
      <c r="B112" s="138" t="s">
        <v>254</v>
      </c>
      <c r="C112" s="168" t="s">
        <v>255</v>
      </c>
      <c r="D112" s="145" t="s">
        <v>152</v>
      </c>
      <c r="E112" s="150">
        <v>157</v>
      </c>
      <c r="F112" s="153"/>
      <c r="G112" s="153"/>
      <c r="H112" s="153">
        <v>0</v>
      </c>
      <c r="I112" s="153">
        <f>ROUND(E112*H112,2)</f>
        <v>0</v>
      </c>
      <c r="J112" s="153">
        <v>68.599999999999994</v>
      </c>
      <c r="K112" s="153">
        <f>ROUND(E112*J112,2)</f>
        <v>10770.2</v>
      </c>
      <c r="L112" s="153">
        <v>21</v>
      </c>
      <c r="M112" s="153">
        <f>G112*(1+L112/100)</f>
        <v>0</v>
      </c>
      <c r="N112" s="145">
        <v>0</v>
      </c>
      <c r="O112" s="145">
        <f>ROUND(E112*N112,5)</f>
        <v>0</v>
      </c>
      <c r="P112" s="145">
        <v>0</v>
      </c>
      <c r="Q112" s="145">
        <f>ROUND(E112*P112,5)</f>
        <v>0</v>
      </c>
      <c r="R112" s="145"/>
      <c r="S112" s="145"/>
      <c r="T112" s="146">
        <v>4.088E-2</v>
      </c>
      <c r="U112" s="145">
        <f>ROUND(E112*T112,2)</f>
        <v>6.42</v>
      </c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 t="s">
        <v>113</v>
      </c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</row>
    <row r="113" spans="1:60" outlineLevel="1">
      <c r="A113" s="138"/>
      <c r="B113" s="138"/>
      <c r="C113" s="169" t="s">
        <v>256</v>
      </c>
      <c r="D113" s="147"/>
      <c r="E113" s="151">
        <v>157</v>
      </c>
      <c r="F113" s="153"/>
      <c r="G113" s="153"/>
      <c r="H113" s="153"/>
      <c r="I113" s="153"/>
      <c r="J113" s="153"/>
      <c r="K113" s="153"/>
      <c r="L113" s="153"/>
      <c r="M113" s="153"/>
      <c r="N113" s="145"/>
      <c r="O113" s="145"/>
      <c r="P113" s="145"/>
      <c r="Q113" s="145"/>
      <c r="R113" s="145"/>
      <c r="S113" s="145"/>
      <c r="T113" s="146"/>
      <c r="U113" s="145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 t="s">
        <v>115</v>
      </c>
      <c r="AF113" s="137">
        <v>0</v>
      </c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</row>
    <row r="114" spans="1:60" ht="24" outlineLevel="1">
      <c r="A114" s="138">
        <v>48</v>
      </c>
      <c r="B114" s="138" t="s">
        <v>257</v>
      </c>
      <c r="C114" s="168" t="s">
        <v>258</v>
      </c>
      <c r="D114" s="145" t="s">
        <v>152</v>
      </c>
      <c r="E114" s="150">
        <v>157</v>
      </c>
      <c r="F114" s="153"/>
      <c r="G114" s="153"/>
      <c r="H114" s="153">
        <v>40.71</v>
      </c>
      <c r="I114" s="153">
        <f>ROUND(E114*H114,2)</f>
        <v>6391.47</v>
      </c>
      <c r="J114" s="153">
        <v>30.990000000000002</v>
      </c>
      <c r="K114" s="153">
        <f>ROUND(E114*J114,2)</f>
        <v>4865.43</v>
      </c>
      <c r="L114" s="153">
        <v>21</v>
      </c>
      <c r="M114" s="153">
        <f>G114*(1+L114/100)</f>
        <v>0</v>
      </c>
      <c r="N114" s="145">
        <v>0.11025</v>
      </c>
      <c r="O114" s="145">
        <f>ROUND(E114*N114,5)</f>
        <v>17.309249999999999</v>
      </c>
      <c r="P114" s="145">
        <v>0</v>
      </c>
      <c r="Q114" s="145">
        <f>ROUND(E114*P114,5)</f>
        <v>0</v>
      </c>
      <c r="R114" s="145"/>
      <c r="S114" s="145"/>
      <c r="T114" s="146">
        <v>5.28E-2</v>
      </c>
      <c r="U114" s="145">
        <f>ROUND(E114*T114,2)</f>
        <v>8.2899999999999991</v>
      </c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 t="s">
        <v>113</v>
      </c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</row>
    <row r="115" spans="1:60" outlineLevel="1">
      <c r="A115" s="138"/>
      <c r="B115" s="138"/>
      <c r="C115" s="169" t="s">
        <v>256</v>
      </c>
      <c r="D115" s="147"/>
      <c r="E115" s="151">
        <v>157</v>
      </c>
      <c r="F115" s="153"/>
      <c r="G115" s="153"/>
      <c r="H115" s="153"/>
      <c r="I115" s="153"/>
      <c r="J115" s="153"/>
      <c r="K115" s="153"/>
      <c r="L115" s="153"/>
      <c r="M115" s="153"/>
      <c r="N115" s="145"/>
      <c r="O115" s="145"/>
      <c r="P115" s="145"/>
      <c r="Q115" s="145"/>
      <c r="R115" s="145"/>
      <c r="S115" s="145"/>
      <c r="T115" s="146"/>
      <c r="U115" s="145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 t="s">
        <v>115</v>
      </c>
      <c r="AF115" s="137">
        <v>0</v>
      </c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</row>
    <row r="116" spans="1:60" outlineLevel="1">
      <c r="A116" s="138">
        <v>49</v>
      </c>
      <c r="B116" s="138" t="s">
        <v>259</v>
      </c>
      <c r="C116" s="168" t="s">
        <v>260</v>
      </c>
      <c r="D116" s="145" t="s">
        <v>152</v>
      </c>
      <c r="E116" s="150">
        <v>157</v>
      </c>
      <c r="F116" s="153"/>
      <c r="G116" s="153"/>
      <c r="H116" s="153">
        <v>0</v>
      </c>
      <c r="I116" s="153">
        <f>ROUND(E116*H116,2)</f>
        <v>0</v>
      </c>
      <c r="J116" s="153">
        <v>41.3</v>
      </c>
      <c r="K116" s="153">
        <f>ROUND(E116*J116,2)</f>
        <v>6484.1</v>
      </c>
      <c r="L116" s="153">
        <v>21</v>
      </c>
      <c r="M116" s="153">
        <f>G116*(1+L116/100)</f>
        <v>0</v>
      </c>
      <c r="N116" s="145">
        <v>0</v>
      </c>
      <c r="O116" s="145">
        <f>ROUND(E116*N116,5)</f>
        <v>0</v>
      </c>
      <c r="P116" s="145">
        <v>0</v>
      </c>
      <c r="Q116" s="145">
        <f>ROUND(E116*P116,5)</f>
        <v>0</v>
      </c>
      <c r="R116" s="145"/>
      <c r="S116" s="145"/>
      <c r="T116" s="146">
        <v>7.2050000000000003E-2</v>
      </c>
      <c r="U116" s="145">
        <f>ROUND(E116*T116,2)</f>
        <v>11.31</v>
      </c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 t="s">
        <v>113</v>
      </c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</row>
    <row r="117" spans="1:60" outlineLevel="1">
      <c r="A117" s="138"/>
      <c r="B117" s="138"/>
      <c r="C117" s="169" t="s">
        <v>256</v>
      </c>
      <c r="D117" s="147"/>
      <c r="E117" s="151">
        <v>157</v>
      </c>
      <c r="F117" s="153"/>
      <c r="G117" s="153"/>
      <c r="H117" s="153"/>
      <c r="I117" s="153"/>
      <c r="J117" s="153"/>
      <c r="K117" s="153"/>
      <c r="L117" s="153"/>
      <c r="M117" s="153"/>
      <c r="N117" s="145"/>
      <c r="O117" s="145"/>
      <c r="P117" s="145"/>
      <c r="Q117" s="145"/>
      <c r="R117" s="145"/>
      <c r="S117" s="145"/>
      <c r="T117" s="146"/>
      <c r="U117" s="145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 t="s">
        <v>115</v>
      </c>
      <c r="AF117" s="137">
        <v>0</v>
      </c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</row>
    <row r="118" spans="1:60" ht="14">
      <c r="A118" s="139" t="s">
        <v>108</v>
      </c>
      <c r="B118" s="139" t="s">
        <v>77</v>
      </c>
      <c r="C118" s="170" t="s">
        <v>78</v>
      </c>
      <c r="D118" s="148"/>
      <c r="E118" s="152"/>
      <c r="F118" s="154"/>
      <c r="G118" s="154">
        <f>SUMIF(AE119:AE123,"&lt;&gt;NOR",G119:G123)</f>
        <v>0</v>
      </c>
      <c r="H118" s="154"/>
      <c r="I118" s="154">
        <f>SUM(I119:I123)</f>
        <v>7377.43</v>
      </c>
      <c r="J118" s="154"/>
      <c r="K118" s="154">
        <f>SUM(K119:K123)</f>
        <v>278954.07</v>
      </c>
      <c r="L118" s="154"/>
      <c r="M118" s="154">
        <f>SUM(M119:M123)</f>
        <v>0</v>
      </c>
      <c r="N118" s="148"/>
      <c r="O118" s="148">
        <f>SUM(O119:O123)</f>
        <v>0.157</v>
      </c>
      <c r="P118" s="148"/>
      <c r="Q118" s="148">
        <f>SUM(Q119:Q123)</f>
        <v>0</v>
      </c>
      <c r="R118" s="148"/>
      <c r="S118" s="148"/>
      <c r="T118" s="149"/>
      <c r="U118" s="148">
        <f>SUM(U119:U123)</f>
        <v>18.84</v>
      </c>
      <c r="AE118" t="s">
        <v>109</v>
      </c>
    </row>
    <row r="119" spans="1:60" ht="24" outlineLevel="1">
      <c r="A119" s="138">
        <v>50</v>
      </c>
      <c r="B119" s="138" t="s">
        <v>261</v>
      </c>
      <c r="C119" s="168" t="s">
        <v>262</v>
      </c>
      <c r="D119" s="145" t="s">
        <v>152</v>
      </c>
      <c r="E119" s="150">
        <v>157</v>
      </c>
      <c r="F119" s="153"/>
      <c r="G119" s="153"/>
      <c r="H119" s="153">
        <v>46.99</v>
      </c>
      <c r="I119" s="153">
        <f>ROUND(E119*H119,2)</f>
        <v>7377.43</v>
      </c>
      <c r="J119" s="153">
        <v>82.509999999999991</v>
      </c>
      <c r="K119" s="153">
        <f>ROUND(E119*J119,2)</f>
        <v>12954.07</v>
      </c>
      <c r="L119" s="153">
        <v>21</v>
      </c>
      <c r="M119" s="153">
        <f>G119*(1+L119/100)</f>
        <v>0</v>
      </c>
      <c r="N119" s="145">
        <v>1E-3</v>
      </c>
      <c r="O119" s="145">
        <f>ROUND(E119*N119,5)</f>
        <v>0.157</v>
      </c>
      <c r="P119" s="145">
        <v>0</v>
      </c>
      <c r="Q119" s="145">
        <f>ROUND(E119*P119,5)</f>
        <v>0</v>
      </c>
      <c r="R119" s="145"/>
      <c r="S119" s="145"/>
      <c r="T119" s="146">
        <v>0.12</v>
      </c>
      <c r="U119" s="145">
        <f>ROUND(E119*T119,2)</f>
        <v>18.84</v>
      </c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 t="s">
        <v>113</v>
      </c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</row>
    <row r="120" spans="1:60" outlineLevel="1">
      <c r="A120" s="138"/>
      <c r="B120" s="138"/>
      <c r="C120" s="169" t="s">
        <v>256</v>
      </c>
      <c r="D120" s="147"/>
      <c r="E120" s="151">
        <v>157</v>
      </c>
      <c r="F120" s="153"/>
      <c r="G120" s="153"/>
      <c r="H120" s="153"/>
      <c r="I120" s="153"/>
      <c r="J120" s="153"/>
      <c r="K120" s="153"/>
      <c r="L120" s="153"/>
      <c r="M120" s="153"/>
      <c r="N120" s="145"/>
      <c r="O120" s="145"/>
      <c r="P120" s="145"/>
      <c r="Q120" s="145"/>
      <c r="R120" s="145"/>
      <c r="S120" s="145"/>
      <c r="T120" s="146"/>
      <c r="U120" s="145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 t="s">
        <v>115</v>
      </c>
      <c r="AF120" s="137">
        <v>0</v>
      </c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</row>
    <row r="121" spans="1:60" ht="24" outlineLevel="1">
      <c r="A121" s="138">
        <v>51</v>
      </c>
      <c r="B121" s="138" t="s">
        <v>263</v>
      </c>
      <c r="C121" s="168" t="s">
        <v>264</v>
      </c>
      <c r="D121" s="145" t="s">
        <v>159</v>
      </c>
      <c r="E121" s="150">
        <v>4</v>
      </c>
      <c r="F121" s="153"/>
      <c r="G121" s="153"/>
      <c r="H121" s="153">
        <v>0</v>
      </c>
      <c r="I121" s="153">
        <f>ROUND(E121*H121,2)</f>
        <v>0</v>
      </c>
      <c r="J121" s="153">
        <v>40000</v>
      </c>
      <c r="K121" s="153">
        <f>ROUND(E121*J121,2)</f>
        <v>160000</v>
      </c>
      <c r="L121" s="153">
        <v>21</v>
      </c>
      <c r="M121" s="153">
        <f>G121*(1+L121/100)</f>
        <v>0</v>
      </c>
      <c r="N121" s="145">
        <v>0</v>
      </c>
      <c r="O121" s="145">
        <f>ROUND(E121*N121,5)</f>
        <v>0</v>
      </c>
      <c r="P121" s="145">
        <v>0</v>
      </c>
      <c r="Q121" s="145">
        <f>ROUND(E121*P121,5)</f>
        <v>0</v>
      </c>
      <c r="R121" s="145"/>
      <c r="S121" s="145"/>
      <c r="T121" s="146">
        <v>0</v>
      </c>
      <c r="U121" s="145">
        <f>ROUND(E121*T121,2)</f>
        <v>0</v>
      </c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 t="s">
        <v>113</v>
      </c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</row>
    <row r="122" spans="1:60" outlineLevel="1">
      <c r="A122" s="138">
        <v>52</v>
      </c>
      <c r="B122" s="138" t="s">
        <v>265</v>
      </c>
      <c r="C122" s="168" t="s">
        <v>266</v>
      </c>
      <c r="D122" s="145" t="s">
        <v>159</v>
      </c>
      <c r="E122" s="150">
        <v>4</v>
      </c>
      <c r="F122" s="153"/>
      <c r="G122" s="153"/>
      <c r="H122" s="153">
        <v>0</v>
      </c>
      <c r="I122" s="153">
        <f>ROUND(E122*H122,2)</f>
        <v>0</v>
      </c>
      <c r="J122" s="153">
        <v>7500</v>
      </c>
      <c r="K122" s="153">
        <f>ROUND(E122*J122,2)</f>
        <v>30000</v>
      </c>
      <c r="L122" s="153">
        <v>21</v>
      </c>
      <c r="M122" s="153">
        <f>G122*(1+L122/100)</f>
        <v>0</v>
      </c>
      <c r="N122" s="145">
        <v>0</v>
      </c>
      <c r="O122" s="145">
        <f>ROUND(E122*N122,5)</f>
        <v>0</v>
      </c>
      <c r="P122" s="145">
        <v>0</v>
      </c>
      <c r="Q122" s="145">
        <f>ROUND(E122*P122,5)</f>
        <v>0</v>
      </c>
      <c r="R122" s="145"/>
      <c r="S122" s="145"/>
      <c r="T122" s="146">
        <v>0</v>
      </c>
      <c r="U122" s="145">
        <f>ROUND(E122*T122,2)</f>
        <v>0</v>
      </c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 t="s">
        <v>113</v>
      </c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</row>
    <row r="123" spans="1:60" outlineLevel="1">
      <c r="A123" s="138">
        <v>53</v>
      </c>
      <c r="B123" s="138" t="s">
        <v>267</v>
      </c>
      <c r="C123" s="168" t="s">
        <v>268</v>
      </c>
      <c r="D123" s="145" t="s">
        <v>159</v>
      </c>
      <c r="E123" s="150">
        <v>8</v>
      </c>
      <c r="F123" s="153"/>
      <c r="G123" s="153"/>
      <c r="H123" s="153">
        <v>0</v>
      </c>
      <c r="I123" s="153">
        <f>ROUND(E123*H123,2)</f>
        <v>0</v>
      </c>
      <c r="J123" s="153">
        <v>9500</v>
      </c>
      <c r="K123" s="153">
        <f>ROUND(E123*J123,2)</f>
        <v>76000</v>
      </c>
      <c r="L123" s="153">
        <v>21</v>
      </c>
      <c r="M123" s="153">
        <f>G123*(1+L123/100)</f>
        <v>0</v>
      </c>
      <c r="N123" s="145">
        <v>0</v>
      </c>
      <c r="O123" s="145">
        <f>ROUND(E123*N123,5)</f>
        <v>0</v>
      </c>
      <c r="P123" s="145">
        <v>0</v>
      </c>
      <c r="Q123" s="145">
        <f>ROUND(E123*P123,5)</f>
        <v>0</v>
      </c>
      <c r="R123" s="145"/>
      <c r="S123" s="145"/>
      <c r="T123" s="146">
        <v>0</v>
      </c>
      <c r="U123" s="145">
        <f>ROUND(E123*T123,2)</f>
        <v>0</v>
      </c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 t="s">
        <v>113</v>
      </c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</row>
    <row r="124" spans="1:60" ht="14">
      <c r="A124" s="139" t="s">
        <v>108</v>
      </c>
      <c r="B124" s="139" t="s">
        <v>79</v>
      </c>
      <c r="C124" s="170" t="s">
        <v>26</v>
      </c>
      <c r="D124" s="148"/>
      <c r="E124" s="152"/>
      <c r="F124" s="154"/>
      <c r="G124" s="154">
        <f>SUMIF(AE125:AE127,"&lt;&gt;NOR",G125:G127)</f>
        <v>0</v>
      </c>
      <c r="H124" s="154"/>
      <c r="I124" s="154">
        <f>SUM(I125:I127)</f>
        <v>0</v>
      </c>
      <c r="J124" s="154"/>
      <c r="K124" s="154">
        <f>SUM(K125:K127)</f>
        <v>83000</v>
      </c>
      <c r="L124" s="154"/>
      <c r="M124" s="154">
        <f>SUM(M125:M127)</f>
        <v>0</v>
      </c>
      <c r="N124" s="148"/>
      <c r="O124" s="148">
        <f>SUM(O125:O127)</f>
        <v>0</v>
      </c>
      <c r="P124" s="148"/>
      <c r="Q124" s="148">
        <f>SUM(Q125:Q127)</f>
        <v>0</v>
      </c>
      <c r="R124" s="148"/>
      <c r="S124" s="148"/>
      <c r="T124" s="149"/>
      <c r="U124" s="148">
        <f>SUM(U125:U127)</f>
        <v>0</v>
      </c>
      <c r="AE124" t="s">
        <v>109</v>
      </c>
    </row>
    <row r="125" spans="1:60" outlineLevel="1">
      <c r="A125" s="138">
        <v>54</v>
      </c>
      <c r="B125" s="138" t="s">
        <v>269</v>
      </c>
      <c r="C125" s="168" t="s">
        <v>270</v>
      </c>
      <c r="D125" s="145" t="s">
        <v>271</v>
      </c>
      <c r="E125" s="150">
        <v>1</v>
      </c>
      <c r="F125" s="153"/>
      <c r="G125" s="153"/>
      <c r="H125" s="153">
        <v>0</v>
      </c>
      <c r="I125" s="153">
        <f>ROUND(E125*H125,2)</f>
        <v>0</v>
      </c>
      <c r="J125" s="153">
        <v>8000</v>
      </c>
      <c r="K125" s="153">
        <f>ROUND(E125*J125,2)</f>
        <v>8000</v>
      </c>
      <c r="L125" s="153">
        <v>21</v>
      </c>
      <c r="M125" s="153">
        <f>G125*(1+L125/100)</f>
        <v>0</v>
      </c>
      <c r="N125" s="145">
        <v>0</v>
      </c>
      <c r="O125" s="145">
        <f>ROUND(E125*N125,5)</f>
        <v>0</v>
      </c>
      <c r="P125" s="145">
        <v>0</v>
      </c>
      <c r="Q125" s="145">
        <f>ROUND(E125*P125,5)</f>
        <v>0</v>
      </c>
      <c r="R125" s="145"/>
      <c r="S125" s="145"/>
      <c r="T125" s="146">
        <v>0</v>
      </c>
      <c r="U125" s="145">
        <f>ROUND(E125*T125,2)</f>
        <v>0</v>
      </c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 t="s">
        <v>113</v>
      </c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</row>
    <row r="126" spans="1:60" outlineLevel="1">
      <c r="A126" s="138">
        <v>55</v>
      </c>
      <c r="B126" s="138" t="s">
        <v>272</v>
      </c>
      <c r="C126" s="168" t="s">
        <v>273</v>
      </c>
      <c r="D126" s="145" t="s">
        <v>271</v>
      </c>
      <c r="E126" s="150">
        <v>1</v>
      </c>
      <c r="F126" s="153"/>
      <c r="G126" s="153"/>
      <c r="H126" s="153">
        <v>0</v>
      </c>
      <c r="I126" s="153">
        <f>ROUND(E126*H126,2)</f>
        <v>0</v>
      </c>
      <c r="J126" s="153">
        <v>50000</v>
      </c>
      <c r="K126" s="153">
        <f>ROUND(E126*J126,2)</f>
        <v>50000</v>
      </c>
      <c r="L126" s="153">
        <v>21</v>
      </c>
      <c r="M126" s="153">
        <f>G126*(1+L126/100)</f>
        <v>0</v>
      </c>
      <c r="N126" s="145">
        <v>0</v>
      </c>
      <c r="O126" s="145">
        <f>ROUND(E126*N126,5)</f>
        <v>0</v>
      </c>
      <c r="P126" s="145">
        <v>0</v>
      </c>
      <c r="Q126" s="145">
        <f>ROUND(E126*P126,5)</f>
        <v>0</v>
      </c>
      <c r="R126" s="145"/>
      <c r="S126" s="145"/>
      <c r="T126" s="146">
        <v>0</v>
      </c>
      <c r="U126" s="145">
        <f>ROUND(E126*T126,2)</f>
        <v>0</v>
      </c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 t="s">
        <v>113</v>
      </c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</row>
    <row r="127" spans="1:60" outlineLevel="1">
      <c r="A127" s="138">
        <v>56</v>
      </c>
      <c r="B127" s="138" t="s">
        <v>274</v>
      </c>
      <c r="C127" s="168" t="s">
        <v>275</v>
      </c>
      <c r="D127" s="145" t="s">
        <v>271</v>
      </c>
      <c r="E127" s="150">
        <v>1</v>
      </c>
      <c r="F127" s="153"/>
      <c r="G127" s="153"/>
      <c r="H127" s="153">
        <v>0</v>
      </c>
      <c r="I127" s="153">
        <f>ROUND(E127*H127,2)</f>
        <v>0</v>
      </c>
      <c r="J127" s="153">
        <v>25000</v>
      </c>
      <c r="K127" s="153">
        <f>ROUND(E127*J127,2)</f>
        <v>25000</v>
      </c>
      <c r="L127" s="153">
        <v>21</v>
      </c>
      <c r="M127" s="153">
        <f>G127*(1+L127/100)</f>
        <v>0</v>
      </c>
      <c r="N127" s="145">
        <v>0</v>
      </c>
      <c r="O127" s="145">
        <f>ROUND(E127*N127,5)</f>
        <v>0</v>
      </c>
      <c r="P127" s="145">
        <v>0</v>
      </c>
      <c r="Q127" s="145">
        <f>ROUND(E127*P127,5)</f>
        <v>0</v>
      </c>
      <c r="R127" s="145"/>
      <c r="S127" s="145"/>
      <c r="T127" s="146">
        <v>0</v>
      </c>
      <c r="U127" s="145">
        <f>ROUND(E127*T127,2)</f>
        <v>0</v>
      </c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 t="s">
        <v>113</v>
      </c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</row>
    <row r="128" spans="1:60" ht="14">
      <c r="A128" s="139" t="s">
        <v>108</v>
      </c>
      <c r="B128" s="139" t="s">
        <v>80</v>
      </c>
      <c r="C128" s="170" t="s">
        <v>81</v>
      </c>
      <c r="D128" s="148"/>
      <c r="E128" s="152"/>
      <c r="F128" s="154"/>
      <c r="G128" s="154">
        <f>SUMIF(AE129:AE143,"&lt;&gt;NOR",G129:G143)</f>
        <v>0</v>
      </c>
      <c r="H128" s="154"/>
      <c r="I128" s="154">
        <f>SUM(I129:I143)</f>
        <v>886171.43000000017</v>
      </c>
      <c r="J128" s="154"/>
      <c r="K128" s="154">
        <f>SUM(K129:K143)</f>
        <v>3245509.0699999994</v>
      </c>
      <c r="L128" s="154"/>
      <c r="M128" s="154">
        <f>SUM(M129:M143)</f>
        <v>0</v>
      </c>
      <c r="N128" s="148"/>
      <c r="O128" s="148">
        <f>SUM(O129:O143)</f>
        <v>1808.4749300000003</v>
      </c>
      <c r="P128" s="148"/>
      <c r="Q128" s="148">
        <f>SUM(Q129:Q143)</f>
        <v>0</v>
      </c>
      <c r="R128" s="148"/>
      <c r="S128" s="148"/>
      <c r="T128" s="149"/>
      <c r="U128" s="148">
        <f>SUM(U129:U143)</f>
        <v>256.99</v>
      </c>
      <c r="AE128" t="s">
        <v>109</v>
      </c>
    </row>
    <row r="129" spans="1:60" ht="24" outlineLevel="1">
      <c r="A129" s="138">
        <v>57</v>
      </c>
      <c r="B129" s="138" t="s">
        <v>276</v>
      </c>
      <c r="C129" s="168" t="s">
        <v>277</v>
      </c>
      <c r="D129" s="145" t="s">
        <v>140</v>
      </c>
      <c r="E129" s="150">
        <v>2558.2399999999998</v>
      </c>
      <c r="F129" s="153"/>
      <c r="G129" s="153"/>
      <c r="H129" s="153">
        <v>0</v>
      </c>
      <c r="I129" s="153">
        <f>ROUND(E129*H129,2)</f>
        <v>0</v>
      </c>
      <c r="J129" s="153">
        <v>935</v>
      </c>
      <c r="K129" s="153">
        <f>ROUND(E129*J129,2)</f>
        <v>2391954.4</v>
      </c>
      <c r="L129" s="153">
        <v>21</v>
      </c>
      <c r="M129" s="153">
        <f>G129*(1+L129/100)</f>
        <v>0</v>
      </c>
      <c r="N129" s="145">
        <v>0</v>
      </c>
      <c r="O129" s="145">
        <f>ROUND(E129*N129,5)</f>
        <v>0</v>
      </c>
      <c r="P129" s="145">
        <v>0</v>
      </c>
      <c r="Q129" s="145">
        <f>ROUND(E129*P129,5)</f>
        <v>0</v>
      </c>
      <c r="R129" s="145"/>
      <c r="S129" s="145"/>
      <c r="T129" s="146">
        <v>0</v>
      </c>
      <c r="U129" s="145">
        <f>ROUND(E129*T129,2)</f>
        <v>0</v>
      </c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 t="s">
        <v>113</v>
      </c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</row>
    <row r="130" spans="1:60" outlineLevel="1">
      <c r="A130" s="138"/>
      <c r="B130" s="138"/>
      <c r="C130" s="169" t="s">
        <v>278</v>
      </c>
      <c r="D130" s="147"/>
      <c r="E130" s="151">
        <v>2558.2399999999998</v>
      </c>
      <c r="F130" s="153"/>
      <c r="G130" s="153"/>
      <c r="H130" s="153"/>
      <c r="I130" s="153"/>
      <c r="J130" s="153"/>
      <c r="K130" s="153"/>
      <c r="L130" s="153"/>
      <c r="M130" s="153"/>
      <c r="N130" s="145"/>
      <c r="O130" s="145"/>
      <c r="P130" s="145"/>
      <c r="Q130" s="145"/>
      <c r="R130" s="145"/>
      <c r="S130" s="145"/>
      <c r="T130" s="146"/>
      <c r="U130" s="145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 t="s">
        <v>115</v>
      </c>
      <c r="AF130" s="137">
        <v>0</v>
      </c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</row>
    <row r="131" spans="1:60" outlineLevel="1">
      <c r="A131" s="138">
        <v>58</v>
      </c>
      <c r="B131" s="138" t="s">
        <v>279</v>
      </c>
      <c r="C131" s="168" t="s">
        <v>280</v>
      </c>
      <c r="D131" s="145" t="s">
        <v>140</v>
      </c>
      <c r="E131" s="150">
        <v>2538</v>
      </c>
      <c r="F131" s="153"/>
      <c r="G131" s="153"/>
      <c r="H131" s="153">
        <v>0</v>
      </c>
      <c r="I131" s="153">
        <f>ROUND(E131*H131,2)</f>
        <v>0</v>
      </c>
      <c r="J131" s="153">
        <v>160</v>
      </c>
      <c r="K131" s="153">
        <f>ROUND(E131*J131,2)</f>
        <v>406080</v>
      </c>
      <c r="L131" s="153">
        <v>21</v>
      </c>
      <c r="M131" s="153">
        <f>G131*(1+L131/100)</f>
        <v>0</v>
      </c>
      <c r="N131" s="145">
        <v>0</v>
      </c>
      <c r="O131" s="145">
        <f>ROUND(E131*N131,5)</f>
        <v>0</v>
      </c>
      <c r="P131" s="145">
        <v>0</v>
      </c>
      <c r="Q131" s="145">
        <f>ROUND(E131*P131,5)</f>
        <v>0</v>
      </c>
      <c r="R131" s="145"/>
      <c r="S131" s="145"/>
      <c r="T131" s="146">
        <v>0</v>
      </c>
      <c r="U131" s="145">
        <f>ROUND(E131*T131,2)</f>
        <v>0</v>
      </c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 t="s">
        <v>113</v>
      </c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</row>
    <row r="132" spans="1:60" outlineLevel="1">
      <c r="A132" s="138"/>
      <c r="B132" s="138"/>
      <c r="C132" s="169" t="s">
        <v>165</v>
      </c>
      <c r="D132" s="147"/>
      <c r="E132" s="151">
        <v>2538</v>
      </c>
      <c r="F132" s="153"/>
      <c r="G132" s="153"/>
      <c r="H132" s="153"/>
      <c r="I132" s="153"/>
      <c r="J132" s="153"/>
      <c r="K132" s="153"/>
      <c r="L132" s="153"/>
      <c r="M132" s="153"/>
      <c r="N132" s="145"/>
      <c r="O132" s="145"/>
      <c r="P132" s="145"/>
      <c r="Q132" s="145"/>
      <c r="R132" s="145"/>
      <c r="S132" s="145"/>
      <c r="T132" s="146"/>
      <c r="U132" s="145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 t="s">
        <v>115</v>
      </c>
      <c r="AF132" s="137">
        <v>0</v>
      </c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</row>
    <row r="133" spans="1:60" outlineLevel="1">
      <c r="A133" s="138">
        <v>59</v>
      </c>
      <c r="B133" s="138" t="s">
        <v>281</v>
      </c>
      <c r="C133" s="168" t="s">
        <v>282</v>
      </c>
      <c r="D133" s="145" t="s">
        <v>140</v>
      </c>
      <c r="E133" s="150">
        <v>2538</v>
      </c>
      <c r="F133" s="153"/>
      <c r="G133" s="153"/>
      <c r="H133" s="153">
        <v>0</v>
      </c>
      <c r="I133" s="153">
        <f>ROUND(E133*H133,2)</f>
        <v>0</v>
      </c>
      <c r="J133" s="153">
        <v>40</v>
      </c>
      <c r="K133" s="153">
        <f>ROUND(E133*J133,2)</f>
        <v>101520</v>
      </c>
      <c r="L133" s="153">
        <v>21</v>
      </c>
      <c r="M133" s="153">
        <f>G133*(1+L133/100)</f>
        <v>0</v>
      </c>
      <c r="N133" s="145">
        <v>0</v>
      </c>
      <c r="O133" s="145">
        <f>ROUND(E133*N133,5)</f>
        <v>0</v>
      </c>
      <c r="P133" s="145">
        <v>0</v>
      </c>
      <c r="Q133" s="145">
        <f>ROUND(E133*P133,5)</f>
        <v>0</v>
      </c>
      <c r="R133" s="145"/>
      <c r="S133" s="145"/>
      <c r="T133" s="146">
        <v>0</v>
      </c>
      <c r="U133" s="145">
        <f>ROUND(E133*T133,2)</f>
        <v>0</v>
      </c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 t="s">
        <v>113</v>
      </c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</row>
    <row r="134" spans="1:60" outlineLevel="1">
      <c r="A134" s="138"/>
      <c r="B134" s="138"/>
      <c r="C134" s="169" t="s">
        <v>165</v>
      </c>
      <c r="D134" s="147"/>
      <c r="E134" s="151">
        <v>2538</v>
      </c>
      <c r="F134" s="153"/>
      <c r="G134" s="153"/>
      <c r="H134" s="153"/>
      <c r="I134" s="153"/>
      <c r="J134" s="153"/>
      <c r="K134" s="153"/>
      <c r="L134" s="153"/>
      <c r="M134" s="153"/>
      <c r="N134" s="145"/>
      <c r="O134" s="145"/>
      <c r="P134" s="145"/>
      <c r="Q134" s="145"/>
      <c r="R134" s="145"/>
      <c r="S134" s="145"/>
      <c r="T134" s="146"/>
      <c r="U134" s="145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 t="s">
        <v>115</v>
      </c>
      <c r="AF134" s="137">
        <v>0</v>
      </c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</row>
    <row r="135" spans="1:60" outlineLevel="1">
      <c r="A135" s="138">
        <v>60</v>
      </c>
      <c r="B135" s="138" t="s">
        <v>283</v>
      </c>
      <c r="C135" s="168" t="s">
        <v>284</v>
      </c>
      <c r="D135" s="145" t="s">
        <v>140</v>
      </c>
      <c r="E135" s="150">
        <v>2538</v>
      </c>
      <c r="F135" s="153"/>
      <c r="G135" s="153"/>
      <c r="H135" s="153">
        <v>45.64</v>
      </c>
      <c r="I135" s="153">
        <f>ROUND(E135*H135,2)</f>
        <v>115834.32</v>
      </c>
      <c r="J135" s="153">
        <v>32.56</v>
      </c>
      <c r="K135" s="153">
        <f>ROUND(E135*J135,2)</f>
        <v>82637.279999999999</v>
      </c>
      <c r="L135" s="153">
        <v>21</v>
      </c>
      <c r="M135" s="153">
        <f>G135*(1+L135/100)</f>
        <v>0</v>
      </c>
      <c r="N135" s="145">
        <v>0.126</v>
      </c>
      <c r="O135" s="145">
        <f>ROUND(E135*N135,5)</f>
        <v>319.78800000000001</v>
      </c>
      <c r="P135" s="145">
        <v>0</v>
      </c>
      <c r="Q135" s="145">
        <f>ROUND(E135*P135,5)</f>
        <v>0</v>
      </c>
      <c r="R135" s="145"/>
      <c r="S135" s="145"/>
      <c r="T135" s="146">
        <v>2.1000000000000001E-2</v>
      </c>
      <c r="U135" s="145">
        <f>ROUND(E135*T135,2)</f>
        <v>53.3</v>
      </c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 t="s">
        <v>113</v>
      </c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</row>
    <row r="136" spans="1:60" outlineLevel="1">
      <c r="A136" s="138"/>
      <c r="B136" s="138"/>
      <c r="C136" s="169" t="s">
        <v>165</v>
      </c>
      <c r="D136" s="147"/>
      <c r="E136" s="151">
        <v>2538</v>
      </c>
      <c r="F136" s="153"/>
      <c r="G136" s="153"/>
      <c r="H136" s="153"/>
      <c r="I136" s="153"/>
      <c r="J136" s="153"/>
      <c r="K136" s="153"/>
      <c r="L136" s="153"/>
      <c r="M136" s="153"/>
      <c r="N136" s="145"/>
      <c r="O136" s="145"/>
      <c r="P136" s="145"/>
      <c r="Q136" s="145"/>
      <c r="R136" s="145"/>
      <c r="S136" s="145"/>
      <c r="T136" s="146"/>
      <c r="U136" s="145"/>
      <c r="V136" s="137"/>
      <c r="W136" s="137"/>
      <c r="X136" s="137" t="s">
        <v>296</v>
      </c>
      <c r="Y136" s="137"/>
      <c r="Z136" s="137"/>
      <c r="AA136" s="137"/>
      <c r="AB136" s="137"/>
      <c r="AC136" s="137"/>
      <c r="AD136" s="137"/>
      <c r="AE136" s="137" t="s">
        <v>115</v>
      </c>
      <c r="AF136" s="137">
        <v>0</v>
      </c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</row>
    <row r="137" spans="1:60" outlineLevel="1">
      <c r="A137" s="138">
        <v>61</v>
      </c>
      <c r="B137" s="138" t="s">
        <v>285</v>
      </c>
      <c r="C137" s="168" t="s">
        <v>286</v>
      </c>
      <c r="D137" s="145" t="s">
        <v>140</v>
      </c>
      <c r="E137" s="150">
        <v>2538</v>
      </c>
      <c r="F137" s="153"/>
      <c r="G137" s="153"/>
      <c r="H137" s="153">
        <v>45.64</v>
      </c>
      <c r="I137" s="153">
        <f>ROUND(E137*H137,2)</f>
        <v>115834.32</v>
      </c>
      <c r="J137" s="153">
        <v>32.56</v>
      </c>
      <c r="K137" s="153">
        <f>ROUND(E137*J137,2)</f>
        <v>82637.279999999999</v>
      </c>
      <c r="L137" s="153">
        <v>21</v>
      </c>
      <c r="M137" s="153">
        <f>G137*(1+L137/100)</f>
        <v>0</v>
      </c>
      <c r="N137" s="145">
        <v>0.126</v>
      </c>
      <c r="O137" s="145">
        <f>ROUND(E137*N137,5)</f>
        <v>319.78800000000001</v>
      </c>
      <c r="P137" s="145">
        <v>0</v>
      </c>
      <c r="Q137" s="145">
        <f>ROUND(E137*P137,5)</f>
        <v>0</v>
      </c>
      <c r="R137" s="145"/>
      <c r="S137" s="145"/>
      <c r="T137" s="146">
        <v>2.1000000000000001E-2</v>
      </c>
      <c r="U137" s="145">
        <f>ROUND(E137*T137,2)</f>
        <v>53.3</v>
      </c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 t="s">
        <v>113</v>
      </c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</row>
    <row r="138" spans="1:60" outlineLevel="1">
      <c r="A138" s="138">
        <v>62</v>
      </c>
      <c r="B138" s="138" t="s">
        <v>287</v>
      </c>
      <c r="C138" s="168" t="s">
        <v>288</v>
      </c>
      <c r="D138" s="145" t="s">
        <v>140</v>
      </c>
      <c r="E138" s="150">
        <v>2538</v>
      </c>
      <c r="F138" s="153"/>
      <c r="G138" s="153"/>
      <c r="H138" s="153">
        <v>188.65</v>
      </c>
      <c r="I138" s="153">
        <f>ROUND(E138*H138,2)</f>
        <v>478793.7</v>
      </c>
      <c r="J138" s="153">
        <v>34.849999999999994</v>
      </c>
      <c r="K138" s="153">
        <f>ROUND(E138*J138,2)</f>
        <v>88449.3</v>
      </c>
      <c r="L138" s="153">
        <v>21</v>
      </c>
      <c r="M138" s="153">
        <f>G138*(1+L138/100)</f>
        <v>0</v>
      </c>
      <c r="N138" s="145">
        <v>0.32250000000000001</v>
      </c>
      <c r="O138" s="145">
        <f>ROUND(E138*N138,5)</f>
        <v>818.505</v>
      </c>
      <c r="P138" s="145">
        <v>0</v>
      </c>
      <c r="Q138" s="145">
        <f>ROUND(E138*P138,5)</f>
        <v>0</v>
      </c>
      <c r="R138" s="145"/>
      <c r="S138" s="145"/>
      <c r="T138" s="146">
        <v>2.5999999999999999E-2</v>
      </c>
      <c r="U138" s="145">
        <f>ROUND(E138*T138,2)</f>
        <v>65.989999999999995</v>
      </c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 t="s">
        <v>113</v>
      </c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</row>
    <row r="139" spans="1:60" outlineLevel="1">
      <c r="A139" s="138"/>
      <c r="B139" s="138"/>
      <c r="C139" s="169" t="s">
        <v>165</v>
      </c>
      <c r="D139" s="147"/>
      <c r="E139" s="151">
        <v>2538</v>
      </c>
      <c r="F139" s="153"/>
      <c r="G139" s="153"/>
      <c r="H139" s="153"/>
      <c r="I139" s="153"/>
      <c r="J139" s="153"/>
      <c r="K139" s="153"/>
      <c r="L139" s="153"/>
      <c r="M139" s="153"/>
      <c r="N139" s="145"/>
      <c r="O139" s="145"/>
      <c r="P139" s="145"/>
      <c r="Q139" s="145"/>
      <c r="R139" s="145"/>
      <c r="S139" s="145"/>
      <c r="T139" s="146"/>
      <c r="U139" s="145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 t="s">
        <v>115</v>
      </c>
      <c r="AF139" s="137">
        <v>0</v>
      </c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</row>
    <row r="140" spans="1:60" outlineLevel="1">
      <c r="A140" s="138">
        <v>63</v>
      </c>
      <c r="B140" s="138" t="s">
        <v>289</v>
      </c>
      <c r="C140" s="168" t="s">
        <v>290</v>
      </c>
      <c r="D140" s="145" t="s">
        <v>140</v>
      </c>
      <c r="E140" s="150">
        <v>2538</v>
      </c>
      <c r="F140" s="153"/>
      <c r="G140" s="153"/>
      <c r="H140" s="153">
        <v>60.56</v>
      </c>
      <c r="I140" s="153">
        <f>ROUND(E140*H140,2)</f>
        <v>153701.28</v>
      </c>
      <c r="J140" s="153">
        <v>29.739999999999995</v>
      </c>
      <c r="K140" s="153">
        <f>ROUND(E140*J140,2)</f>
        <v>75480.12</v>
      </c>
      <c r="L140" s="153">
        <v>21</v>
      </c>
      <c r="M140" s="153">
        <f>G140*(1+L140/100)</f>
        <v>0</v>
      </c>
      <c r="N140" s="145">
        <v>0.13800000000000001</v>
      </c>
      <c r="O140" s="145">
        <f>ROUND(E140*N140,5)</f>
        <v>350.24400000000003</v>
      </c>
      <c r="P140" s="145">
        <v>0</v>
      </c>
      <c r="Q140" s="145">
        <f>ROUND(E140*P140,5)</f>
        <v>0</v>
      </c>
      <c r="R140" s="145"/>
      <c r="S140" s="145"/>
      <c r="T140" s="146">
        <v>2.3E-2</v>
      </c>
      <c r="U140" s="145">
        <f>ROUND(E140*T140,2)</f>
        <v>58.37</v>
      </c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 t="s">
        <v>113</v>
      </c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</row>
    <row r="141" spans="1:60" outlineLevel="1">
      <c r="A141" s="138"/>
      <c r="B141" s="138"/>
      <c r="C141" s="169" t="s">
        <v>165</v>
      </c>
      <c r="D141" s="147"/>
      <c r="E141" s="151">
        <v>2538</v>
      </c>
      <c r="F141" s="153"/>
      <c r="G141" s="153"/>
      <c r="H141" s="153"/>
      <c r="I141" s="153"/>
      <c r="J141" s="153"/>
      <c r="K141" s="153"/>
      <c r="L141" s="153"/>
      <c r="M141" s="153"/>
      <c r="N141" s="145"/>
      <c r="O141" s="145"/>
      <c r="P141" s="145"/>
      <c r="Q141" s="145"/>
      <c r="R141" s="145"/>
      <c r="S141" s="145"/>
      <c r="T141" s="146"/>
      <c r="U141" s="145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 t="s">
        <v>115</v>
      </c>
      <c r="AF141" s="137">
        <v>0</v>
      </c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  <c r="BA141" s="137"/>
      <c r="BB141" s="137"/>
      <c r="BC141" s="137"/>
      <c r="BD141" s="137"/>
      <c r="BE141" s="137"/>
      <c r="BF141" s="137"/>
      <c r="BG141" s="137"/>
      <c r="BH141" s="137"/>
    </row>
    <row r="142" spans="1:60" outlineLevel="1">
      <c r="A142" s="138">
        <v>64</v>
      </c>
      <c r="B142" s="138" t="s">
        <v>291</v>
      </c>
      <c r="C142" s="168" t="s">
        <v>292</v>
      </c>
      <c r="D142" s="145" t="s">
        <v>152</v>
      </c>
      <c r="E142" s="150">
        <v>319</v>
      </c>
      <c r="F142" s="153"/>
      <c r="G142" s="153"/>
      <c r="H142" s="153">
        <v>68.989999999999995</v>
      </c>
      <c r="I142" s="153">
        <f>ROUND(E142*H142,2)</f>
        <v>22007.81</v>
      </c>
      <c r="J142" s="153">
        <v>52.510000000000005</v>
      </c>
      <c r="K142" s="153">
        <f>ROUND(E142*J142,2)</f>
        <v>16750.689999999999</v>
      </c>
      <c r="L142" s="153">
        <v>21</v>
      </c>
      <c r="M142" s="153">
        <f>G142*(1+L142/100)</f>
        <v>0</v>
      </c>
      <c r="N142" s="145">
        <v>4.6999999999999999E-4</v>
      </c>
      <c r="O142" s="145">
        <f>ROUND(E142*N142,5)</f>
        <v>0.14993000000000001</v>
      </c>
      <c r="P142" s="145">
        <v>0</v>
      </c>
      <c r="Q142" s="145">
        <f>ROUND(E142*P142,5)</f>
        <v>0</v>
      </c>
      <c r="R142" s="145"/>
      <c r="S142" s="145"/>
      <c r="T142" s="146">
        <v>8.1600000000000006E-2</v>
      </c>
      <c r="U142" s="145">
        <f>ROUND(E142*T142,2)</f>
        <v>26.03</v>
      </c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 t="s">
        <v>113</v>
      </c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  <c r="BA142" s="137"/>
      <c r="BB142" s="137"/>
      <c r="BC142" s="137"/>
      <c r="BD142" s="137"/>
      <c r="BE142" s="137"/>
      <c r="BF142" s="137"/>
      <c r="BG142" s="137"/>
      <c r="BH142" s="137"/>
    </row>
    <row r="143" spans="1:60" outlineLevel="1">
      <c r="A143" s="162"/>
      <c r="B143" s="162"/>
      <c r="C143" s="171" t="s">
        <v>293</v>
      </c>
      <c r="D143" s="163"/>
      <c r="E143" s="164">
        <v>319</v>
      </c>
      <c r="F143" s="165"/>
      <c r="G143" s="165"/>
      <c r="H143" s="165"/>
      <c r="I143" s="165"/>
      <c r="J143" s="165"/>
      <c r="K143" s="165"/>
      <c r="L143" s="165"/>
      <c r="M143" s="165"/>
      <c r="N143" s="166"/>
      <c r="O143" s="166"/>
      <c r="P143" s="166"/>
      <c r="Q143" s="166"/>
      <c r="R143" s="166"/>
      <c r="S143" s="166"/>
      <c r="T143" s="167"/>
      <c r="U143" s="166"/>
      <c r="V143" s="137"/>
      <c r="W143" s="137"/>
      <c r="X143" s="137"/>
      <c r="Y143" s="137"/>
      <c r="Z143" s="137"/>
      <c r="AA143" s="137"/>
      <c r="AB143" s="137"/>
      <c r="AC143" s="137"/>
      <c r="AD143" s="137"/>
      <c r="AE143" s="137" t="s">
        <v>115</v>
      </c>
      <c r="AF143" s="137">
        <v>0</v>
      </c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</row>
    <row r="144" spans="1:60" ht="14">
      <c r="A144" s="4"/>
      <c r="B144" s="5" t="s">
        <v>294</v>
      </c>
      <c r="C144" s="172" t="s">
        <v>294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C144">
        <v>12</v>
      </c>
      <c r="AD144">
        <v>21</v>
      </c>
    </row>
    <row r="145" spans="3:31">
      <c r="C145" s="173"/>
      <c r="AE145" t="s">
        <v>295</v>
      </c>
    </row>
  </sheetData>
  <mergeCells count="8">
    <mergeCell ref="C73:G73"/>
    <mergeCell ref="C74:G74"/>
    <mergeCell ref="A1:G1"/>
    <mergeCell ref="C2:G2"/>
    <mergeCell ref="C3:G3"/>
    <mergeCell ref="C4:G4"/>
    <mergeCell ref="C20:G20"/>
    <mergeCell ref="C72:G72"/>
  </mergeCells>
  <pageMargins left="0.39370078740157499" right="0.196850393700787" top="0.78740157499999996" bottom="0.78740157499999996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48eba7-12c9-425d-9e10-14fdbc7aa646" xsi:nil="true"/>
    <lcf76f155ced4ddcb4097134ff3c332f xmlns="26356de0-e899-45d4-890d-f40341b0806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DCF87503339A4B87892C540E3CDDDE" ma:contentTypeVersion="15" ma:contentTypeDescription="Vytvoří nový dokument" ma:contentTypeScope="" ma:versionID="12dd7fcb9309130a01f14ae715281446">
  <xsd:schema xmlns:xsd="http://www.w3.org/2001/XMLSchema" xmlns:xs="http://www.w3.org/2001/XMLSchema" xmlns:p="http://schemas.microsoft.com/office/2006/metadata/properties" xmlns:ns2="26356de0-e899-45d4-890d-f40341b08061" xmlns:ns3="8d48eba7-12c9-425d-9e10-14fdbc7aa646" targetNamespace="http://schemas.microsoft.com/office/2006/metadata/properties" ma:root="true" ma:fieldsID="bc9a1b317ec8d3f43a8ab7eed9af45eb" ns2:_="" ns3:_="">
    <xsd:import namespace="26356de0-e899-45d4-890d-f40341b08061"/>
    <xsd:import namespace="8d48eba7-12c9-425d-9e10-14fdbc7aa6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56de0-e899-45d4-890d-f40341b080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43b256f8-33b0-4eb9-a538-089844b670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8eba7-12c9-425d-9e10-14fdbc7aa6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89586f-9e28-4669-a9dd-14244bd0ca8d}" ma:internalName="TaxCatchAll" ma:showField="CatchAllData" ma:web="8d48eba7-12c9-425d-9e10-14fdbc7aa6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85AAEE-A515-451C-A4C4-1E4DA6A76B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1292AC-7016-4FA8-B5F8-370ABF8D8522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8d48eba7-12c9-425d-9e10-14fdbc7aa64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26356de0-e899-45d4-890d-f40341b08061"/>
  </ds:schemaRefs>
</ds:datastoreItem>
</file>

<file path=customXml/itemProps3.xml><?xml version="1.0" encoding="utf-8"?>
<ds:datastoreItem xmlns:ds="http://schemas.openxmlformats.org/officeDocument/2006/customXml" ds:itemID="{F61C488A-7DB7-47FB-A342-1694AEA060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Třoska</dc:creator>
  <cp:lastModifiedBy>Martina Höhnová</cp:lastModifiedBy>
  <cp:lastPrinted>2014-02-28T09:52:57Z</cp:lastPrinted>
  <dcterms:created xsi:type="dcterms:W3CDTF">2009-04-08T07:15:50Z</dcterms:created>
  <dcterms:modified xsi:type="dcterms:W3CDTF">2025-07-17T07:37:39Z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0x0101003CDCF87503339A4B87892C540E3CDDDE</vt:lpwstr>
  </property>
  <property fmtid="{D5CDD505-2E9C-101B-9397-08002B2CF9AE}" pid="3" name="MediaServiceImageTags">
    <vt:lpwstr/>
  </property>
</Properties>
</file>