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2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SO 01 PPD25_01 Pol" sheetId="12" r:id="rId4"/>
  </sheets>
  <externalReferences>
    <externalReference r:id="rId5"/>
  </externalReferences>
  <definedNames>
    <definedName name="CelkemDPHVypocet" localSheetId="1">Stavba!$G$42</definedName>
    <definedName name="CenaCelkem">Stavba!$F$29</definedName>
    <definedName name="CenaCelkemBezDPH">Stavba!$F$28</definedName>
    <definedName name="CenaCelkemVypocet" localSheetId="1">Stavba!$H$42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Stavba!$C$4</definedName>
    <definedName name="dadresa">Stavba!$C$12:$F$12</definedName>
    <definedName name="DIČ" localSheetId="1">Stavba!$H$12</definedName>
    <definedName name="dmisto">Stavba!$D$13:$F$13</definedName>
    <definedName name="DPHSni">Stavba!$F$24</definedName>
    <definedName name="DPHZakl">Stavba!$F$26</definedName>
    <definedName name="dpsc" localSheetId="1">Stavba!$C$13</definedName>
    <definedName name="IČO" localSheetId="1">Stavba!$H$11</definedName>
    <definedName name="Mena">Stavba!$I$29</definedName>
    <definedName name="MistoStavby">Stavba!$C$4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Stavba!$D$4</definedName>
    <definedName name="_xlnm.Print_Titles" localSheetId="3">'SO 01 PPD25_01 Pol'!$1:$7</definedName>
    <definedName name="oadresa">Stavba!$C$6</definedName>
    <definedName name="Objednatel" localSheetId="1">Stavba!$C$5</definedName>
    <definedName name="Objekt" localSheetId="1">Stavba!$A$38</definedName>
    <definedName name="_xlnm.Print_Area" localSheetId="3">'SO 01 PPD25_01 Pol'!$A$1:$I$199</definedName>
    <definedName name="_xlnm.Print_Area" localSheetId="1">Stavba!$A$1:$I$69</definedName>
    <definedName name="odic" localSheetId="1">Stavba!$H$6</definedName>
    <definedName name="oico" localSheetId="1">Stavba!$H$5</definedName>
    <definedName name="omisto" localSheetId="1">Stavba!$D$7</definedName>
    <definedName name="onazev" localSheetId="1">Stavba!$C$6</definedName>
    <definedName name="opsc" localSheetId="1">Stavba!$C$7</definedName>
    <definedName name="padresa">Stavba!$C$9</definedName>
    <definedName name="pdic">Stavba!$H$9</definedName>
    <definedName name="pico">Stavba!$H$8</definedName>
    <definedName name="pmisto">Stavba!$D$10</definedName>
    <definedName name="PocetMJ">#REF!</definedName>
    <definedName name="PoptavkaID">Stavba!#REF!</definedName>
    <definedName name="pPSC">Stavba!$C$10</definedName>
    <definedName name="Projektant">Stavba!$C$8</definedName>
    <definedName name="SazbaDPH1" localSheetId="1">Stavba!$D$23</definedName>
    <definedName name="SazbaDPH1">'[1]Krycí list'!$C$30</definedName>
    <definedName name="SazbaDPH2" localSheetId="1">Stavba!$D$25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Stavba!$C$14</definedName>
    <definedName name="Z_B7E7C763_C459_487D_8ABA_5CFDDFBD5A84_.wvu.Cols" localSheetId="1" hidden="1">Stavba!#REF!</definedName>
    <definedName name="Z_B7E7C763_C459_487D_8ABA_5CFDDFBD5A84_.wvu.PrintArea" localSheetId="1" hidden="1">Stavba!$A$1:$I$36</definedName>
    <definedName name="ZakladDPHSni">Stavba!$F$23</definedName>
    <definedName name="ZakladDPHSniVypocet" localSheetId="1">Stavba!$E$42</definedName>
    <definedName name="ZakladDPHZakl">Stavba!$F$25</definedName>
    <definedName name="ZakladDPHZaklVypocet" localSheetId="1">Stavba!$F$42</definedName>
    <definedName name="ZaObjednatele">Stavba!$F$34</definedName>
    <definedName name="Zaokrouhleni">Stavba!$F$27</definedName>
    <definedName name="ZaZhotovitele">Stavba!$C$34</definedName>
    <definedName name="Zhotovitel">Stavba!$C$11:$F$11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07" i="12"/>
  <c r="G106"/>
  <c r="G105"/>
  <c r="G129"/>
  <c r="G128"/>
  <c r="G127"/>
  <c r="G126"/>
  <c r="G125"/>
  <c r="G124"/>
  <c r="G33"/>
  <c r="G116" l="1"/>
  <c r="G115"/>
  <c r="G93"/>
  <c r="G173"/>
  <c r="G172"/>
  <c r="G170"/>
  <c r="G122"/>
  <c r="G121"/>
  <c r="G120"/>
  <c r="G114"/>
  <c r="G113"/>
  <c r="G112"/>
  <c r="G111"/>
  <c r="G60"/>
  <c r="G59"/>
  <c r="G123"/>
  <c r="G110"/>
  <c r="G109"/>
  <c r="G81"/>
  <c r="G78"/>
  <c r="G9" l="1"/>
  <c r="G10"/>
  <c r="G11"/>
  <c r="G14"/>
  <c r="G16"/>
  <c r="G17"/>
  <c r="G18"/>
  <c r="G19"/>
  <c r="G20"/>
  <c r="G22"/>
  <c r="G24"/>
  <c r="G25"/>
  <c r="G27"/>
  <c r="G29"/>
  <c r="G30"/>
  <c r="G32"/>
  <c r="G35"/>
  <c r="G37"/>
  <c r="G38"/>
  <c r="G40"/>
  <c r="G39" s="1"/>
  <c r="G42"/>
  <c r="G45"/>
  <c r="G47"/>
  <c r="G48"/>
  <c r="G49"/>
  <c r="G50"/>
  <c r="G51"/>
  <c r="G52"/>
  <c r="G54"/>
  <c r="G56"/>
  <c r="G57"/>
  <c r="G63"/>
  <c r="G62" s="1"/>
  <c r="H57" i="1" s="1"/>
  <c r="G65" i="12"/>
  <c r="G68"/>
  <c r="G71"/>
  <c r="G72"/>
  <c r="G74"/>
  <c r="G75"/>
  <c r="G76"/>
  <c r="G82"/>
  <c r="G84"/>
  <c r="G87"/>
  <c r="G89"/>
  <c r="G90"/>
  <c r="G91"/>
  <c r="G92"/>
  <c r="G94"/>
  <c r="G95"/>
  <c r="G97"/>
  <c r="G100"/>
  <c r="G103"/>
  <c r="G104"/>
  <c r="G108"/>
  <c r="G117"/>
  <c r="G119"/>
  <c r="G118" s="1"/>
  <c r="G131"/>
  <c r="G132"/>
  <c r="G133"/>
  <c r="G135"/>
  <c r="G136"/>
  <c r="G138"/>
  <c r="G141"/>
  <c r="G143"/>
  <c r="G145"/>
  <c r="G147"/>
  <c r="G150"/>
  <c r="G152"/>
  <c r="G154"/>
  <c r="G156"/>
  <c r="G158"/>
  <c r="G160"/>
  <c r="G162"/>
  <c r="G167"/>
  <c r="G171"/>
  <c r="G169" s="1"/>
  <c r="H66" i="1" s="1"/>
  <c r="H18" s="1"/>
  <c r="G175" i="12"/>
  <c r="G176"/>
  <c r="G177"/>
  <c r="G178"/>
  <c r="G179"/>
  <c r="G180"/>
  <c r="G181"/>
  <c r="G182"/>
  <c r="G183"/>
  <c r="G185"/>
  <c r="G186"/>
  <c r="G187"/>
  <c r="E39" i="1"/>
  <c r="H19"/>
  <c r="G42"/>
  <c r="I28"/>
  <c r="I26"/>
  <c r="F38"/>
  <c r="E38"/>
  <c r="I23"/>
  <c r="I24"/>
  <c r="I25"/>
  <c r="I27"/>
  <c r="D24"/>
  <c r="D26"/>
  <c r="G88" i="12" l="1"/>
  <c r="H61" i="1" s="1"/>
  <c r="G83" i="12"/>
  <c r="H60" i="1" s="1"/>
  <c r="G73" i="12"/>
  <c r="H59" i="1" s="1"/>
  <c r="G64" i="12"/>
  <c r="H58" i="1" s="1"/>
  <c r="G41" i="12"/>
  <c r="H56" i="1" s="1"/>
  <c r="G34" i="12"/>
  <c r="G13"/>
  <c r="H53" i="1" s="1"/>
  <c r="G8" i="12"/>
  <c r="H52" i="1" s="1"/>
  <c r="G174" i="12"/>
  <c r="H67" i="1" s="1"/>
  <c r="G157" i="12"/>
  <c r="H65" i="1" s="1"/>
  <c r="G142" i="12"/>
  <c r="H64" i="1" s="1"/>
  <c r="G130" i="12"/>
  <c r="H63" i="1" s="1"/>
  <c r="G184" i="12"/>
  <c r="H62" i="1"/>
  <c r="H55"/>
  <c r="H68"/>
  <c r="H20" s="1"/>
  <c r="H54"/>
  <c r="F39"/>
  <c r="F42" s="1"/>
  <c r="E42"/>
  <c r="E41"/>
  <c r="E40"/>
  <c r="H16" l="1"/>
  <c r="H17"/>
  <c r="F40"/>
  <c r="H40" s="1"/>
  <c r="G189" i="12"/>
  <c r="H39" i="1"/>
  <c r="H42" s="1"/>
  <c r="I39" s="1"/>
  <c r="I42" s="1"/>
  <c r="F41"/>
  <c r="H41" s="1"/>
  <c r="H69"/>
  <c r="H21" l="1"/>
  <c r="F25" s="1"/>
  <c r="F28" s="1"/>
  <c r="I41"/>
  <c r="I40"/>
  <c r="I61"/>
  <c r="I63"/>
  <c r="I67"/>
  <c r="I53"/>
  <c r="I56"/>
  <c r="I59"/>
  <c r="I58"/>
  <c r="I68"/>
  <c r="I60"/>
  <c r="I65"/>
  <c r="I64"/>
  <c r="I62"/>
  <c r="I54"/>
  <c r="I66"/>
  <c r="I57"/>
  <c r="I55"/>
  <c r="I52"/>
  <c r="F29" l="1"/>
  <c r="I6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C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Honsa Martin</author>
  </authors>
  <commentList>
    <comment ref="H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I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<sst xmlns="http://schemas.openxmlformats.org/spreadsheetml/2006/main" count="823" uniqueCount="386">
  <si>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</si>
  <si>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</si>
  <si>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</si>
  <si>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</si>
  <si>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</si>
  <si>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</si>
  <si>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</si>
  <si>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</si>
  <si>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</si>
  <si>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</si>
  <si>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</si>
  <si>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</si>
  <si>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</si>
  <si>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</si>
  <si>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</si>
  <si>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</si>
  <si>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</si>
  <si>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</si>
  <si>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</si>
  <si>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</si>
  <si>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</si>
  <si>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</si>
  <si>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</si>
  <si>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</si>
  <si>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</si>
  <si>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</si>
  <si>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</si>
  <si>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</si>
  <si>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</si>
  <si>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</si>
  <si>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</si>
  <si>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</si>
  <si>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</si>
  <si>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</si>
  <si>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</si>
  <si>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</si>
  <si>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</si>
  <si>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</si>
  <si>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PPD25/01</t>
  </si>
  <si>
    <t>St.úpravy koupelny 5.NP objektu DSP Blansko -SO 01 stavební práce</t>
  </si>
  <si>
    <t>SO 01</t>
  </si>
  <si>
    <t>Stavební práce</t>
  </si>
  <si>
    <t>Objekt:</t>
  </si>
  <si>
    <t>Rozpočet:</t>
  </si>
  <si>
    <t>St.úpravy koupelny 5.NP objektu DSP Blansko</t>
  </si>
  <si>
    <t>Stavba</t>
  </si>
  <si>
    <t>Celkem za stavbu</t>
  </si>
  <si>
    <t>CZK</t>
  </si>
  <si>
    <t>Popis stavby: PPD25/01 - St.úpravy koupelny 5.NP objektu DSP Blansko</t>
  </si>
  <si>
    <t>Popis objektu: SO 01 - Stavební práce</t>
  </si>
  <si>
    <t>Popis rozpočtu: PPD25/01 - St.úpravy koupelny 5.NP objektu DSP Blansko -SO 01 stavební práce</t>
  </si>
  <si>
    <t>Rekapitulace dílů</t>
  </si>
  <si>
    <t>Typ dílu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</si>
  <si>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</si>
  <si>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</si>
  <si>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</si>
  <si>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</si>
  <si>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</si>
  <si>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</si>
  <si>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</si>
  <si>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</si>
  <si>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</si>
  <si>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</si>
  <si>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</si>
  <si>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</si>
  <si>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</si>
  <si>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</si>
  <si>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</si>
  <si>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</si>
  <si>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</si>
  <si>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</si>
  <si>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</si>
  <si>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</si>
  <si>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767</t>
  </si>
  <si>
    <t>Konstrukce zámečnické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</si>
  <si>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</si>
  <si>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</si>
  <si>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</si>
  <si>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</si>
  <si>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</si>
  <si>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</si>
  <si>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</si>
  <si>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</si>
  <si>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</si>
  <si>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</si>
  <si>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</si>
  <si>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</si>
  <si>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P.č.</t>
  </si>
  <si>
    <t>Číslo položky</t>
  </si>
  <si>
    <t>Název položky</t>
  </si>
  <si>
    <t>MJ</t>
  </si>
  <si>
    <t>Množství</t>
  </si>
  <si>
    <t>Cena / MJ</t>
  </si>
  <si>
    <t>Cen. soustava / platnost</t>
  </si>
  <si>
    <t>Cenová úroveň</t>
  </si>
  <si>
    <t>Díl:</t>
  </si>
  <si>
    <t>310237241</t>
  </si>
  <si>
    <t>Zazdívka otvorů pl. 0,25 m2 cihlami, tl. zdi 30 cm s použitím suché maltové směsi</t>
  </si>
  <si>
    <t>kus</t>
  </si>
  <si>
    <t>RTS 24/ II</t>
  </si>
  <si>
    <t>310237251</t>
  </si>
  <si>
    <t>Zazdívka otvorů pl. 0,25 m2 cihlami, tl. zdi 45 cm s použitím suché maltové směsi</t>
  </si>
  <si>
    <t>346244315</t>
  </si>
  <si>
    <t>m2</t>
  </si>
  <si>
    <t>610991111</t>
  </si>
  <si>
    <t>Zakrývání výplní vnitřních otvorů</t>
  </si>
  <si>
    <t>611401311</t>
  </si>
  <si>
    <t>Oprava omítky na stropech o ploše do 1 m2 vápennou štukovou omítkou</t>
  </si>
  <si>
    <t>611421221</t>
  </si>
  <si>
    <t>Oprava váp.omítek stropů do 10% plochy - hladkých</t>
  </si>
  <si>
    <t>611471413</t>
  </si>
  <si>
    <t>Úprava stropů aktiv. štukem s přísadou, tl. 2-3 mm</t>
  </si>
  <si>
    <t>611481211</t>
  </si>
  <si>
    <t>Montáž výztužné sítě (perlinky) do stěrky - stropy vnitřní včetně výztužné sítě a stěrkového tmelu</t>
  </si>
  <si>
    <t>612401391</t>
  </si>
  <si>
    <t>Omítka malých ploch vnitřních stěn do 1 m2 vápennou štukovou omítkou</t>
  </si>
  <si>
    <t>prostupy pro kanalizaci : 3</t>
  </si>
  <si>
    <t>612403386</t>
  </si>
  <si>
    <t>Hrubá výplň rýh ve stěnách do 10x10cm maltou z SMS zdicí maltou</t>
  </si>
  <si>
    <t>m</t>
  </si>
  <si>
    <t>vybouraná příčka : 2,65*2</t>
  </si>
  <si>
    <t>612403388</t>
  </si>
  <si>
    <t>Hrubá výplň rýh ve stěnách do 15x15cm maltou z SMS zdicí maltou</t>
  </si>
  <si>
    <t>612421615</t>
  </si>
  <si>
    <t>Omítka vnitřní zdiva, MVC, hrubá zatřená tloušťka jádra 20 mm</t>
  </si>
  <si>
    <t>612421626</t>
  </si>
  <si>
    <t>Omítka vnitřní zdiva, MVC, hladká</t>
  </si>
  <si>
    <t>612423531</t>
  </si>
  <si>
    <t>Omítka rýh stěn vápenná šířky do 15 cm, štuková s použitím suché maltové směsi</t>
  </si>
  <si>
    <t>612473185</t>
  </si>
  <si>
    <t>Příplatek za zabudované omítníky v ploše stěn</t>
  </si>
  <si>
    <t>612481211</t>
  </si>
  <si>
    <t xml:space="preserve">Montáž výztužné sítě (perlinky) do stěrky - vnitřní stěny včetně výztužné sítě a stěrkového tmelu </t>
  </si>
  <si>
    <t>631312141</t>
  </si>
  <si>
    <t>Doplnění rýh betonem v dosavadních mazaninách</t>
  </si>
  <si>
    <t>m3</t>
  </si>
  <si>
    <t>vybouraná příčka : 1,15*0,2*0,1</t>
  </si>
  <si>
    <t>632411105</t>
  </si>
  <si>
    <t xml:space="preserve">Samonivelační stěrka, ruční zpracování tl. 5 mm samonivelační polymercementová stěrka </t>
  </si>
  <si>
    <t>632411906</t>
  </si>
  <si>
    <t xml:space="preserve">Penetrace velmi savých podkladů </t>
  </si>
  <si>
    <t>952901111</t>
  </si>
  <si>
    <t>Vyčištění budov o výšce podlaží do 4 m</t>
  </si>
  <si>
    <t>962031113</t>
  </si>
  <si>
    <t>Bourání příček z cihel pálených plných tl. 65 mm</t>
  </si>
  <si>
    <t>2,65*1,15</t>
  </si>
  <si>
    <t>962031116</t>
  </si>
  <si>
    <t>Bourání příček z cihel pálených plných tl. 140 mm</t>
  </si>
  <si>
    <t>obezdívka vany : (1,8*2+0,6)*0,7</t>
  </si>
  <si>
    <t>965048515</t>
  </si>
  <si>
    <t>Broušení betonových povrchů do tl. 5 mm</t>
  </si>
  <si>
    <t>965081713</t>
  </si>
  <si>
    <t>Bourání dlažeb keramických tl.10 mm, nad 1 m2</t>
  </si>
  <si>
    <t>971033441</t>
  </si>
  <si>
    <t>Vybourání otv. zeď cihel. pl.0,25 m2, tl.30cm, MVC</t>
  </si>
  <si>
    <t>971033451</t>
  </si>
  <si>
    <t>Vybourání otv. zeď cihel. pl.0,25 m2, tl.45cm, MVC</t>
  </si>
  <si>
    <t>972054341</t>
  </si>
  <si>
    <t>Vybourání otv. stropy ŽB pl. 0,25 m2, tl. 15 cm</t>
  </si>
  <si>
    <t>974031164</t>
  </si>
  <si>
    <t>Vysekání rýh ve zdi cihelné 15 x 15 cm</t>
  </si>
  <si>
    <t>kanalizace : 2,5</t>
  </si>
  <si>
    <t>976082131</t>
  </si>
  <si>
    <t>Vybourání objímek,držáků apod.ze zdiva cihelného</t>
  </si>
  <si>
    <t>madla : 2</t>
  </si>
  <si>
    <t>978011121</t>
  </si>
  <si>
    <t>Otlučení omítek vnitřních vápenných stropů do 10 %</t>
  </si>
  <si>
    <t>978059521</t>
  </si>
  <si>
    <t>Odsekání vnitřních obkladů stěn do 2 m2</t>
  </si>
  <si>
    <t>(5,32*2+3,15+0,32*2+0,225+0,5)*2-0,9*2</t>
  </si>
  <si>
    <t>999281111</t>
  </si>
  <si>
    <t>Přesun hmot pro opravy a údržbu do výšky 25 m</t>
  </si>
  <si>
    <t>t</t>
  </si>
  <si>
    <t>711212012</t>
  </si>
  <si>
    <t>Hydroizolační povlak vyztužený tkaninou  pružná hydroizolace</t>
  </si>
  <si>
    <t>podlaha : 15,66</t>
  </si>
  <si>
    <t>711212601</t>
  </si>
  <si>
    <t>Utěsnění detailů při stěrkových hydroizolacích, těsnicí pás do spoje podlaha - stěna</t>
  </si>
  <si>
    <t>5,32*2+0,5*2+0,32*2+0,225+3,15*2+0,225</t>
  </si>
  <si>
    <t>2,3</t>
  </si>
  <si>
    <t>711212602</t>
  </si>
  <si>
    <t>Utěsnění detailů při stěrkových hydroizolacích, těsnicí roh vnější, vnitřní do spoje podlaha-stěna vnější, vnitřní roh</t>
  </si>
  <si>
    <t>998711101</t>
  </si>
  <si>
    <t>Přesun hmot pro izolace proti vodě, výšky do 6 m</t>
  </si>
  <si>
    <t>721170909</t>
  </si>
  <si>
    <t>Provedení opravy vnitřní kanalizace, potrubí plastové, vsazení odbočky, D 110 mm</t>
  </si>
  <si>
    <t>721176115</t>
  </si>
  <si>
    <t>Potrubí HT odpadní svislé, D 110 x 2,7 mm</t>
  </si>
  <si>
    <t>721176135</t>
  </si>
  <si>
    <t>Potrubí HT svodné (ležaté) zavěšené, D 110 x 2,7 mm</t>
  </si>
  <si>
    <t>1,1+2,7+0,6+0,8</t>
  </si>
  <si>
    <t>721290111</t>
  </si>
  <si>
    <t>Zkouška těsnosti kanalizace vodou DN 125 mm</t>
  </si>
  <si>
    <t>998721101</t>
  </si>
  <si>
    <t>Přesun hmot pro vnitřní kanalizaci, výšky do 6 m</t>
  </si>
  <si>
    <t>722130901</t>
  </si>
  <si>
    <t>Zazátkování vývodu</t>
  </si>
  <si>
    <t>výlevka : 2</t>
  </si>
  <si>
    <t>sprch baterie : 2</t>
  </si>
  <si>
    <t>998722101</t>
  </si>
  <si>
    <t>Přesun hmot pro vnitřní vodovod, výšky do 6 m</t>
  </si>
  <si>
    <t>725210821</t>
  </si>
  <si>
    <t>Demontáž umyvadel bez výtokových armatur</t>
  </si>
  <si>
    <t>soubor</t>
  </si>
  <si>
    <t>725220841</t>
  </si>
  <si>
    <t>Demontáž ocelové vany</t>
  </si>
  <si>
    <t>725291142</t>
  </si>
  <si>
    <t>Madlo dvojité pevné nerez dl. 844 mm</t>
  </si>
  <si>
    <t>725291146</t>
  </si>
  <si>
    <t>Madlo dvojité sklopné nerez dl. 852 mm</t>
  </si>
  <si>
    <t>725330820</t>
  </si>
  <si>
    <t>Demontáž výlevky diturvitové</t>
  </si>
  <si>
    <t>725814102</t>
  </si>
  <si>
    <t>Ventil rohový  DN 15 mm x DN 10 mm</t>
  </si>
  <si>
    <t>koupací vana : 2</t>
  </si>
  <si>
    <t>725820801</t>
  </si>
  <si>
    <t>Demontáž baterie nástěnné do G 3/4"</t>
  </si>
  <si>
    <t>vana : 1</t>
  </si>
  <si>
    <t>sprch baterie : 1</t>
  </si>
  <si>
    <t>725820803</t>
  </si>
  <si>
    <t>Demontáž baterie stojánkové do 2 - 3 otvorů</t>
  </si>
  <si>
    <t>výlevka : 1</t>
  </si>
  <si>
    <t>umývadlo : 1</t>
  </si>
  <si>
    <t>725-998</t>
  </si>
  <si>
    <t>D+M koupací vany včetně dopravy a napojení na stávající rozvod vody,kanalizace a NN</t>
  </si>
  <si>
    <t>Vlastní</t>
  </si>
  <si>
    <t>Indiv</t>
  </si>
  <si>
    <t>725100001</t>
  </si>
  <si>
    <t>Umyvadlo, baterie, zápachová uzávěrka</t>
  </si>
  <si>
    <t>Součtová</t>
  </si>
  <si>
    <t>725100023</t>
  </si>
  <si>
    <t>Klozet se zazděnou nádržkou</t>
  </si>
  <si>
    <t>998725101</t>
  </si>
  <si>
    <t>Přesun hmot pro zařizovací předměty, výšky do 6 m</t>
  </si>
  <si>
    <t>767-001</t>
  </si>
  <si>
    <t>úprava dělících stěn sklepních prostor - předpoklad</t>
  </si>
  <si>
    <t>771101210</t>
  </si>
  <si>
    <t>Penetrace podkladu pod dlažby penetrační nátěr</t>
  </si>
  <si>
    <t>771475014</t>
  </si>
  <si>
    <t>Obklad soklíků keram.rovných, tmel,výška 10 cm lepidlo a spárovací hmota</t>
  </si>
  <si>
    <t>771479001</t>
  </si>
  <si>
    <t>Řezání dlaždic keramických pro soklíky</t>
  </si>
  <si>
    <t>771575109</t>
  </si>
  <si>
    <t>Montáž keramické dlažby, hladké, na tmel, 300 x 300 m lepidlo flexi, spár hmota</t>
  </si>
  <si>
    <t>771578011</t>
  </si>
  <si>
    <t>Spára podlaha - stěna, silikonem</t>
  </si>
  <si>
    <t>597643201</t>
  </si>
  <si>
    <t xml:space="preserve">Dlaždice 300 x 300 </t>
  </si>
  <si>
    <t>998771101</t>
  </si>
  <si>
    <t>Přesun hmot pro podlahy z dlaždic, výšky do 6 m</t>
  </si>
  <si>
    <t>781101210</t>
  </si>
  <si>
    <t xml:space="preserve">Penetrace podkladu pod obklady penetrační nátěr </t>
  </si>
  <si>
    <t>781475120</t>
  </si>
  <si>
    <t>Obklad vnitřní stěn keramický, do tmele, do 300 x 600 mm lepidlo a spárovací hmota</t>
  </si>
  <si>
    <t>781491001</t>
  </si>
  <si>
    <t>Montáž lišt k obkladům rohových, koutových i dilatačních</t>
  </si>
  <si>
    <t>rohové : 2*5+1</t>
  </si>
  <si>
    <t>koutové : 10*2</t>
  </si>
  <si>
    <t>28342445</t>
  </si>
  <si>
    <t>Profil koutový dl. 2,5 m</t>
  </si>
  <si>
    <t>11*1,1</t>
  </si>
  <si>
    <t>59760134.A</t>
  </si>
  <si>
    <t xml:space="preserve">Lišta kout/2dílná plast </t>
  </si>
  <si>
    <t>20*1,1</t>
  </si>
  <si>
    <t>597813740</t>
  </si>
  <si>
    <t xml:space="preserve">Obkládačka 300 x 600 mm </t>
  </si>
  <si>
    <t>998781101</t>
  </si>
  <si>
    <t>Přesun hmot pro obklady keramické, výšky do 6 m</t>
  </si>
  <si>
    <t>784402801</t>
  </si>
  <si>
    <t>Odstranění malby oškrábáním v místnosti H do 3,8 m</t>
  </si>
  <si>
    <t>784403801</t>
  </si>
  <si>
    <t>Odstranění maleb omytím v místnosti H do 3,8 m</t>
  </si>
  <si>
    <t>784191101</t>
  </si>
  <si>
    <t>784195212</t>
  </si>
  <si>
    <t>210-001</t>
  </si>
  <si>
    <t>D+M přívodu k vaně včetně lištování kabelu a úpravy v rozvaděči</t>
  </si>
  <si>
    <t>979086112</t>
  </si>
  <si>
    <t>Nakládání nebo překládání suti a vybouraných hmot</t>
  </si>
  <si>
    <t>979011211</t>
  </si>
  <si>
    <t>Svislá doprava suti a vybour. hmot za 2.NP nošením</t>
  </si>
  <si>
    <t>979011219</t>
  </si>
  <si>
    <t>Přípl.k svislé dopr.suti za každé další NP nošením</t>
  </si>
  <si>
    <t>979081111</t>
  </si>
  <si>
    <t>Odvoz suti a vybour. hmot na skládku do 1 km</t>
  </si>
  <si>
    <t>979081121</t>
  </si>
  <si>
    <t>Příplatek k odvozu za každý další 1 km</t>
  </si>
  <si>
    <t>979999999</t>
  </si>
  <si>
    <t>Poplatek za ukládku suť do 10 % příměsí (skup.170107)</t>
  </si>
  <si>
    <t>979087311</t>
  </si>
  <si>
    <t>Vodorovné přemístění suti nošením do 10 m</t>
  </si>
  <si>
    <t>979087391</t>
  </si>
  <si>
    <t>Příplatek za nošení suti každých dalších 10 m</t>
  </si>
  <si>
    <t>979093111</t>
  </si>
  <si>
    <t>Uložení suti na skládku bez zhutnění</t>
  </si>
  <si>
    <t>005121 R</t>
  </si>
  <si>
    <t>Zařízení staveniště</t>
  </si>
  <si>
    <t>Soubor</t>
  </si>
  <si>
    <t>005211040R</t>
  </si>
  <si>
    <t xml:space="preserve">Užívání veřejných ploch a prostranství  </t>
  </si>
  <si>
    <t>005241010R</t>
  </si>
  <si>
    <t xml:space="preserve">Dokumentace skutečného provedení </t>
  </si>
  <si>
    <t>Poznámky uchazeče k zadání</t>
  </si>
  <si>
    <t>stěna : 15</t>
  </si>
  <si>
    <t>nad obkladem : 11,7</t>
  </si>
  <si>
    <t>výmalba dotčených prostor  -v místě sklepních komor a uklid místnosti 4.NP : 10</t>
  </si>
  <si>
    <t>vyrovnání povrchu pod obklady : 18,83</t>
  </si>
  <si>
    <t>dotčené plochy a plochy pro dopravu materiálu a suti -předpoklad : 20</t>
  </si>
  <si>
    <t xml:space="preserve"> obklady : 29,26</t>
  </si>
  <si>
    <t>1*1,5</t>
  </si>
  <si>
    <t>721-001</t>
  </si>
  <si>
    <t>Demontáž podlahové vpusti vč. likvidace</t>
  </si>
  <si>
    <t>725-999</t>
  </si>
  <si>
    <t>Dodávka+ montáž podlahové vpusti HL510 vč. sifonové vložky a mřížky z nerezové oceli s vysokou odolností proti poškození tloušťky 5 mm + dopojení na stávající potrubí</t>
  </si>
  <si>
    <t>725-1000</t>
  </si>
  <si>
    <t>Demontáž a následná zpětná montáž litinového článkového radiátoru vč. následného odvzdušnění a zkoušky těsnosti</t>
  </si>
  <si>
    <t>642942111R</t>
  </si>
  <si>
    <t>rozšíření dveřního otvoru: 0,2*2,1</t>
  </si>
  <si>
    <t>968061125</t>
  </si>
  <si>
    <t>Vyvěšení dřevěných a plastových dveřních křídel pl. do 2 m2</t>
  </si>
  <si>
    <t>968072455</t>
  </si>
  <si>
    <t>Vybourání kovových dveřních zárubní pl. do 2 m2</t>
  </si>
  <si>
    <t>0,8*2</t>
  </si>
  <si>
    <t>725-01</t>
  </si>
  <si>
    <t>demontáž skříňky, odvoz na skládku vč poplatku</t>
  </si>
  <si>
    <t>725-02</t>
  </si>
  <si>
    <t>725-03</t>
  </si>
  <si>
    <t>725-04</t>
  </si>
  <si>
    <t>demontáž věšáku, odvoz na skládku vč poplatku</t>
  </si>
  <si>
    <t>úprava madla na chodbě</t>
  </si>
  <si>
    <t>D+M nástěnné skříňky s dveřmi, specifikace dle objednatele</t>
  </si>
  <si>
    <t>767-002</t>
  </si>
  <si>
    <t>767-003</t>
  </si>
  <si>
    <t>767-004</t>
  </si>
  <si>
    <t>demontáž madel, odvoz na skládku, poplatek</t>
  </si>
  <si>
    <t>demontáž infrazářiče, odvoz na skládku, poplatek</t>
  </si>
  <si>
    <t>demontáž zrcadla, odvoz na skládku, poplatek</t>
  </si>
  <si>
    <t>210-002</t>
  </si>
  <si>
    <t>Demontáž stropního zářivkového svítidla vč. likvidace</t>
  </si>
  <si>
    <t>210-003</t>
  </si>
  <si>
    <t>D+M LED stropního svítidla vč. napojení na stávající el. rozvody a zpracování světlotechnického výpočtu</t>
  </si>
  <si>
    <t>210-004</t>
  </si>
  <si>
    <t>D+M stropního infrapanelu o výkonu 800 W vč. nového napojení na el. rozvody viz. pozn. 4</t>
  </si>
  <si>
    <t>725291141</t>
  </si>
  <si>
    <t>Madlo dvojité pevné nerez dl. 564 mm</t>
  </si>
  <si>
    <t>55149061</t>
  </si>
  <si>
    <t xml:space="preserve">Zrcadlo nerez nerozbitné 600 x 400 mm  </t>
  </si>
  <si>
    <t>725-05</t>
  </si>
  <si>
    <t>D+M nerezového nástěnného věšáku na oděvy</t>
  </si>
  <si>
    <t xml:space="preserve">očištění stávajících rozvodů UT, nátěr 1+2x synt. </t>
  </si>
  <si>
    <t>61-001</t>
  </si>
  <si>
    <t>611601051</t>
  </si>
  <si>
    <t>Dveře dřevěné interiérové 1000 x 1970 mm L/P, lak, plné</t>
  </si>
  <si>
    <t>Osazení zárubní dveřních ocelových, pl. do 2,5 m2, včetně dodávky zárubně 1000 x 1970 x 100 mm a povrchové úpravy 1xzákladový  + 2xsyntetický nátěr, vč. zapravení, doplnění podlahy a nové nerezové přechdové lišty</t>
  </si>
  <si>
    <t>766661122</t>
  </si>
  <si>
    <t>Montáž dveří do zárubně,otevíravých 1kř.nad 0,8 m</t>
  </si>
  <si>
    <t>766670021</t>
  </si>
  <si>
    <t>Montáž kliky a štítku</t>
  </si>
  <si>
    <t>767-005</t>
  </si>
  <si>
    <t>Kliky se štítem klika x koule, cylindrická vložka</t>
  </si>
  <si>
    <t>54926060</t>
  </si>
  <si>
    <t>Zadlabávací zámek</t>
  </si>
  <si>
    <t>54964410</t>
  </si>
  <si>
    <t>Vložka cylindrická oboustranná</t>
  </si>
  <si>
    <t>725845111</t>
  </si>
  <si>
    <t>Baterie sprchová nástěnná ruční, bez příslušenství</t>
  </si>
  <si>
    <t>725849201</t>
  </si>
  <si>
    <t xml:space="preserve">Montáž baterií sprchových, pevná výška </t>
  </si>
  <si>
    <t>55145352</t>
  </si>
  <si>
    <t>Set sprchový hadice, růžice, držák</t>
  </si>
  <si>
    <t>výmalba stěny ze strany chodby po provedení nových dveří: 3,55*2,65</t>
  </si>
  <si>
    <t>46,7675*2</t>
  </si>
  <si>
    <t>18,83</t>
  </si>
  <si>
    <t>2,50000</t>
  </si>
  <si>
    <t>5,20000</t>
  </si>
  <si>
    <t>2,30000</t>
  </si>
  <si>
    <t>15,66000*1,15</t>
  </si>
  <si>
    <t>2,30000*0,11</t>
  </si>
  <si>
    <t>29,26</t>
  </si>
  <si>
    <t>29,26*1,15</t>
  </si>
  <si>
    <t>12,36950</t>
  </si>
  <si>
    <t>15,66000</t>
  </si>
  <si>
    <t>11,7</t>
  </si>
  <si>
    <t>Výkaz výměr</t>
  </si>
  <si>
    <t>Obezdívky van a WC nádržek z plynosilikátových tvárnic tl. 150 mm</t>
  </si>
  <si>
    <t>Penetrace podkladu univerzální 1x</t>
  </si>
  <si>
    <t>Malba, bílá, bez penetrace, 2 x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</si>
</sst>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9" xfId="0" applyNumberFormat="1" applyFont="1" applyFill="1" applyBorder="1" applyAlignment="1">
      <alignment vertical="center"/>
    </xf>
    <xf numFmtId="4" fontId="7" fillId="5" borderId="30" xfId="0" applyNumberFormat="1" applyFont="1" applyFill="1" applyBorder="1" applyAlignment="1">
      <alignment vertical="center" wrapText="1"/>
    </xf>
    <xf numFmtId="4" fontId="10" fillId="5" borderId="31" xfId="0" applyNumberFormat="1" applyFont="1" applyFill="1" applyBorder="1" applyAlignment="1">
      <alignment horizontal="center" vertical="center" wrapText="1" shrinkToFit="1"/>
    </xf>
    <xf numFmtId="4" fontId="7" fillId="5" borderId="29" xfId="0" applyNumberFormat="1" applyFont="1" applyFill="1" applyBorder="1" applyAlignment="1">
      <alignment horizontal="center" vertical="center" wrapText="1" shrinkToFit="1"/>
    </xf>
    <xf numFmtId="4" fontId="7" fillId="5" borderId="31" xfId="0" applyNumberFormat="1" applyFont="1" applyFill="1" applyBorder="1" applyAlignment="1">
      <alignment horizontal="center" vertical="center" wrapText="1" shrinkToFit="1"/>
    </xf>
    <xf numFmtId="3" fontId="7" fillId="5" borderId="31" xfId="0" applyNumberFormat="1" applyFont="1" applyFill="1" applyBorder="1" applyAlignment="1">
      <alignment horizontal="center" vertical="center" wrapText="1"/>
    </xf>
    <xf numFmtId="4" fontId="0" fillId="0" borderId="32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4" fontId="0" fillId="0" borderId="34" xfId="0" applyNumberFormat="1" applyBorder="1" applyAlignment="1">
      <alignment vertical="center" shrinkToFit="1"/>
    </xf>
    <xf numFmtId="3" fontId="0" fillId="0" borderId="34" xfId="0" applyNumberFormat="1" applyBorder="1" applyAlignment="1">
      <alignment vertical="center"/>
    </xf>
    <xf numFmtId="4" fontId="5" fillId="0" borderId="32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4" fontId="5" fillId="0" borderId="34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/>
    </xf>
    <xf numFmtId="4" fontId="0" fillId="0" borderId="32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15" fillId="3" borderId="36" xfId="0" applyNumberFormat="1" applyFont="1" applyFill="1" applyBorder="1" applyAlignment="1">
      <alignment vertical="center" wrapText="1" shrinkToFit="1"/>
    </xf>
    <xf numFmtId="4" fontId="15" fillId="3" borderId="36" xfId="0" applyNumberFormat="1" applyFont="1" applyFill="1" applyBorder="1" applyAlignment="1">
      <alignment vertical="center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vertical="center"/>
    </xf>
    <xf numFmtId="4" fontId="3" fillId="0" borderId="34" xfId="0" applyNumberFormat="1" applyFont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4" fontId="3" fillId="3" borderId="37" xfId="0" applyNumberFormat="1" applyFont="1" applyFill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4" xfId="0" applyNumberFormat="1" applyFont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0" xfId="0" applyFill="1" applyBorder="1"/>
    <xf numFmtId="0" fontId="0" fillId="5" borderId="20" xfId="0" applyFill="1" applyBorder="1" applyAlignment="1">
      <alignment horizontal="center"/>
    </xf>
    <xf numFmtId="49" fontId="0" fillId="5" borderId="20" xfId="0" applyNumberFormat="1" applyFill="1" applyBorder="1"/>
    <xf numFmtId="0" fontId="0" fillId="5" borderId="20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0" fontId="5" fillId="3" borderId="28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1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7" fillId="0" borderId="39" xfId="0" applyFont="1" applyFill="1" applyBorder="1" applyAlignment="1">
      <alignment vertical="top"/>
    </xf>
    <xf numFmtId="49" fontId="17" fillId="0" borderId="40" xfId="0" applyNumberFormat="1" applyFont="1" applyFill="1" applyBorder="1" applyAlignment="1">
      <alignment vertical="top"/>
    </xf>
    <xf numFmtId="49" fontId="17" fillId="0" borderId="40" xfId="0" applyNumberFormat="1" applyFont="1" applyFill="1" applyBorder="1" applyAlignment="1">
      <alignment horizontal="left" vertical="top" wrapText="1"/>
    </xf>
    <xf numFmtId="0" fontId="17" fillId="0" borderId="40" xfId="0" applyFont="1" applyFill="1" applyBorder="1" applyAlignment="1">
      <alignment horizontal="center" vertical="top" shrinkToFit="1"/>
    </xf>
    <xf numFmtId="165" fontId="17" fillId="0" borderId="40" xfId="0" applyNumberFormat="1" applyFont="1" applyFill="1" applyBorder="1" applyAlignment="1">
      <alignment vertical="top" shrinkToFit="1"/>
    </xf>
    <xf numFmtId="4" fontId="17" fillId="0" borderId="40" xfId="0" applyNumberFormat="1" applyFont="1" applyFill="1" applyBorder="1" applyAlignment="1">
      <alignment vertical="top" shrinkToFit="1"/>
    </xf>
    <xf numFmtId="4" fontId="17" fillId="0" borderId="43" xfId="0" applyNumberFormat="1" applyFont="1" applyFill="1" applyBorder="1" applyAlignment="1">
      <alignment vertical="top" shrinkToFit="1"/>
    </xf>
    <xf numFmtId="4" fontId="17" fillId="0" borderId="44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3" fillId="0" borderId="32" xfId="0" applyNumberFormat="1" applyFont="1" applyBorder="1" applyAlignment="1">
      <alignment vertical="center" wrapText="1"/>
    </xf>
    <xf numFmtId="49" fontId="3" fillId="0" borderId="33" xfId="0" applyNumberFormat="1" applyFont="1" applyBorder="1" applyAlignment="1">
      <alignment vertical="center" wrapText="1"/>
    </xf>
    <xf numFmtId="4" fontId="0" fillId="0" borderId="33" xfId="0" applyNumberForma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1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1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1" xfId="0" applyNumberFormat="1" applyBorder="1" applyAlignment="1">
      <alignment vertical="center" shrinkToFit="1"/>
    </xf>
    <xf numFmtId="0" fontId="0" fillId="4" borderId="2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1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35</v>
      </c>
    </row>
    <row r="2" spans="1:7" ht="57.75" customHeight="1">
      <c r="A2" s="193" t="s">
        <v>36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N72"/>
  <sheetViews>
    <sheetView showGridLines="0" topLeftCell="A14" zoomScaleNormal="100" zoomScaleSheetLayoutView="75" workbookViewId="0">
      <selection activeCell="A2" sqref="A2"/>
    </sheetView>
  </sheetViews>
  <sheetFormatPr defaultColWidth="9" defaultRowHeight="12.75"/>
  <cols>
    <col min="1" max="1" width="13.42578125" customWidth="1"/>
    <col min="2" max="2" width="7.42578125" style="51" customWidth="1"/>
    <col min="3" max="3" width="13" style="51" customWidth="1"/>
    <col min="4" max="4" width="9.7109375" style="51" customWidth="1"/>
    <col min="5" max="5" width="11.7109375" customWidth="1"/>
    <col min="6" max="8" width="13" customWidth="1"/>
    <col min="9" max="9" width="5.5703125" customWidth="1"/>
    <col min="10" max="10" width="4.28515625" customWidth="1"/>
    <col min="11" max="14" width="10.7109375" customWidth="1"/>
  </cols>
  <sheetData>
    <row r="1" spans="1:14" ht="33.75" customHeight="1">
      <c r="A1" s="228" t="s">
        <v>382</v>
      </c>
      <c r="B1" s="229"/>
      <c r="C1" s="229"/>
      <c r="D1" s="229"/>
      <c r="E1" s="229"/>
      <c r="F1" s="229"/>
      <c r="G1" s="229"/>
      <c r="H1" s="229"/>
      <c r="I1" s="230"/>
    </row>
    <row r="2" spans="1:14" ht="36" customHeight="1">
      <c r="A2" s="75" t="s">
        <v>23</v>
      </c>
      <c r="B2" s="76"/>
      <c r="C2" s="77" t="s">
        <v>38</v>
      </c>
      <c r="D2" s="234" t="s">
        <v>44</v>
      </c>
      <c r="E2" s="235"/>
      <c r="F2" s="235"/>
      <c r="G2" s="235"/>
      <c r="H2" s="235"/>
      <c r="I2" s="236"/>
      <c r="N2" s="1"/>
    </row>
    <row r="3" spans="1:14" ht="27" customHeight="1">
      <c r="A3" s="78" t="s">
        <v>42</v>
      </c>
      <c r="B3" s="76"/>
      <c r="C3" s="79" t="s">
        <v>40</v>
      </c>
      <c r="D3" s="237" t="s">
        <v>41</v>
      </c>
      <c r="E3" s="238"/>
      <c r="F3" s="238"/>
      <c r="G3" s="238"/>
      <c r="H3" s="238"/>
      <c r="I3" s="239"/>
    </row>
    <row r="4" spans="1:14" ht="23.25" customHeight="1">
      <c r="A4" s="80" t="s">
        <v>43</v>
      </c>
      <c r="B4" s="81"/>
      <c r="C4" s="82" t="s">
        <v>38</v>
      </c>
      <c r="D4" s="217" t="s">
        <v>39</v>
      </c>
      <c r="E4" s="218"/>
      <c r="F4" s="218"/>
      <c r="G4" s="218"/>
      <c r="H4" s="218"/>
      <c r="I4" s="219"/>
    </row>
    <row r="5" spans="1:14" ht="24" customHeight="1">
      <c r="A5" s="31" t="s">
        <v>22</v>
      </c>
      <c r="C5" s="222"/>
      <c r="D5" s="223"/>
      <c r="E5" s="223"/>
      <c r="F5" s="223"/>
      <c r="G5" s="18" t="s">
        <v>37</v>
      </c>
      <c r="H5" s="22"/>
      <c r="I5" s="8"/>
    </row>
    <row r="6" spans="1:14" ht="15.75" customHeight="1">
      <c r="A6" s="28"/>
      <c r="B6" s="54"/>
      <c r="C6" s="224"/>
      <c r="D6" s="225"/>
      <c r="E6" s="225"/>
      <c r="F6" s="225"/>
      <c r="G6" s="18" t="s">
        <v>33</v>
      </c>
      <c r="H6" s="22"/>
      <c r="I6" s="8"/>
    </row>
    <row r="7" spans="1:14" ht="15.75" customHeight="1">
      <c r="A7" s="29"/>
      <c r="B7" s="55"/>
      <c r="C7" s="52"/>
      <c r="D7" s="226"/>
      <c r="E7" s="227"/>
      <c r="F7" s="227"/>
      <c r="G7" s="24"/>
      <c r="H7" s="23"/>
      <c r="I7" s="34"/>
    </row>
    <row r="8" spans="1:14" ht="24" hidden="1" customHeight="1">
      <c r="A8" s="31" t="s">
        <v>20</v>
      </c>
      <c r="C8" s="50"/>
      <c r="G8" s="18" t="s">
        <v>37</v>
      </c>
      <c r="H8" s="22"/>
      <c r="I8" s="8"/>
    </row>
    <row r="9" spans="1:14" ht="15.75" hidden="1" customHeight="1">
      <c r="A9" s="2"/>
      <c r="C9" s="50"/>
      <c r="G9" s="18" t="s">
        <v>33</v>
      </c>
      <c r="H9" s="22"/>
      <c r="I9" s="8"/>
    </row>
    <row r="10" spans="1:14" ht="15.75" hidden="1" customHeight="1">
      <c r="A10" s="35"/>
      <c r="B10" s="55"/>
      <c r="C10" s="52"/>
      <c r="D10" s="56"/>
      <c r="E10" s="24"/>
      <c r="F10" s="14"/>
      <c r="G10" s="14"/>
      <c r="H10" s="36"/>
      <c r="I10" s="34"/>
    </row>
    <row r="11" spans="1:14" ht="24" customHeight="1">
      <c r="A11" s="31" t="s">
        <v>19</v>
      </c>
      <c r="C11" s="241"/>
      <c r="D11" s="241"/>
      <c r="E11" s="241"/>
      <c r="F11" s="241"/>
      <c r="G11" s="18" t="s">
        <v>37</v>
      </c>
      <c r="H11" s="84"/>
      <c r="I11" s="8"/>
    </row>
    <row r="12" spans="1:14" ht="15.75" customHeight="1">
      <c r="A12" s="28"/>
      <c r="B12" s="54"/>
      <c r="C12" s="216"/>
      <c r="D12" s="216"/>
      <c r="E12" s="216"/>
      <c r="F12" s="216"/>
      <c r="G12" s="18" t="s">
        <v>33</v>
      </c>
      <c r="H12" s="84"/>
      <c r="I12" s="8"/>
    </row>
    <row r="13" spans="1:14" ht="15.75" customHeight="1">
      <c r="A13" s="29"/>
      <c r="B13" s="55"/>
      <c r="C13" s="83"/>
      <c r="D13" s="220"/>
      <c r="E13" s="221"/>
      <c r="F13" s="221"/>
      <c r="G13" s="19"/>
      <c r="H13" s="23"/>
      <c r="I13" s="34"/>
    </row>
    <row r="14" spans="1:14" ht="24" customHeight="1">
      <c r="A14" s="43" t="s">
        <v>21</v>
      </c>
      <c r="B14" s="57"/>
      <c r="C14" s="58"/>
      <c r="D14" s="59"/>
      <c r="E14" s="44"/>
      <c r="F14" s="44"/>
      <c r="G14" s="45"/>
      <c r="H14" s="44"/>
      <c r="I14" s="46"/>
    </row>
    <row r="15" spans="1:14" ht="32.25" customHeight="1">
      <c r="A15" s="35" t="s">
        <v>31</v>
      </c>
      <c r="B15" s="60"/>
      <c r="C15" s="53"/>
      <c r="D15" s="240"/>
      <c r="E15" s="240"/>
      <c r="F15" s="242"/>
      <c r="G15" s="242"/>
      <c r="H15" s="242" t="s">
        <v>30</v>
      </c>
      <c r="I15" s="243"/>
    </row>
    <row r="16" spans="1:14" ht="23.25" customHeight="1">
      <c r="A16" s="38" t="s">
        <v>25</v>
      </c>
      <c r="B16" s="61"/>
      <c r="C16" s="62"/>
      <c r="D16" s="205"/>
      <c r="E16" s="206"/>
      <c r="F16" s="205"/>
      <c r="G16" s="206"/>
      <c r="H16" s="205">
        <f>SUM(H52:H57,H67)</f>
        <v>0</v>
      </c>
      <c r="I16" s="207"/>
    </row>
    <row r="17" spans="1:9" ht="23.25" customHeight="1">
      <c r="A17" s="38" t="s">
        <v>26</v>
      </c>
      <c r="B17" s="61"/>
      <c r="C17" s="62"/>
      <c r="D17" s="205"/>
      <c r="E17" s="206"/>
      <c r="F17" s="205"/>
      <c r="G17" s="206"/>
      <c r="H17" s="205">
        <f>SUM(H58:H65)</f>
        <v>0</v>
      </c>
      <c r="I17" s="207"/>
    </row>
    <row r="18" spans="1:9" ht="23.25" customHeight="1">
      <c r="A18" s="38" t="s">
        <v>27</v>
      </c>
      <c r="B18" s="61"/>
      <c r="C18" s="62"/>
      <c r="D18" s="205"/>
      <c r="E18" s="206"/>
      <c r="F18" s="205"/>
      <c r="G18" s="206"/>
      <c r="H18" s="205">
        <f>SUM(H66)</f>
        <v>0</v>
      </c>
      <c r="I18" s="207"/>
    </row>
    <row r="19" spans="1:9" ht="23.25" customHeight="1">
      <c r="A19" s="38" t="s">
        <v>28</v>
      </c>
      <c r="B19" s="61"/>
      <c r="C19" s="62"/>
      <c r="D19" s="205"/>
      <c r="E19" s="206"/>
      <c r="F19" s="205"/>
      <c r="G19" s="206"/>
      <c r="H19" s="205">
        <f>SUMIF(E52:E68,#REF!,H52:H68)</f>
        <v>0</v>
      </c>
      <c r="I19" s="207"/>
    </row>
    <row r="20" spans="1:9" ht="23.25" customHeight="1">
      <c r="A20" s="38" t="s">
        <v>29</v>
      </c>
      <c r="B20" s="61"/>
      <c r="C20" s="62"/>
      <c r="D20" s="205"/>
      <c r="E20" s="206"/>
      <c r="F20" s="205"/>
      <c r="G20" s="206"/>
      <c r="H20" s="205">
        <f>SUM(H68)</f>
        <v>0</v>
      </c>
      <c r="I20" s="207"/>
    </row>
    <row r="21" spans="1:9" ht="23.25" customHeight="1">
      <c r="A21" s="47" t="s">
        <v>30</v>
      </c>
      <c r="B21" s="63"/>
      <c r="C21" s="64"/>
      <c r="D21" s="208"/>
      <c r="E21" s="244"/>
      <c r="F21" s="208"/>
      <c r="G21" s="244"/>
      <c r="H21" s="208">
        <f>SUM(H16:I20)</f>
        <v>0</v>
      </c>
      <c r="I21" s="209"/>
    </row>
    <row r="22" spans="1:9" ht="33" customHeight="1">
      <c r="A22" s="42" t="s">
        <v>32</v>
      </c>
      <c r="B22" s="61"/>
      <c r="C22" s="62"/>
      <c r="D22" s="65"/>
      <c r="E22" s="39"/>
      <c r="F22" s="33"/>
      <c r="G22" s="33"/>
      <c r="H22" s="33"/>
      <c r="I22" s="40"/>
    </row>
    <row r="23" spans="1:9" ht="23.25" customHeight="1">
      <c r="A23" s="38" t="s">
        <v>12</v>
      </c>
      <c r="B23" s="61"/>
      <c r="C23" s="62"/>
      <c r="D23" s="66">
        <v>12</v>
      </c>
      <c r="E23" s="39" t="s">
        <v>0</v>
      </c>
      <c r="F23" s="203">
        <v>0</v>
      </c>
      <c r="G23" s="204"/>
      <c r="H23" s="204"/>
      <c r="I23" s="40" t="str">
        <f t="shared" ref="I23:I28" si="0">Mena</f>
        <v>CZK</v>
      </c>
    </row>
    <row r="24" spans="1:9" ht="23.25" hidden="1" customHeight="1">
      <c r="A24" s="38" t="s">
        <v>13</v>
      </c>
      <c r="B24" s="61"/>
      <c r="C24" s="62"/>
      <c r="D24" s="66">
        <f>SazbaDPH1</f>
        <v>12</v>
      </c>
      <c r="E24" s="39" t="s">
        <v>0</v>
      </c>
      <c r="F24" s="201">
        <v>0</v>
      </c>
      <c r="G24" s="202"/>
      <c r="H24" s="202"/>
      <c r="I24" s="40" t="str">
        <f t="shared" si="0"/>
        <v>CZK</v>
      </c>
    </row>
    <row r="25" spans="1:9" ht="23.25" customHeight="1">
      <c r="A25" s="38" t="s">
        <v>14</v>
      </c>
      <c r="B25" s="61"/>
      <c r="C25" s="62"/>
      <c r="D25" s="66">
        <v>21</v>
      </c>
      <c r="E25" s="39" t="s">
        <v>0</v>
      </c>
      <c r="F25" s="203">
        <f>SUM(H21)</f>
        <v>0</v>
      </c>
      <c r="G25" s="204"/>
      <c r="H25" s="204"/>
      <c r="I25" s="40" t="str">
        <f t="shared" si="0"/>
        <v>CZK</v>
      </c>
    </row>
    <row r="26" spans="1:9" ht="23.25" hidden="1" customHeight="1">
      <c r="A26" s="32" t="s">
        <v>15</v>
      </c>
      <c r="B26" s="67"/>
      <c r="C26" s="53"/>
      <c r="D26" s="68">
        <f>SazbaDPH2</f>
        <v>21</v>
      </c>
      <c r="E26" s="30" t="s">
        <v>0</v>
      </c>
      <c r="F26" s="231">
        <v>191840.6</v>
      </c>
      <c r="G26" s="232"/>
      <c r="H26" s="232"/>
      <c r="I26" s="37" t="str">
        <f t="shared" si="0"/>
        <v>CZK</v>
      </c>
    </row>
    <row r="27" spans="1:9" ht="23.25" customHeight="1" thickBot="1">
      <c r="A27" s="31" t="s">
        <v>4</v>
      </c>
      <c r="B27" s="69"/>
      <c r="C27" s="70"/>
      <c r="D27" s="69"/>
      <c r="E27" s="16"/>
      <c r="F27" s="233">
        <v>0</v>
      </c>
      <c r="G27" s="233"/>
      <c r="H27" s="233"/>
      <c r="I27" s="41" t="str">
        <f t="shared" si="0"/>
        <v>CZK</v>
      </c>
    </row>
    <row r="28" spans="1:9" ht="27.75" customHeight="1" thickBot="1">
      <c r="A28" s="113" t="s">
        <v>24</v>
      </c>
      <c r="B28" s="114"/>
      <c r="C28" s="114"/>
      <c r="D28" s="115"/>
      <c r="E28" s="116"/>
      <c r="F28" s="210">
        <f>SUM(F23:H25)</f>
        <v>0</v>
      </c>
      <c r="G28" s="211"/>
      <c r="H28" s="211"/>
      <c r="I28" s="117" t="str">
        <f t="shared" si="0"/>
        <v>CZK</v>
      </c>
    </row>
    <row r="29" spans="1:9" ht="27.75" hidden="1" customHeight="1" thickBot="1">
      <c r="A29" s="113" t="s">
        <v>34</v>
      </c>
      <c r="B29" s="118"/>
      <c r="C29" s="118"/>
      <c r="D29" s="118"/>
      <c r="E29" s="119"/>
      <c r="F29" s="210">
        <f>ZakladDPHSni+DPHSni+ZakladDPHZakl+DPHZakl+Zaokrouhleni</f>
        <v>191840.6</v>
      </c>
      <c r="G29" s="210"/>
      <c r="H29" s="210"/>
      <c r="I29" s="120" t="s">
        <v>47</v>
      </c>
    </row>
    <row r="30" spans="1:9" ht="12.75" customHeight="1">
      <c r="A30" s="2"/>
      <c r="I30" s="9"/>
    </row>
    <row r="31" spans="1:9" ht="30" customHeight="1">
      <c r="A31" s="2"/>
      <c r="I31" s="9"/>
    </row>
    <row r="32" spans="1:9" ht="18.75" customHeight="1">
      <c r="A32" s="17"/>
      <c r="B32" s="71" t="s">
        <v>11</v>
      </c>
      <c r="C32" s="72"/>
      <c r="D32" s="72"/>
      <c r="E32" s="15" t="s">
        <v>10</v>
      </c>
      <c r="F32" s="26"/>
      <c r="G32" s="27"/>
      <c r="H32" s="26"/>
      <c r="I32" s="9"/>
    </row>
    <row r="33" spans="1:9" ht="47.25" customHeight="1">
      <c r="A33" s="2"/>
      <c r="I33" s="9"/>
    </row>
    <row r="34" spans="1:9" s="21" customFormat="1" ht="18.75" customHeight="1">
      <c r="A34" s="20"/>
      <c r="B34" s="73"/>
      <c r="C34" s="212"/>
      <c r="D34" s="213"/>
      <c r="F34" s="214"/>
      <c r="G34" s="215"/>
      <c r="H34" s="215"/>
      <c r="I34" s="25"/>
    </row>
    <row r="35" spans="1:9" ht="12.75" customHeight="1">
      <c r="A35" s="2"/>
      <c r="C35" s="200" t="s">
        <v>2</v>
      </c>
      <c r="D35" s="200"/>
      <c r="G35" s="10" t="s">
        <v>3</v>
      </c>
      <c r="I35" s="9"/>
    </row>
    <row r="36" spans="1:9" ht="13.5" customHeight="1" thickBot="1">
      <c r="A36" s="11"/>
      <c r="B36" s="74"/>
      <c r="C36" s="74"/>
      <c r="D36" s="74"/>
      <c r="E36" s="12"/>
      <c r="F36" s="12"/>
      <c r="G36" s="12"/>
      <c r="H36" s="12"/>
      <c r="I36" s="13"/>
    </row>
    <row r="37" spans="1:9" ht="27" hidden="1" customHeight="1">
      <c r="A37" s="86" t="s">
        <v>16</v>
      </c>
      <c r="B37" s="87"/>
      <c r="C37" s="87"/>
      <c r="D37" s="87"/>
      <c r="E37" s="88"/>
      <c r="F37" s="88"/>
      <c r="G37" s="88"/>
      <c r="H37" s="88"/>
      <c r="I37" s="89"/>
    </row>
    <row r="38" spans="1:9" ht="25.5" hidden="1" customHeight="1">
      <c r="A38" s="90" t="s">
        <v>17</v>
      </c>
      <c r="B38" s="91" t="s">
        <v>5</v>
      </c>
      <c r="C38" s="91"/>
      <c r="D38" s="91"/>
      <c r="E38" s="92" t="str">
        <f>A23</f>
        <v>Základ pro sníženou DPH</v>
      </c>
      <c r="F38" s="92" t="str">
        <f>A25</f>
        <v>Základ pro základní DPH</v>
      </c>
      <c r="G38" s="93" t="s">
        <v>18</v>
      </c>
      <c r="H38" s="94" t="s">
        <v>1</v>
      </c>
      <c r="I38" s="95" t="s">
        <v>0</v>
      </c>
    </row>
    <row r="39" spans="1:9" ht="25.5" hidden="1" customHeight="1">
      <c r="A39" s="96" t="s">
        <v>45</v>
      </c>
      <c r="B39" s="196"/>
      <c r="C39" s="196"/>
      <c r="D39" s="196"/>
      <c r="E39" s="97" t="e">
        <f>'SO 01 PPD25_01 Pol'!#REF!</f>
        <v>#REF!</v>
      </c>
      <c r="F39" s="98" t="e">
        <f>'SO 01 PPD25_01 Pol'!#REF!</f>
        <v>#REF!</v>
      </c>
      <c r="G39" s="99"/>
      <c r="H39" s="100" t="e">
        <f>E39+F39+G39</f>
        <v>#REF!</v>
      </c>
      <c r="I39" s="101" t="e">
        <f>IF(CenaCelkemVypocet=0,"",H39/CenaCelkemVypocet*100)</f>
        <v>#REF!</v>
      </c>
    </row>
    <row r="40" spans="1:9" ht="25.5" hidden="1" customHeight="1">
      <c r="A40" s="102" t="s">
        <v>40</v>
      </c>
      <c r="B40" s="197" t="s">
        <v>41</v>
      </c>
      <c r="C40" s="197"/>
      <c r="D40" s="197"/>
      <c r="E40" s="103" t="e">
        <f>'SO 01 PPD25_01 Pol'!#REF!</f>
        <v>#REF!</v>
      </c>
      <c r="F40" s="104" t="e">
        <f>'SO 01 PPD25_01 Pol'!#REF!</f>
        <v>#REF!</v>
      </c>
      <c r="G40" s="104"/>
      <c r="H40" s="105" t="e">
        <f>E40+F40+G40</f>
        <v>#REF!</v>
      </c>
      <c r="I40" s="106" t="e">
        <f>IF(CenaCelkemVypocet=0,"",H40/CenaCelkemVypocet*100)</f>
        <v>#REF!</v>
      </c>
    </row>
    <row r="41" spans="1:9" ht="25.5" hidden="1" customHeight="1">
      <c r="A41" s="107" t="s">
        <v>38</v>
      </c>
      <c r="B41" s="196" t="s">
        <v>39</v>
      </c>
      <c r="C41" s="196"/>
      <c r="D41" s="196"/>
      <c r="E41" s="108" t="e">
        <f>'SO 01 PPD25_01 Pol'!#REF!</f>
        <v>#REF!</v>
      </c>
      <c r="F41" s="99" t="e">
        <f>'SO 01 PPD25_01 Pol'!#REF!</f>
        <v>#REF!</v>
      </c>
      <c r="G41" s="99"/>
      <c r="H41" s="100" t="e">
        <f>E41+F41+G41</f>
        <v>#REF!</v>
      </c>
      <c r="I41" s="101" t="e">
        <f>IF(CenaCelkemVypocet=0,"",H41/CenaCelkemVypocet*100)</f>
        <v>#REF!</v>
      </c>
    </row>
    <row r="42" spans="1:9" ht="25.5" hidden="1" customHeight="1">
      <c r="A42" s="198" t="s">
        <v>46</v>
      </c>
      <c r="B42" s="199"/>
      <c r="C42" s="199"/>
      <c r="D42" s="199"/>
      <c r="E42" s="109" t="e">
        <f>SUMIF(#REF!,"=1",E39:E41)</f>
        <v>#REF!</v>
      </c>
      <c r="F42" s="110" t="e">
        <f>SUMIF(#REF!,"=1",F39:F41)</f>
        <v>#REF!</v>
      </c>
      <c r="G42" s="110" t="e">
        <f>SUMIF(#REF!,"=1",G39:G41)</f>
        <v>#REF!</v>
      </c>
      <c r="H42" s="111" t="e">
        <f>SUMIF(#REF!,"=1",H39:H41)</f>
        <v>#REF!</v>
      </c>
      <c r="I42" s="112" t="e">
        <f>SUMIF(#REF!,"=1",I39:I41)</f>
        <v>#REF!</v>
      </c>
    </row>
    <row r="44" spans="1:9">
      <c r="A44" t="s">
        <v>48</v>
      </c>
    </row>
    <row r="45" spans="1:9">
      <c r="A45" t="s">
        <v>49</v>
      </c>
    </row>
    <row r="46" spans="1:9">
      <c r="A46" t="s">
        <v>50</v>
      </c>
    </row>
    <row r="49" spans="1:9" ht="15.75">
      <c r="A49" s="121" t="s">
        <v>51</v>
      </c>
    </row>
    <row r="51" spans="1:9" ht="25.5" customHeight="1">
      <c r="A51" s="123" t="s">
        <v>17</v>
      </c>
      <c r="B51" s="123" t="s">
        <v>5</v>
      </c>
      <c r="C51" s="124"/>
      <c r="D51" s="124"/>
      <c r="E51" s="125" t="s">
        <v>52</v>
      </c>
      <c r="F51" s="125"/>
      <c r="G51" s="125"/>
      <c r="H51" s="125" t="s">
        <v>30</v>
      </c>
      <c r="I51" s="125" t="s">
        <v>0</v>
      </c>
    </row>
    <row r="52" spans="1:9" ht="36.75" customHeight="1">
      <c r="A52" s="126" t="s">
        <v>53</v>
      </c>
      <c r="B52" s="194" t="s">
        <v>54</v>
      </c>
      <c r="C52" s="195"/>
      <c r="D52" s="195"/>
      <c r="E52" s="135" t="s">
        <v>25</v>
      </c>
      <c r="F52" s="127"/>
      <c r="G52" s="127"/>
      <c r="H52" s="127">
        <f>'SO 01 PPD25_01 Pol'!G8</f>
        <v>0</v>
      </c>
      <c r="I52" s="132" t="str">
        <f>IF(H69=0,"",H52/H69*100)</f>
        <v/>
      </c>
    </row>
    <row r="53" spans="1:9" ht="36.75" customHeight="1">
      <c r="A53" s="126" t="s">
        <v>55</v>
      </c>
      <c r="B53" s="194" t="s">
        <v>56</v>
      </c>
      <c r="C53" s="195"/>
      <c r="D53" s="195"/>
      <c r="E53" s="135" t="s">
        <v>25</v>
      </c>
      <c r="F53" s="127"/>
      <c r="G53" s="127"/>
      <c r="H53" s="127">
        <f>'SO 01 PPD25_01 Pol'!G13</f>
        <v>0</v>
      </c>
      <c r="I53" s="132" t="str">
        <f>IF(H69=0,"",H53/H69*100)</f>
        <v/>
      </c>
    </row>
    <row r="54" spans="1:9" ht="36.75" customHeight="1">
      <c r="A54" s="126" t="s">
        <v>57</v>
      </c>
      <c r="B54" s="194" t="s">
        <v>58</v>
      </c>
      <c r="C54" s="195"/>
      <c r="D54" s="195"/>
      <c r="E54" s="135" t="s">
        <v>25</v>
      </c>
      <c r="F54" s="127"/>
      <c r="G54" s="127"/>
      <c r="H54" s="127">
        <f>'SO 01 PPD25_01 Pol'!G34</f>
        <v>0</v>
      </c>
      <c r="I54" s="132" t="str">
        <f>IF(H69=0,"",H54/H69*100)</f>
        <v/>
      </c>
    </row>
    <row r="55" spans="1:9" ht="36.75" customHeight="1">
      <c r="A55" s="126" t="s">
        <v>59</v>
      </c>
      <c r="B55" s="194" t="s">
        <v>60</v>
      </c>
      <c r="C55" s="195"/>
      <c r="D55" s="195"/>
      <c r="E55" s="135" t="s">
        <v>25</v>
      </c>
      <c r="F55" s="127"/>
      <c r="G55" s="127"/>
      <c r="H55" s="127">
        <f>'SO 01 PPD25_01 Pol'!G39</f>
        <v>0</v>
      </c>
      <c r="I55" s="132" t="str">
        <f>IF(H69=0,"",H55/H69*100)</f>
        <v/>
      </c>
    </row>
    <row r="56" spans="1:9" ht="36.75" customHeight="1">
      <c r="A56" s="126" t="s">
        <v>61</v>
      </c>
      <c r="B56" s="194" t="s">
        <v>62</v>
      </c>
      <c r="C56" s="195"/>
      <c r="D56" s="195"/>
      <c r="E56" s="135" t="s">
        <v>25</v>
      </c>
      <c r="F56" s="127"/>
      <c r="G56" s="127"/>
      <c r="H56" s="127">
        <f>'SO 01 PPD25_01 Pol'!G41</f>
        <v>0</v>
      </c>
      <c r="I56" s="132" t="str">
        <f>IF(H69=0,"",H56/H69*100)</f>
        <v/>
      </c>
    </row>
    <row r="57" spans="1:9" ht="36.75" customHeight="1">
      <c r="A57" s="126" t="s">
        <v>63</v>
      </c>
      <c r="B57" s="194" t="s">
        <v>64</v>
      </c>
      <c r="C57" s="195"/>
      <c r="D57" s="195"/>
      <c r="E57" s="135" t="s">
        <v>25</v>
      </c>
      <c r="F57" s="127"/>
      <c r="G57" s="127"/>
      <c r="H57" s="127">
        <f>'SO 01 PPD25_01 Pol'!G62</f>
        <v>0</v>
      </c>
      <c r="I57" s="132" t="str">
        <f>IF(H69=0,"",H57/H69*100)</f>
        <v/>
      </c>
    </row>
    <row r="58" spans="1:9" ht="36.75" customHeight="1">
      <c r="A58" s="126" t="s">
        <v>65</v>
      </c>
      <c r="B58" s="194" t="s">
        <v>66</v>
      </c>
      <c r="C58" s="195"/>
      <c r="D58" s="195"/>
      <c r="E58" s="135" t="s">
        <v>26</v>
      </c>
      <c r="F58" s="127"/>
      <c r="G58" s="127"/>
      <c r="H58" s="127">
        <f>'SO 01 PPD25_01 Pol'!G64</f>
        <v>0</v>
      </c>
      <c r="I58" s="132" t="str">
        <f>IF(H69=0,"",H58/H69*100)</f>
        <v/>
      </c>
    </row>
    <row r="59" spans="1:9" ht="36.75" customHeight="1">
      <c r="A59" s="126" t="s">
        <v>67</v>
      </c>
      <c r="B59" s="194" t="s">
        <v>68</v>
      </c>
      <c r="C59" s="195"/>
      <c r="D59" s="195"/>
      <c r="E59" s="135" t="s">
        <v>26</v>
      </c>
      <c r="F59" s="127"/>
      <c r="G59" s="127"/>
      <c r="H59" s="127">
        <f>'SO 01 PPD25_01 Pol'!G73</f>
        <v>0</v>
      </c>
      <c r="I59" s="132" t="str">
        <f>IF(H69=0,"",H59/H69*100)</f>
        <v/>
      </c>
    </row>
    <row r="60" spans="1:9" ht="36.75" customHeight="1">
      <c r="A60" s="126" t="s">
        <v>69</v>
      </c>
      <c r="B60" s="194" t="s">
        <v>70</v>
      </c>
      <c r="C60" s="195"/>
      <c r="D60" s="195"/>
      <c r="E60" s="135" t="s">
        <v>26</v>
      </c>
      <c r="F60" s="127"/>
      <c r="G60" s="127"/>
      <c r="H60" s="127">
        <f>'SO 01 PPD25_01 Pol'!G83</f>
        <v>0</v>
      </c>
      <c r="I60" s="132" t="str">
        <f>IF(H69=0,"",H60/H69*100)</f>
        <v/>
      </c>
    </row>
    <row r="61" spans="1:9" ht="36.75" customHeight="1">
      <c r="A61" s="126" t="s">
        <v>71</v>
      </c>
      <c r="B61" s="194" t="s">
        <v>72</v>
      </c>
      <c r="C61" s="195"/>
      <c r="D61" s="195"/>
      <c r="E61" s="135" t="s">
        <v>26</v>
      </c>
      <c r="F61" s="127"/>
      <c r="G61" s="127"/>
      <c r="H61" s="127">
        <f>'SO 01 PPD25_01 Pol'!G88</f>
        <v>0</v>
      </c>
      <c r="I61" s="132" t="str">
        <f>IF(H69=0,"",H61/H69*100)</f>
        <v/>
      </c>
    </row>
    <row r="62" spans="1:9" ht="36.75" customHeight="1">
      <c r="A62" s="126" t="s">
        <v>73</v>
      </c>
      <c r="B62" s="194" t="s">
        <v>74</v>
      </c>
      <c r="C62" s="195"/>
      <c r="D62" s="195"/>
      <c r="E62" s="135" t="s">
        <v>26</v>
      </c>
      <c r="F62" s="127"/>
      <c r="G62" s="127"/>
      <c r="H62" s="127">
        <f>'SO 01 PPD25_01 Pol'!G118</f>
        <v>0</v>
      </c>
      <c r="I62" s="132" t="str">
        <f>IF(H69=0,"",H62/H69*100)</f>
        <v/>
      </c>
    </row>
    <row r="63" spans="1:9" ht="36.75" customHeight="1">
      <c r="A63" s="126" t="s">
        <v>75</v>
      </c>
      <c r="B63" s="194" t="s">
        <v>76</v>
      </c>
      <c r="C63" s="195"/>
      <c r="D63" s="195"/>
      <c r="E63" s="135" t="s">
        <v>26</v>
      </c>
      <c r="F63" s="127"/>
      <c r="G63" s="127"/>
      <c r="H63" s="127">
        <f>'SO 01 PPD25_01 Pol'!G130</f>
        <v>0</v>
      </c>
      <c r="I63" s="132" t="str">
        <f>IF(H69=0,"",H63/H69*100)</f>
        <v/>
      </c>
    </row>
    <row r="64" spans="1:9" ht="36.75" customHeight="1">
      <c r="A64" s="126" t="s">
        <v>77</v>
      </c>
      <c r="B64" s="194" t="s">
        <v>78</v>
      </c>
      <c r="C64" s="195"/>
      <c r="D64" s="195"/>
      <c r="E64" s="135" t="s">
        <v>26</v>
      </c>
      <c r="F64" s="127"/>
      <c r="G64" s="127"/>
      <c r="H64" s="127">
        <f>'SO 01 PPD25_01 Pol'!G142</f>
        <v>0</v>
      </c>
      <c r="I64" s="132" t="str">
        <f>IF(H69=0,"",H64/H69*100)</f>
        <v/>
      </c>
    </row>
    <row r="65" spans="1:9" ht="36.75" customHeight="1">
      <c r="A65" s="126" t="s">
        <v>79</v>
      </c>
      <c r="B65" s="194" t="s">
        <v>80</v>
      </c>
      <c r="C65" s="195"/>
      <c r="D65" s="195"/>
      <c r="E65" s="135" t="s">
        <v>26</v>
      </c>
      <c r="F65" s="127"/>
      <c r="G65" s="127"/>
      <c r="H65" s="127">
        <f>'SO 01 PPD25_01 Pol'!G157</f>
        <v>0</v>
      </c>
      <c r="I65" s="132" t="str">
        <f>IF(H69=0,"",H65/H69*100)</f>
        <v/>
      </c>
    </row>
    <row r="66" spans="1:9" ht="36.75" customHeight="1">
      <c r="A66" s="126" t="s">
        <v>81</v>
      </c>
      <c r="B66" s="194" t="s">
        <v>82</v>
      </c>
      <c r="C66" s="195"/>
      <c r="D66" s="195"/>
      <c r="E66" s="135" t="s">
        <v>27</v>
      </c>
      <c r="F66" s="127"/>
      <c r="G66" s="127"/>
      <c r="H66" s="127">
        <f>'SO 01 PPD25_01 Pol'!G169</f>
        <v>0</v>
      </c>
      <c r="I66" s="132" t="str">
        <f>IF(H69=0,"",H66/H69*100)</f>
        <v/>
      </c>
    </row>
    <row r="67" spans="1:9" ht="36.75" customHeight="1">
      <c r="A67" s="126" t="s">
        <v>83</v>
      </c>
      <c r="B67" s="194" t="s">
        <v>84</v>
      </c>
      <c r="C67" s="195"/>
      <c r="D67" s="195"/>
      <c r="E67" s="135" t="s">
        <v>85</v>
      </c>
      <c r="F67" s="127"/>
      <c r="G67" s="127"/>
      <c r="H67" s="127">
        <f>'SO 01 PPD25_01 Pol'!G174</f>
        <v>0</v>
      </c>
      <c r="I67" s="132" t="str">
        <f>IF(H69=0,"",H67/H69*100)</f>
        <v/>
      </c>
    </row>
    <row r="68" spans="1:9" ht="36.75" customHeight="1">
      <c r="A68" s="126" t="s">
        <v>86</v>
      </c>
      <c r="B68" s="194" t="s">
        <v>29</v>
      </c>
      <c r="C68" s="195"/>
      <c r="D68" s="195"/>
      <c r="E68" s="135" t="s">
        <v>86</v>
      </c>
      <c r="F68" s="127"/>
      <c r="G68" s="127"/>
      <c r="H68" s="127">
        <f>'SO 01 PPD25_01 Pol'!G184</f>
        <v>0</v>
      </c>
      <c r="I68" s="132" t="str">
        <f>IF(H69=0,"",H68/H69*100)</f>
        <v/>
      </c>
    </row>
    <row r="69" spans="1:9" ht="25.5" customHeight="1">
      <c r="A69" s="128" t="s">
        <v>1</v>
      </c>
      <c r="B69" s="129"/>
      <c r="C69" s="130"/>
      <c r="D69" s="130"/>
      <c r="E69" s="136"/>
      <c r="F69" s="131"/>
      <c r="G69" s="131"/>
      <c r="H69" s="131">
        <f>SUM(H52:H68)</f>
        <v>0</v>
      </c>
      <c r="I69" s="133">
        <f>SUM(I52:I68)</f>
        <v>0</v>
      </c>
    </row>
    <row r="70" spans="1:9">
      <c r="E70" s="85"/>
      <c r="F70" s="85"/>
      <c r="G70" s="85"/>
      <c r="H70" s="85"/>
      <c r="I70" s="134"/>
    </row>
    <row r="71" spans="1:9">
      <c r="E71" s="85"/>
      <c r="F71" s="85"/>
      <c r="G71" s="85"/>
      <c r="H71" s="85"/>
      <c r="I71" s="134"/>
    </row>
    <row r="72" spans="1:9">
      <c r="E72" s="85"/>
      <c r="F72" s="85"/>
      <c r="G72" s="85"/>
      <c r="H72" s="85"/>
      <c r="I72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A1:I1"/>
    <mergeCell ref="F26:H26"/>
    <mergeCell ref="F27:H27"/>
    <mergeCell ref="F18:G18"/>
    <mergeCell ref="H17:I17"/>
    <mergeCell ref="H18:I18"/>
    <mergeCell ref="D18:E18"/>
    <mergeCell ref="D2:I2"/>
    <mergeCell ref="D3:I3"/>
    <mergeCell ref="D15:E15"/>
    <mergeCell ref="C11:F11"/>
    <mergeCell ref="F15:G15"/>
    <mergeCell ref="H15:I15"/>
    <mergeCell ref="H16:I16"/>
    <mergeCell ref="D21:E21"/>
    <mergeCell ref="F21:G21"/>
    <mergeCell ref="D17:E17"/>
    <mergeCell ref="C12:F12"/>
    <mergeCell ref="D4:I4"/>
    <mergeCell ref="F16:G16"/>
    <mergeCell ref="F17:G17"/>
    <mergeCell ref="D16:E16"/>
    <mergeCell ref="D13:F13"/>
    <mergeCell ref="C5:F5"/>
    <mergeCell ref="C6:F6"/>
    <mergeCell ref="D7:F7"/>
    <mergeCell ref="C35:D35"/>
    <mergeCell ref="F24:H24"/>
    <mergeCell ref="F23:H23"/>
    <mergeCell ref="D19:E19"/>
    <mergeCell ref="D20:E20"/>
    <mergeCell ref="H20:I20"/>
    <mergeCell ref="H21:I21"/>
    <mergeCell ref="F19:G19"/>
    <mergeCell ref="F20:G20"/>
    <mergeCell ref="F29:H29"/>
    <mergeCell ref="F25:H25"/>
    <mergeCell ref="H19:I19"/>
    <mergeCell ref="F28:H28"/>
    <mergeCell ref="C34:D34"/>
    <mergeCell ref="F34:H34"/>
    <mergeCell ref="B39:D39"/>
    <mergeCell ref="B40:D40"/>
    <mergeCell ref="B41:D41"/>
    <mergeCell ref="A42:D42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8:D68"/>
    <mergeCell ref="B63:D63"/>
    <mergeCell ref="B64:D64"/>
    <mergeCell ref="B65:D65"/>
    <mergeCell ref="B66:D66"/>
    <mergeCell ref="B67:D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45" t="s">
        <v>6</v>
      </c>
      <c r="B1" s="245"/>
      <c r="C1" s="246"/>
      <c r="D1" s="245"/>
      <c r="E1" s="245"/>
      <c r="F1" s="245"/>
      <c r="G1" s="245"/>
    </row>
    <row r="2" spans="1:7" ht="24.95" customHeight="1">
      <c r="A2" s="49" t="s">
        <v>7</v>
      </c>
      <c r="B2" s="48"/>
      <c r="C2" s="247"/>
      <c r="D2" s="247"/>
      <c r="E2" s="247"/>
      <c r="F2" s="247"/>
      <c r="G2" s="248"/>
    </row>
    <row r="3" spans="1:7" ht="24.95" customHeight="1">
      <c r="A3" s="49" t="s">
        <v>8</v>
      </c>
      <c r="B3" s="48"/>
      <c r="C3" s="247"/>
      <c r="D3" s="247"/>
      <c r="E3" s="247"/>
      <c r="F3" s="247"/>
      <c r="G3" s="248"/>
    </row>
    <row r="4" spans="1:7" ht="24.95" customHeight="1">
      <c r="A4" s="49" t="s">
        <v>9</v>
      </c>
      <c r="B4" s="48"/>
      <c r="C4" s="247"/>
      <c r="D4" s="247"/>
      <c r="E4" s="247"/>
      <c r="F4" s="247"/>
      <c r="G4" s="248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E5030"/>
  <sheetViews>
    <sheetView tabSelected="1" workbookViewId="0">
      <pane ySplit="7" topLeftCell="A136" activePane="bottomLeft" state="frozen"/>
      <selection pane="bottomLeft" activeCell="C190" sqref="C190"/>
    </sheetView>
  </sheetViews>
  <sheetFormatPr defaultRowHeight="12.75" outlineLevelRow="3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9" max="9" width="9.140625" customWidth="1"/>
  </cols>
  <sheetData>
    <row r="1" spans="1:31" ht="15.75" customHeight="1">
      <c r="A1" s="261" t="s">
        <v>382</v>
      </c>
      <c r="B1" s="261"/>
      <c r="C1" s="261"/>
      <c r="D1" s="261"/>
      <c r="E1" s="261"/>
      <c r="F1" s="261"/>
      <c r="G1" s="261"/>
    </row>
    <row r="2" spans="1:31" ht="24.95" customHeight="1">
      <c r="A2" s="137" t="s">
        <v>7</v>
      </c>
      <c r="B2" s="48" t="s">
        <v>38</v>
      </c>
      <c r="C2" s="262" t="s">
        <v>44</v>
      </c>
      <c r="D2" s="263"/>
      <c r="E2" s="263"/>
      <c r="F2" s="263"/>
      <c r="G2" s="264"/>
    </row>
    <row r="3" spans="1:31" ht="24.95" customHeight="1">
      <c r="A3" s="137" t="s">
        <v>8</v>
      </c>
      <c r="B3" s="48" t="s">
        <v>40</v>
      </c>
      <c r="C3" s="262" t="s">
        <v>41</v>
      </c>
      <c r="D3" s="263"/>
      <c r="E3" s="263"/>
      <c r="F3" s="263"/>
      <c r="G3" s="264"/>
    </row>
    <row r="4" spans="1:31" ht="24.95" customHeight="1">
      <c r="A4" s="138" t="s">
        <v>9</v>
      </c>
      <c r="B4" s="139" t="s">
        <v>38</v>
      </c>
      <c r="C4" s="265" t="s">
        <v>39</v>
      </c>
      <c r="D4" s="266"/>
      <c r="E4" s="266"/>
      <c r="F4" s="266"/>
      <c r="G4" s="267"/>
    </row>
    <row r="5" spans="1:31">
      <c r="D5" s="10"/>
    </row>
    <row r="6" spans="1:31" ht="38.25">
      <c r="A6" s="141" t="s">
        <v>87</v>
      </c>
      <c r="B6" s="143" t="s">
        <v>88</v>
      </c>
      <c r="C6" s="143" t="s">
        <v>89</v>
      </c>
      <c r="D6" s="142" t="s">
        <v>90</v>
      </c>
      <c r="E6" s="141" t="s">
        <v>91</v>
      </c>
      <c r="F6" s="140" t="s">
        <v>92</v>
      </c>
      <c r="G6" s="141" t="s">
        <v>30</v>
      </c>
      <c r="H6" s="144" t="s">
        <v>93</v>
      </c>
      <c r="I6" s="144" t="s">
        <v>94</v>
      </c>
    </row>
    <row r="7" spans="1:31" hidden="1">
      <c r="A7" s="3"/>
      <c r="B7" s="4"/>
      <c r="C7" s="4"/>
      <c r="D7" s="6"/>
      <c r="E7" s="146"/>
      <c r="F7" s="147"/>
      <c r="G7" s="147"/>
      <c r="H7" s="147"/>
      <c r="I7" s="147"/>
    </row>
    <row r="8" spans="1:31">
      <c r="A8" s="157" t="s">
        <v>95</v>
      </c>
      <c r="B8" s="158" t="s">
        <v>53</v>
      </c>
      <c r="C8" s="178" t="s">
        <v>54</v>
      </c>
      <c r="D8" s="159"/>
      <c r="E8" s="160"/>
      <c r="F8" s="161"/>
      <c r="G8" s="161">
        <f>SUM(G9:G11)</f>
        <v>0</v>
      </c>
      <c r="H8" s="161"/>
      <c r="I8" s="162"/>
    </row>
    <row r="9" spans="1:31" ht="22.5" outlineLevel="1">
      <c r="A9" s="171">
        <v>1</v>
      </c>
      <c r="B9" s="172" t="s">
        <v>96</v>
      </c>
      <c r="C9" s="179" t="s">
        <v>97</v>
      </c>
      <c r="D9" s="173" t="s">
        <v>98</v>
      </c>
      <c r="E9" s="174">
        <v>1</v>
      </c>
      <c r="F9" s="175">
        <v>0</v>
      </c>
      <c r="G9" s="176">
        <f>ROUND(E9*F9,2)</f>
        <v>0</v>
      </c>
      <c r="H9" s="176" t="s">
        <v>99</v>
      </c>
      <c r="I9" s="177" t="s">
        <v>99</v>
      </c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</row>
    <row r="10" spans="1:31" ht="22.5" outlineLevel="1">
      <c r="A10" s="171">
        <v>2</v>
      </c>
      <c r="B10" s="172" t="s">
        <v>100</v>
      </c>
      <c r="C10" s="179" t="s">
        <v>101</v>
      </c>
      <c r="D10" s="173" t="s">
        <v>98</v>
      </c>
      <c r="E10" s="174">
        <v>1</v>
      </c>
      <c r="F10" s="175">
        <v>0</v>
      </c>
      <c r="G10" s="176">
        <f>ROUND(E10*F10,2)</f>
        <v>0</v>
      </c>
      <c r="H10" s="176" t="s">
        <v>99</v>
      </c>
      <c r="I10" s="177" t="s">
        <v>99</v>
      </c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</row>
    <row r="11" spans="1:31" ht="22.5" outlineLevel="1">
      <c r="A11" s="164">
        <v>3</v>
      </c>
      <c r="B11" s="165" t="s">
        <v>102</v>
      </c>
      <c r="C11" s="180" t="s">
        <v>383</v>
      </c>
      <c r="D11" s="166" t="s">
        <v>103</v>
      </c>
      <c r="E11" s="167">
        <v>1.5</v>
      </c>
      <c r="F11" s="168">
        <v>0</v>
      </c>
      <c r="G11" s="169">
        <f>ROUND(E11*F11,2)</f>
        <v>0</v>
      </c>
      <c r="H11" s="169" t="s">
        <v>99</v>
      </c>
      <c r="I11" s="170" t="s">
        <v>99</v>
      </c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</row>
    <row r="12" spans="1:31" outlineLevel="2">
      <c r="A12" s="152"/>
      <c r="B12" s="153"/>
      <c r="C12" s="181" t="s">
        <v>308</v>
      </c>
      <c r="D12" s="155"/>
      <c r="E12" s="156">
        <v>1.5</v>
      </c>
      <c r="F12" s="154"/>
      <c r="G12" s="154"/>
      <c r="H12" s="154"/>
      <c r="I12" s="154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</row>
    <row r="13" spans="1:31">
      <c r="A13" s="157" t="s">
        <v>95</v>
      </c>
      <c r="B13" s="158" t="s">
        <v>55</v>
      </c>
      <c r="C13" s="178" t="s">
        <v>56</v>
      </c>
      <c r="D13" s="159"/>
      <c r="E13" s="160"/>
      <c r="F13" s="161"/>
      <c r="G13" s="161">
        <f>SUM(G14:G33)</f>
        <v>0</v>
      </c>
      <c r="H13" s="161"/>
      <c r="I13" s="162"/>
    </row>
    <row r="14" spans="1:31" outlineLevel="1">
      <c r="A14" s="164">
        <v>4</v>
      </c>
      <c r="B14" s="165" t="s">
        <v>104</v>
      </c>
      <c r="C14" s="180" t="s">
        <v>105</v>
      </c>
      <c r="D14" s="166" t="s">
        <v>103</v>
      </c>
      <c r="E14" s="167">
        <v>20</v>
      </c>
      <c r="F14" s="168">
        <v>0</v>
      </c>
      <c r="G14" s="169">
        <f>ROUND(E14*F14,2)</f>
        <v>0</v>
      </c>
      <c r="H14" s="169" t="s">
        <v>99</v>
      </c>
      <c r="I14" s="170" t="s">
        <v>99</v>
      </c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</row>
    <row r="15" spans="1:31" ht="22.5" outlineLevel="2">
      <c r="A15" s="152"/>
      <c r="B15" s="153"/>
      <c r="C15" s="181" t="s">
        <v>306</v>
      </c>
      <c r="D15" s="155"/>
      <c r="E15" s="156">
        <v>20</v>
      </c>
      <c r="F15" s="154"/>
      <c r="G15" s="154"/>
      <c r="H15" s="154"/>
      <c r="I15" s="154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</row>
    <row r="16" spans="1:31" ht="22.5" outlineLevel="1">
      <c r="A16" s="171">
        <v>5</v>
      </c>
      <c r="B16" s="172" t="s">
        <v>106</v>
      </c>
      <c r="C16" s="179" t="s">
        <v>107</v>
      </c>
      <c r="D16" s="173" t="s">
        <v>98</v>
      </c>
      <c r="E16" s="174">
        <v>1</v>
      </c>
      <c r="F16" s="175">
        <v>0</v>
      </c>
      <c r="G16" s="176">
        <f>ROUND(E16*F16,2)</f>
        <v>0</v>
      </c>
      <c r="H16" s="176" t="s">
        <v>99</v>
      </c>
      <c r="I16" s="177" t="s">
        <v>99</v>
      </c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</row>
    <row r="17" spans="1:31" outlineLevel="1">
      <c r="A17" s="171">
        <v>6</v>
      </c>
      <c r="B17" s="172" t="s">
        <v>108</v>
      </c>
      <c r="C17" s="179" t="s">
        <v>109</v>
      </c>
      <c r="D17" s="173" t="s">
        <v>103</v>
      </c>
      <c r="E17" s="174">
        <v>15.66</v>
      </c>
      <c r="F17" s="175">
        <v>0</v>
      </c>
      <c r="G17" s="176">
        <f>ROUND(E17*F17,2)</f>
        <v>0</v>
      </c>
      <c r="H17" s="176" t="s">
        <v>99</v>
      </c>
      <c r="I17" s="177" t="s">
        <v>99</v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</row>
    <row r="18" spans="1:31" outlineLevel="1">
      <c r="A18" s="171">
        <v>7</v>
      </c>
      <c r="B18" s="172" t="s">
        <v>110</v>
      </c>
      <c r="C18" s="179" t="s">
        <v>111</v>
      </c>
      <c r="D18" s="173" t="s">
        <v>103</v>
      </c>
      <c r="E18" s="174">
        <v>15.66</v>
      </c>
      <c r="F18" s="175">
        <v>0</v>
      </c>
      <c r="G18" s="176">
        <f>ROUND(E18*F18,2)</f>
        <v>0</v>
      </c>
      <c r="H18" s="176" t="s">
        <v>99</v>
      </c>
      <c r="I18" s="177" t="s">
        <v>99</v>
      </c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</row>
    <row r="19" spans="1:31" ht="22.5" outlineLevel="1">
      <c r="A19" s="171">
        <v>8</v>
      </c>
      <c r="B19" s="172" t="s">
        <v>112</v>
      </c>
      <c r="C19" s="179" t="s">
        <v>113</v>
      </c>
      <c r="D19" s="173" t="s">
        <v>103</v>
      </c>
      <c r="E19" s="174">
        <v>15.66</v>
      </c>
      <c r="F19" s="175">
        <v>0</v>
      </c>
      <c r="G19" s="176">
        <f>ROUND(E19*F19,2)</f>
        <v>0</v>
      </c>
      <c r="H19" s="176" t="s">
        <v>99</v>
      </c>
      <c r="I19" s="177" t="s">
        <v>99</v>
      </c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</row>
    <row r="20" spans="1:31" ht="22.5" outlineLevel="1">
      <c r="A20" s="164">
        <v>9</v>
      </c>
      <c r="B20" s="165" t="s">
        <v>114</v>
      </c>
      <c r="C20" s="180" t="s">
        <v>115</v>
      </c>
      <c r="D20" s="166" t="s">
        <v>98</v>
      </c>
      <c r="E20" s="167">
        <v>3</v>
      </c>
      <c r="F20" s="168">
        <v>0</v>
      </c>
      <c r="G20" s="169">
        <f>ROUND(E20*F20,2)</f>
        <v>0</v>
      </c>
      <c r="H20" s="169" t="s">
        <v>99</v>
      </c>
      <c r="I20" s="170" t="s">
        <v>99</v>
      </c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</row>
    <row r="21" spans="1:31" outlineLevel="2">
      <c r="A21" s="152"/>
      <c r="B21" s="153"/>
      <c r="C21" s="181" t="s">
        <v>116</v>
      </c>
      <c r="D21" s="155"/>
      <c r="E21" s="156">
        <v>3</v>
      </c>
      <c r="F21" s="154"/>
      <c r="G21" s="154"/>
      <c r="H21" s="154"/>
      <c r="I21" s="154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</row>
    <row r="22" spans="1:31" ht="22.5" outlineLevel="1">
      <c r="A22" s="164">
        <v>10</v>
      </c>
      <c r="B22" s="165" t="s">
        <v>117</v>
      </c>
      <c r="C22" s="180" t="s">
        <v>118</v>
      </c>
      <c r="D22" s="166" t="s">
        <v>119</v>
      </c>
      <c r="E22" s="167">
        <v>5.3</v>
      </c>
      <c r="F22" s="168">
        <v>0</v>
      </c>
      <c r="G22" s="169">
        <f>ROUND(E22*F22,2)</f>
        <v>0</v>
      </c>
      <c r="H22" s="169" t="s">
        <v>99</v>
      </c>
      <c r="I22" s="170" t="s">
        <v>99</v>
      </c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</row>
    <row r="23" spans="1:31" outlineLevel="2">
      <c r="A23" s="152"/>
      <c r="B23" s="153"/>
      <c r="C23" s="181" t="s">
        <v>120</v>
      </c>
      <c r="D23" s="155"/>
      <c r="E23" s="156">
        <v>5.3</v>
      </c>
      <c r="F23" s="154"/>
      <c r="G23" s="154"/>
      <c r="H23" s="154"/>
      <c r="I23" s="154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</row>
    <row r="24" spans="1:31" ht="22.5" outlineLevel="1">
      <c r="A24" s="171">
        <v>11</v>
      </c>
      <c r="B24" s="172" t="s">
        <v>121</v>
      </c>
      <c r="C24" s="179" t="s">
        <v>122</v>
      </c>
      <c r="D24" s="173" t="s">
        <v>119</v>
      </c>
      <c r="E24" s="174">
        <v>2.5</v>
      </c>
      <c r="F24" s="175">
        <v>0</v>
      </c>
      <c r="G24" s="176">
        <f>ROUND(E24*F24,2)</f>
        <v>0</v>
      </c>
      <c r="H24" s="176" t="s">
        <v>99</v>
      </c>
      <c r="I24" s="177" t="s">
        <v>99</v>
      </c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</row>
    <row r="25" spans="1:31" ht="22.5" outlineLevel="1">
      <c r="A25" s="164">
        <v>12</v>
      </c>
      <c r="B25" s="165" t="s">
        <v>123</v>
      </c>
      <c r="C25" s="180" t="s">
        <v>124</v>
      </c>
      <c r="D25" s="166" t="s">
        <v>103</v>
      </c>
      <c r="E25" s="167">
        <v>18.829999999999998</v>
      </c>
      <c r="F25" s="168">
        <v>0</v>
      </c>
      <c r="G25" s="169">
        <f>ROUND(E25*F25,2)</f>
        <v>0</v>
      </c>
      <c r="H25" s="169" t="s">
        <v>99</v>
      </c>
      <c r="I25" s="170" t="s">
        <v>99</v>
      </c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</row>
    <row r="26" spans="1:31" outlineLevel="2">
      <c r="A26" s="152"/>
      <c r="B26" s="153"/>
      <c r="C26" s="181" t="s">
        <v>305</v>
      </c>
      <c r="D26" s="155"/>
      <c r="E26" s="156">
        <v>18.829999999999998</v>
      </c>
      <c r="F26" s="154"/>
      <c r="G26" s="154"/>
      <c r="H26" s="154"/>
      <c r="I26" s="154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</row>
    <row r="27" spans="1:31" outlineLevel="1">
      <c r="A27" s="164">
        <v>13</v>
      </c>
      <c r="B27" s="165" t="s">
        <v>125</v>
      </c>
      <c r="C27" s="180" t="s">
        <v>126</v>
      </c>
      <c r="D27" s="166" t="s">
        <v>103</v>
      </c>
      <c r="E27" s="167">
        <v>18.829999999999998</v>
      </c>
      <c r="F27" s="168">
        <v>0</v>
      </c>
      <c r="G27" s="169">
        <f>ROUND(E27*F27,2)</f>
        <v>0</v>
      </c>
      <c r="H27" s="169" t="s">
        <v>99</v>
      </c>
      <c r="I27" s="170" t="s">
        <v>99</v>
      </c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pans="1:31" outlineLevel="2">
      <c r="A28" s="152"/>
      <c r="B28" s="153"/>
      <c r="C28" s="181" t="s">
        <v>371</v>
      </c>
      <c r="D28" s="155"/>
      <c r="E28" s="156">
        <v>18.829999999999998</v>
      </c>
      <c r="F28" s="154"/>
      <c r="G28" s="154"/>
      <c r="H28" s="154"/>
      <c r="I28" s="15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</row>
    <row r="29" spans="1:31" ht="22.5" outlineLevel="1">
      <c r="A29" s="171">
        <v>14</v>
      </c>
      <c r="B29" s="172" t="s">
        <v>127</v>
      </c>
      <c r="C29" s="179" t="s">
        <v>128</v>
      </c>
      <c r="D29" s="173" t="s">
        <v>103</v>
      </c>
      <c r="E29" s="174">
        <v>2.5</v>
      </c>
      <c r="F29" s="175">
        <v>0</v>
      </c>
      <c r="G29" s="176">
        <f>ROUND(E29*F29,2)</f>
        <v>0</v>
      </c>
      <c r="H29" s="176" t="s">
        <v>99</v>
      </c>
      <c r="I29" s="177" t="s">
        <v>99</v>
      </c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</row>
    <row r="30" spans="1:31" outlineLevel="1">
      <c r="A30" s="164">
        <v>15</v>
      </c>
      <c r="B30" s="165" t="s">
        <v>129</v>
      </c>
      <c r="C30" s="180" t="s">
        <v>130</v>
      </c>
      <c r="D30" s="166" t="s">
        <v>103</v>
      </c>
      <c r="E30" s="167">
        <v>18.829999999999998</v>
      </c>
      <c r="F30" s="168">
        <v>0</v>
      </c>
      <c r="G30" s="169">
        <f>ROUND(E30*F30,2)</f>
        <v>0</v>
      </c>
      <c r="H30" s="169" t="s">
        <v>99</v>
      </c>
      <c r="I30" s="170" t="s">
        <v>99</v>
      </c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</row>
    <row r="31" spans="1:31" outlineLevel="2">
      <c r="A31" s="152"/>
      <c r="B31" s="153"/>
      <c r="C31" s="181" t="s">
        <v>371</v>
      </c>
      <c r="D31" s="155"/>
      <c r="E31" s="156">
        <v>18.829999999999998</v>
      </c>
      <c r="F31" s="154"/>
      <c r="G31" s="154"/>
      <c r="H31" s="154"/>
      <c r="I31" s="154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</row>
    <row r="32" spans="1:31" ht="22.5" outlineLevel="1">
      <c r="A32" s="164">
        <v>16</v>
      </c>
      <c r="B32" s="165" t="s">
        <v>131</v>
      </c>
      <c r="C32" s="180" t="s">
        <v>132</v>
      </c>
      <c r="D32" s="166" t="s">
        <v>103</v>
      </c>
      <c r="E32" s="167">
        <v>2.1</v>
      </c>
      <c r="F32" s="168">
        <v>0</v>
      </c>
      <c r="G32" s="169">
        <f>ROUND(E32*F32,2)</f>
        <v>0</v>
      </c>
      <c r="H32" s="169" t="s">
        <v>99</v>
      </c>
      <c r="I32" s="170" t="s">
        <v>99</v>
      </c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</row>
    <row r="33" spans="1:31" outlineLevel="2">
      <c r="A33" s="185">
        <v>17</v>
      </c>
      <c r="B33" s="186" t="s">
        <v>349</v>
      </c>
      <c r="C33" s="187" t="s">
        <v>348</v>
      </c>
      <c r="D33" s="188" t="s">
        <v>98</v>
      </c>
      <c r="E33" s="189">
        <v>1</v>
      </c>
      <c r="F33" s="168">
        <v>0</v>
      </c>
      <c r="G33" s="190">
        <f>ROUND(E33*F33,2)</f>
        <v>0</v>
      </c>
      <c r="H33" s="191" t="s">
        <v>225</v>
      </c>
      <c r="I33" s="192" t="s">
        <v>226</v>
      </c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</row>
    <row r="34" spans="1:31">
      <c r="A34" s="157" t="s">
        <v>95</v>
      </c>
      <c r="B34" s="158" t="s">
        <v>57</v>
      </c>
      <c r="C34" s="178" t="s">
        <v>58</v>
      </c>
      <c r="D34" s="159"/>
      <c r="E34" s="160"/>
      <c r="F34" s="161"/>
      <c r="G34" s="161">
        <f>SUM(G35:G38)</f>
        <v>0</v>
      </c>
      <c r="H34" s="161"/>
      <c r="I34" s="162"/>
    </row>
    <row r="35" spans="1:31" outlineLevel="1">
      <c r="A35" s="164">
        <v>18</v>
      </c>
      <c r="B35" s="165" t="s">
        <v>133</v>
      </c>
      <c r="C35" s="180" t="s">
        <v>134</v>
      </c>
      <c r="D35" s="166" t="s">
        <v>135</v>
      </c>
      <c r="E35" s="167">
        <v>2.3E-2</v>
      </c>
      <c r="F35" s="168">
        <v>0</v>
      </c>
      <c r="G35" s="169">
        <f>ROUND(E35*F35,2)</f>
        <v>0</v>
      </c>
      <c r="H35" s="169" t="s">
        <v>99</v>
      </c>
      <c r="I35" s="170" t="s">
        <v>99</v>
      </c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</row>
    <row r="36" spans="1:31" outlineLevel="2">
      <c r="A36" s="152"/>
      <c r="B36" s="153"/>
      <c r="C36" s="181" t="s">
        <v>136</v>
      </c>
      <c r="D36" s="155"/>
      <c r="E36" s="156">
        <v>2.3E-2</v>
      </c>
      <c r="F36" s="154"/>
      <c r="G36" s="154"/>
      <c r="H36" s="154"/>
      <c r="I36" s="154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</row>
    <row r="37" spans="1:31" ht="22.5" outlineLevel="1">
      <c r="A37" s="171">
        <v>19</v>
      </c>
      <c r="B37" s="172" t="s">
        <v>137</v>
      </c>
      <c r="C37" s="179" t="s">
        <v>138</v>
      </c>
      <c r="D37" s="173" t="s">
        <v>103</v>
      </c>
      <c r="E37" s="174">
        <v>15.66</v>
      </c>
      <c r="F37" s="175">
        <v>0</v>
      </c>
      <c r="G37" s="176">
        <f>ROUND(E37*F37,2)</f>
        <v>0</v>
      </c>
      <c r="H37" s="176" t="s">
        <v>99</v>
      </c>
      <c r="I37" s="177" t="s">
        <v>99</v>
      </c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</row>
    <row r="38" spans="1:31" outlineLevel="1">
      <c r="A38" s="171">
        <v>20</v>
      </c>
      <c r="B38" s="172" t="s">
        <v>139</v>
      </c>
      <c r="C38" s="179" t="s">
        <v>140</v>
      </c>
      <c r="D38" s="173" t="s">
        <v>103</v>
      </c>
      <c r="E38" s="174">
        <v>15.66</v>
      </c>
      <c r="F38" s="175">
        <v>0</v>
      </c>
      <c r="G38" s="176">
        <f>ROUND(E38*F38,2)</f>
        <v>0</v>
      </c>
      <c r="H38" s="176" t="s">
        <v>99</v>
      </c>
      <c r="I38" s="177" t="s">
        <v>99</v>
      </c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</row>
    <row r="39" spans="1:31" ht="25.5">
      <c r="A39" s="157" t="s">
        <v>95</v>
      </c>
      <c r="B39" s="158" t="s">
        <v>59</v>
      </c>
      <c r="C39" s="178" t="s">
        <v>60</v>
      </c>
      <c r="D39" s="159"/>
      <c r="E39" s="160"/>
      <c r="F39" s="161"/>
      <c r="G39" s="161">
        <f>SUM(G40)</f>
        <v>0</v>
      </c>
      <c r="H39" s="161"/>
      <c r="I39" s="162"/>
    </row>
    <row r="40" spans="1:31" outlineLevel="1">
      <c r="A40" s="171">
        <v>21</v>
      </c>
      <c r="B40" s="172" t="s">
        <v>141</v>
      </c>
      <c r="C40" s="179" t="s">
        <v>142</v>
      </c>
      <c r="D40" s="173" t="s">
        <v>103</v>
      </c>
      <c r="E40" s="174">
        <v>15.66</v>
      </c>
      <c r="F40" s="175">
        <v>0</v>
      </c>
      <c r="G40" s="176">
        <f>ROUND(E40*F40,2)</f>
        <v>0</v>
      </c>
      <c r="H40" s="176" t="s">
        <v>99</v>
      </c>
      <c r="I40" s="177" t="s">
        <v>99</v>
      </c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</row>
    <row r="41" spans="1:31">
      <c r="A41" s="157" t="s">
        <v>95</v>
      </c>
      <c r="B41" s="158" t="s">
        <v>61</v>
      </c>
      <c r="C41" s="178" t="s">
        <v>62</v>
      </c>
      <c r="D41" s="159"/>
      <c r="E41" s="160"/>
      <c r="F41" s="161"/>
      <c r="G41" s="161">
        <f>SUM(G42:G61)</f>
        <v>0</v>
      </c>
      <c r="H41" s="161"/>
      <c r="I41" s="162"/>
    </row>
    <row r="42" spans="1:31" outlineLevel="1">
      <c r="A42" s="164">
        <v>22</v>
      </c>
      <c r="B42" s="165" t="s">
        <v>143</v>
      </c>
      <c r="C42" s="180" t="s">
        <v>144</v>
      </c>
      <c r="D42" s="166" t="s">
        <v>103</v>
      </c>
      <c r="E42" s="167">
        <v>3.4674999999999998</v>
      </c>
      <c r="F42" s="168">
        <v>0</v>
      </c>
      <c r="G42" s="169">
        <f>ROUND(E42*F42,2)</f>
        <v>0</v>
      </c>
      <c r="H42" s="169" t="s">
        <v>99</v>
      </c>
      <c r="I42" s="170" t="s">
        <v>99</v>
      </c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</row>
    <row r="43" spans="1:31" outlineLevel="2">
      <c r="A43" s="152"/>
      <c r="B43" s="153"/>
      <c r="C43" s="181" t="s">
        <v>145</v>
      </c>
      <c r="D43" s="155"/>
      <c r="E43" s="156">
        <v>3.0474999999999999</v>
      </c>
      <c r="F43" s="154"/>
      <c r="G43" s="154"/>
      <c r="H43" s="154"/>
      <c r="I43" s="154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</row>
    <row r="44" spans="1:31" outlineLevel="2">
      <c r="A44" s="152"/>
      <c r="B44" s="153"/>
      <c r="C44" s="181" t="s">
        <v>316</v>
      </c>
      <c r="D44" s="155"/>
      <c r="E44" s="156">
        <v>0.42</v>
      </c>
      <c r="F44" s="154"/>
      <c r="G44" s="154"/>
      <c r="H44" s="154"/>
      <c r="I44" s="154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</row>
    <row r="45" spans="1:31" outlineLevel="1">
      <c r="A45" s="164">
        <v>23</v>
      </c>
      <c r="B45" s="165" t="s">
        <v>146</v>
      </c>
      <c r="C45" s="180" t="s">
        <v>147</v>
      </c>
      <c r="D45" s="166" t="s">
        <v>103</v>
      </c>
      <c r="E45" s="167">
        <v>2.94</v>
      </c>
      <c r="F45" s="168">
        <v>0</v>
      </c>
      <c r="G45" s="169">
        <f>ROUND(E45*F45,2)</f>
        <v>0</v>
      </c>
      <c r="H45" s="169" t="s">
        <v>99</v>
      </c>
      <c r="I45" s="170" t="s">
        <v>99</v>
      </c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</row>
    <row r="46" spans="1:31" outlineLevel="2">
      <c r="A46" s="152"/>
      <c r="B46" s="153"/>
      <c r="C46" s="181" t="s">
        <v>148</v>
      </c>
      <c r="D46" s="155"/>
      <c r="E46" s="156">
        <v>2.94</v>
      </c>
      <c r="F46" s="154"/>
      <c r="G46" s="154"/>
      <c r="H46" s="154"/>
      <c r="I46" s="154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</row>
    <row r="47" spans="1:31" outlineLevel="1">
      <c r="A47" s="171">
        <v>24</v>
      </c>
      <c r="B47" s="172" t="s">
        <v>149</v>
      </c>
      <c r="C47" s="179" t="s">
        <v>150</v>
      </c>
      <c r="D47" s="173" t="s">
        <v>103</v>
      </c>
      <c r="E47" s="174">
        <v>15.66</v>
      </c>
      <c r="F47" s="175">
        <v>0</v>
      </c>
      <c r="G47" s="176">
        <f t="shared" ref="G47:G52" si="0">ROUND(E47*F47,2)</f>
        <v>0</v>
      </c>
      <c r="H47" s="176" t="s">
        <v>99</v>
      </c>
      <c r="I47" s="177" t="s">
        <v>99</v>
      </c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</row>
    <row r="48" spans="1:31" outlineLevel="1">
      <c r="A48" s="171">
        <v>25</v>
      </c>
      <c r="B48" s="172" t="s">
        <v>151</v>
      </c>
      <c r="C48" s="179" t="s">
        <v>152</v>
      </c>
      <c r="D48" s="173" t="s">
        <v>103</v>
      </c>
      <c r="E48" s="174">
        <v>15.66</v>
      </c>
      <c r="F48" s="175">
        <v>0</v>
      </c>
      <c r="G48" s="176">
        <f t="shared" si="0"/>
        <v>0</v>
      </c>
      <c r="H48" s="176" t="s">
        <v>99</v>
      </c>
      <c r="I48" s="177" t="s">
        <v>99</v>
      </c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</row>
    <row r="49" spans="1:31" outlineLevel="1">
      <c r="A49" s="171">
        <v>26</v>
      </c>
      <c r="B49" s="172" t="s">
        <v>153</v>
      </c>
      <c r="C49" s="179" t="s">
        <v>154</v>
      </c>
      <c r="D49" s="173" t="s">
        <v>98</v>
      </c>
      <c r="E49" s="174">
        <v>1</v>
      </c>
      <c r="F49" s="175">
        <v>0</v>
      </c>
      <c r="G49" s="176">
        <f t="shared" si="0"/>
        <v>0</v>
      </c>
      <c r="H49" s="176" t="s">
        <v>99</v>
      </c>
      <c r="I49" s="177" t="s">
        <v>99</v>
      </c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</row>
    <row r="50" spans="1:31" outlineLevel="1">
      <c r="A50" s="171">
        <v>27</v>
      </c>
      <c r="B50" s="172" t="s">
        <v>155</v>
      </c>
      <c r="C50" s="179" t="s">
        <v>156</v>
      </c>
      <c r="D50" s="173" t="s">
        <v>98</v>
      </c>
      <c r="E50" s="174">
        <v>1</v>
      </c>
      <c r="F50" s="175">
        <v>0</v>
      </c>
      <c r="G50" s="176">
        <f t="shared" si="0"/>
        <v>0</v>
      </c>
      <c r="H50" s="176" t="s">
        <v>99</v>
      </c>
      <c r="I50" s="177" t="s">
        <v>99</v>
      </c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</row>
    <row r="51" spans="1:31" outlineLevel="1">
      <c r="A51" s="171">
        <v>28</v>
      </c>
      <c r="B51" s="172" t="s">
        <v>157</v>
      </c>
      <c r="C51" s="179" t="s">
        <v>158</v>
      </c>
      <c r="D51" s="173" t="s">
        <v>98</v>
      </c>
      <c r="E51" s="174">
        <v>1</v>
      </c>
      <c r="F51" s="175">
        <v>0</v>
      </c>
      <c r="G51" s="176">
        <f t="shared" si="0"/>
        <v>0</v>
      </c>
      <c r="H51" s="176" t="s">
        <v>99</v>
      </c>
      <c r="I51" s="177" t="s">
        <v>99</v>
      </c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</row>
    <row r="52" spans="1:31" outlineLevel="1">
      <c r="A52" s="164">
        <v>29</v>
      </c>
      <c r="B52" s="165" t="s">
        <v>159</v>
      </c>
      <c r="C52" s="180" t="s">
        <v>160</v>
      </c>
      <c r="D52" s="166" t="s">
        <v>119</v>
      </c>
      <c r="E52" s="167">
        <v>2.5</v>
      </c>
      <c r="F52" s="168">
        <v>0</v>
      </c>
      <c r="G52" s="169">
        <f t="shared" si="0"/>
        <v>0</v>
      </c>
      <c r="H52" s="169" t="s">
        <v>99</v>
      </c>
      <c r="I52" s="170" t="s">
        <v>99</v>
      </c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</row>
    <row r="53" spans="1:31" outlineLevel="2">
      <c r="A53" s="152"/>
      <c r="B53" s="153"/>
      <c r="C53" s="181" t="s">
        <v>161</v>
      </c>
      <c r="D53" s="155"/>
      <c r="E53" s="156">
        <v>2.5</v>
      </c>
      <c r="F53" s="154"/>
      <c r="G53" s="154"/>
      <c r="H53" s="154"/>
      <c r="I53" s="154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</row>
    <row r="54" spans="1:31" outlineLevel="1">
      <c r="A54" s="164">
        <v>30</v>
      </c>
      <c r="B54" s="165" t="s">
        <v>162</v>
      </c>
      <c r="C54" s="180" t="s">
        <v>163</v>
      </c>
      <c r="D54" s="166" t="s">
        <v>98</v>
      </c>
      <c r="E54" s="167">
        <v>2</v>
      </c>
      <c r="F54" s="168">
        <v>0</v>
      </c>
      <c r="G54" s="169">
        <f>ROUND(E54*F54,2)</f>
        <v>0</v>
      </c>
      <c r="H54" s="169" t="s">
        <v>99</v>
      </c>
      <c r="I54" s="170" t="s">
        <v>99</v>
      </c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</row>
    <row r="55" spans="1:31" outlineLevel="2">
      <c r="A55" s="152"/>
      <c r="B55" s="153"/>
      <c r="C55" s="181" t="s">
        <v>164</v>
      </c>
      <c r="D55" s="155"/>
      <c r="E55" s="156">
        <v>2</v>
      </c>
      <c r="F55" s="154"/>
      <c r="G55" s="154"/>
      <c r="H55" s="154"/>
      <c r="I55" s="154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</row>
    <row r="56" spans="1:31" outlineLevel="1">
      <c r="A56" s="171">
        <v>31</v>
      </c>
      <c r="B56" s="172" t="s">
        <v>165</v>
      </c>
      <c r="C56" s="179" t="s">
        <v>166</v>
      </c>
      <c r="D56" s="173" t="s">
        <v>103</v>
      </c>
      <c r="E56" s="174">
        <v>15.66</v>
      </c>
      <c r="F56" s="175">
        <v>0</v>
      </c>
      <c r="G56" s="176">
        <f>ROUND(E56*F56,2)</f>
        <v>0</v>
      </c>
      <c r="H56" s="176" t="s">
        <v>99</v>
      </c>
      <c r="I56" s="177" t="s">
        <v>99</v>
      </c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</row>
    <row r="57" spans="1:31" outlineLevel="1">
      <c r="A57" s="164">
        <v>32</v>
      </c>
      <c r="B57" s="165" t="s">
        <v>167</v>
      </c>
      <c r="C57" s="180" t="s">
        <v>168</v>
      </c>
      <c r="D57" s="166" t="s">
        <v>103</v>
      </c>
      <c r="E57" s="167">
        <v>28.51</v>
      </c>
      <c r="F57" s="168">
        <v>0</v>
      </c>
      <c r="G57" s="169">
        <f>ROUND(E57*F57,2)</f>
        <v>0</v>
      </c>
      <c r="H57" s="169" t="s">
        <v>99</v>
      </c>
      <c r="I57" s="170" t="s">
        <v>99</v>
      </c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</row>
    <row r="58" spans="1:31" outlineLevel="2">
      <c r="A58" s="152"/>
      <c r="B58" s="153"/>
      <c r="C58" s="181" t="s">
        <v>169</v>
      </c>
      <c r="D58" s="155"/>
      <c r="E58" s="156">
        <v>28.51</v>
      </c>
      <c r="F58" s="154"/>
      <c r="G58" s="154"/>
      <c r="H58" s="154"/>
      <c r="I58" s="154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</row>
    <row r="59" spans="1:31" ht="22.5" outlineLevel="2">
      <c r="A59" s="164">
        <v>33</v>
      </c>
      <c r="B59" s="165" t="s">
        <v>317</v>
      </c>
      <c r="C59" s="180" t="s">
        <v>318</v>
      </c>
      <c r="D59" s="166" t="s">
        <v>98</v>
      </c>
      <c r="E59" s="167">
        <v>1</v>
      </c>
      <c r="F59" s="168">
        <v>0</v>
      </c>
      <c r="G59" s="169">
        <f>ROUND(E59*F59,2)</f>
        <v>0</v>
      </c>
      <c r="H59" s="169" t="s">
        <v>99</v>
      </c>
      <c r="I59" s="170" t="s">
        <v>99</v>
      </c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</row>
    <row r="60" spans="1:31" outlineLevel="2">
      <c r="A60" s="164">
        <v>34</v>
      </c>
      <c r="B60" s="165" t="s">
        <v>319</v>
      </c>
      <c r="C60" s="180" t="s">
        <v>320</v>
      </c>
      <c r="D60" s="166" t="s">
        <v>103</v>
      </c>
      <c r="E60" s="167">
        <v>1.6</v>
      </c>
      <c r="F60" s="168">
        <v>0</v>
      </c>
      <c r="G60" s="169">
        <f>ROUND(E60*F60,2)</f>
        <v>0</v>
      </c>
      <c r="H60" s="169" t="s">
        <v>99</v>
      </c>
      <c r="I60" s="170" t="s">
        <v>99</v>
      </c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</row>
    <row r="61" spans="1:31" outlineLevel="2">
      <c r="A61" s="152"/>
      <c r="B61" s="153"/>
      <c r="C61" s="181" t="s">
        <v>321</v>
      </c>
      <c r="D61" s="155"/>
      <c r="E61" s="156">
        <v>1.6</v>
      </c>
      <c r="F61" s="154"/>
      <c r="G61" s="154"/>
      <c r="H61" s="154"/>
      <c r="I61" s="154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</row>
    <row r="62" spans="1:31">
      <c r="A62" s="157" t="s">
        <v>95</v>
      </c>
      <c r="B62" s="158" t="s">
        <v>63</v>
      </c>
      <c r="C62" s="178" t="s">
        <v>64</v>
      </c>
      <c r="D62" s="159"/>
      <c r="E62" s="160"/>
      <c r="F62" s="161"/>
      <c r="G62" s="161">
        <f>SUM(G63)</f>
        <v>0</v>
      </c>
      <c r="H62" s="161"/>
      <c r="I62" s="162"/>
    </row>
    <row r="63" spans="1:31" outlineLevel="1">
      <c r="A63" s="171">
        <v>35</v>
      </c>
      <c r="B63" s="172" t="s">
        <v>170</v>
      </c>
      <c r="C63" s="179" t="s">
        <v>171</v>
      </c>
      <c r="D63" s="173" t="s">
        <v>172</v>
      </c>
      <c r="E63" s="174">
        <v>5.1139099999999997</v>
      </c>
      <c r="F63" s="175">
        <v>0</v>
      </c>
      <c r="G63" s="176">
        <f>ROUND(E63*F63,2)</f>
        <v>0</v>
      </c>
      <c r="H63" s="176" t="s">
        <v>99</v>
      </c>
      <c r="I63" s="177" t="s">
        <v>99</v>
      </c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</row>
    <row r="64" spans="1:31">
      <c r="A64" s="157" t="s">
        <v>95</v>
      </c>
      <c r="B64" s="158" t="s">
        <v>65</v>
      </c>
      <c r="C64" s="178" t="s">
        <v>66</v>
      </c>
      <c r="D64" s="159"/>
      <c r="E64" s="160"/>
      <c r="F64" s="161"/>
      <c r="G64" s="161">
        <f>SUM(G65:G72)</f>
        <v>0</v>
      </c>
      <c r="H64" s="161"/>
      <c r="I64" s="162"/>
    </row>
    <row r="65" spans="1:31" ht="22.5" outlineLevel="1">
      <c r="A65" s="164">
        <v>36</v>
      </c>
      <c r="B65" s="165" t="s">
        <v>173</v>
      </c>
      <c r="C65" s="180" t="s">
        <v>174</v>
      </c>
      <c r="D65" s="166" t="s">
        <v>103</v>
      </c>
      <c r="E65" s="167">
        <v>30.66</v>
      </c>
      <c r="F65" s="168">
        <v>0</v>
      </c>
      <c r="G65" s="169">
        <f>ROUND(E65*F65,2)</f>
        <v>0</v>
      </c>
      <c r="H65" s="169" t="s">
        <v>99</v>
      </c>
      <c r="I65" s="170" t="s">
        <v>99</v>
      </c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</row>
    <row r="66" spans="1:31" outlineLevel="2">
      <c r="A66" s="152"/>
      <c r="B66" s="153"/>
      <c r="C66" s="181" t="s">
        <v>175</v>
      </c>
      <c r="D66" s="155"/>
      <c r="E66" s="156">
        <v>15.66</v>
      </c>
      <c r="F66" s="154"/>
      <c r="G66" s="154"/>
      <c r="H66" s="154"/>
      <c r="I66" s="154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</row>
    <row r="67" spans="1:31" outlineLevel="3">
      <c r="A67" s="152"/>
      <c r="B67" s="153"/>
      <c r="C67" s="181" t="s">
        <v>302</v>
      </c>
      <c r="D67" s="155"/>
      <c r="E67" s="156">
        <v>15</v>
      </c>
      <c r="F67" s="154"/>
      <c r="G67" s="154"/>
      <c r="H67" s="154"/>
      <c r="I67" s="154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</row>
    <row r="68" spans="1:31" ht="22.5" outlineLevel="1">
      <c r="A68" s="164">
        <v>37</v>
      </c>
      <c r="B68" s="165" t="s">
        <v>176</v>
      </c>
      <c r="C68" s="180" t="s">
        <v>177</v>
      </c>
      <c r="D68" s="166" t="s">
        <v>119</v>
      </c>
      <c r="E68" s="167">
        <v>21.33</v>
      </c>
      <c r="F68" s="168">
        <v>0</v>
      </c>
      <c r="G68" s="169">
        <f>ROUND(E68*F68,2)</f>
        <v>0</v>
      </c>
      <c r="H68" s="169" t="s">
        <v>99</v>
      </c>
      <c r="I68" s="170" t="s">
        <v>99</v>
      </c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</row>
    <row r="69" spans="1:31" outlineLevel="2">
      <c r="A69" s="152"/>
      <c r="B69" s="153"/>
      <c r="C69" s="181" t="s">
        <v>178</v>
      </c>
      <c r="D69" s="155"/>
      <c r="E69" s="156">
        <v>19.03</v>
      </c>
      <c r="F69" s="154"/>
      <c r="G69" s="154"/>
      <c r="H69" s="154"/>
      <c r="I69" s="154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</row>
    <row r="70" spans="1:31" outlineLevel="3">
      <c r="A70" s="152"/>
      <c r="B70" s="153"/>
      <c r="C70" s="181" t="s">
        <v>179</v>
      </c>
      <c r="D70" s="155"/>
      <c r="E70" s="156">
        <v>2.2999999999999998</v>
      </c>
      <c r="F70" s="154"/>
      <c r="G70" s="154"/>
      <c r="H70" s="154"/>
      <c r="I70" s="154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</row>
    <row r="71" spans="1:31" ht="33.75" outlineLevel="1">
      <c r="A71" s="171">
        <v>38</v>
      </c>
      <c r="B71" s="172" t="s">
        <v>180</v>
      </c>
      <c r="C71" s="179" t="s">
        <v>181</v>
      </c>
      <c r="D71" s="173" t="s">
        <v>98</v>
      </c>
      <c r="E71" s="174">
        <v>16</v>
      </c>
      <c r="F71" s="175">
        <v>0</v>
      </c>
      <c r="G71" s="176">
        <f>ROUND(E71*F71,2)</f>
        <v>0</v>
      </c>
      <c r="H71" s="176" t="s">
        <v>99</v>
      </c>
      <c r="I71" s="177" t="s">
        <v>99</v>
      </c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</row>
    <row r="72" spans="1:31" outlineLevel="1">
      <c r="A72" s="171">
        <v>39</v>
      </c>
      <c r="B72" s="172" t="s">
        <v>182</v>
      </c>
      <c r="C72" s="179" t="s">
        <v>183</v>
      </c>
      <c r="D72" s="173" t="s">
        <v>172</v>
      </c>
      <c r="E72" s="174">
        <v>0.19947000000000001</v>
      </c>
      <c r="F72" s="175">
        <v>0</v>
      </c>
      <c r="G72" s="176">
        <f>ROUND(E72*F72,2)</f>
        <v>0</v>
      </c>
      <c r="H72" s="176" t="s">
        <v>99</v>
      </c>
      <c r="I72" s="177" t="s">
        <v>99</v>
      </c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</row>
    <row r="73" spans="1:31">
      <c r="A73" s="157" t="s">
        <v>95</v>
      </c>
      <c r="B73" s="158" t="s">
        <v>67</v>
      </c>
      <c r="C73" s="178" t="s">
        <v>68</v>
      </c>
      <c r="D73" s="159"/>
      <c r="E73" s="160"/>
      <c r="F73" s="161"/>
      <c r="G73" s="161">
        <f>SUM(G74:G82)</f>
        <v>0</v>
      </c>
      <c r="H73" s="161"/>
      <c r="I73" s="162"/>
    </row>
    <row r="74" spans="1:31" ht="22.5" outlineLevel="1">
      <c r="A74" s="171">
        <v>40</v>
      </c>
      <c r="B74" s="172" t="s">
        <v>184</v>
      </c>
      <c r="C74" s="179" t="s">
        <v>185</v>
      </c>
      <c r="D74" s="173" t="s">
        <v>98</v>
      </c>
      <c r="E74" s="174">
        <v>2</v>
      </c>
      <c r="F74" s="175">
        <v>0</v>
      </c>
      <c r="G74" s="176">
        <f>ROUND(E74*F74,2)</f>
        <v>0</v>
      </c>
      <c r="H74" s="176" t="s">
        <v>99</v>
      </c>
      <c r="I74" s="177" t="s">
        <v>99</v>
      </c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</row>
    <row r="75" spans="1:31" outlineLevel="1">
      <c r="A75" s="171">
        <v>41</v>
      </c>
      <c r="B75" s="172" t="s">
        <v>186</v>
      </c>
      <c r="C75" s="179" t="s">
        <v>187</v>
      </c>
      <c r="D75" s="173" t="s">
        <v>119</v>
      </c>
      <c r="E75" s="174">
        <v>2.5</v>
      </c>
      <c r="F75" s="175">
        <v>0</v>
      </c>
      <c r="G75" s="176">
        <f>ROUND(E75*F75,2)</f>
        <v>0</v>
      </c>
      <c r="H75" s="176" t="s">
        <v>99</v>
      </c>
      <c r="I75" s="177" t="s">
        <v>99</v>
      </c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</row>
    <row r="76" spans="1:31" ht="22.5" outlineLevel="1">
      <c r="A76" s="164">
        <v>42</v>
      </c>
      <c r="B76" s="165" t="s">
        <v>188</v>
      </c>
      <c r="C76" s="180" t="s">
        <v>189</v>
      </c>
      <c r="D76" s="166" t="s">
        <v>119</v>
      </c>
      <c r="E76" s="167">
        <v>5.2</v>
      </c>
      <c r="F76" s="168">
        <v>0</v>
      </c>
      <c r="G76" s="169">
        <f>ROUND(E76*F76,2)</f>
        <v>0</v>
      </c>
      <c r="H76" s="169" t="s">
        <v>99</v>
      </c>
      <c r="I76" s="170" t="s">
        <v>99</v>
      </c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</row>
    <row r="77" spans="1:31" outlineLevel="2">
      <c r="A77" s="152"/>
      <c r="B77" s="153"/>
      <c r="C77" s="181" t="s">
        <v>190</v>
      </c>
      <c r="D77" s="155"/>
      <c r="E77" s="156">
        <v>5.2</v>
      </c>
      <c r="F77" s="154"/>
      <c r="G77" s="154"/>
      <c r="H77" s="154"/>
      <c r="I77" s="154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</row>
    <row r="78" spans="1:31" outlineLevel="1">
      <c r="A78" s="164">
        <v>43</v>
      </c>
      <c r="B78" s="165" t="s">
        <v>191</v>
      </c>
      <c r="C78" s="180" t="s">
        <v>192</v>
      </c>
      <c r="D78" s="166" t="s">
        <v>119</v>
      </c>
      <c r="E78" s="167">
        <v>7.7</v>
      </c>
      <c r="F78" s="168">
        <v>0</v>
      </c>
      <c r="G78" s="169">
        <f>ROUND(E78*F78,2)</f>
        <v>0</v>
      </c>
      <c r="H78" s="169" t="s">
        <v>99</v>
      </c>
      <c r="I78" s="170" t="s">
        <v>99</v>
      </c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</row>
    <row r="79" spans="1:31" outlineLevel="2">
      <c r="A79" s="152"/>
      <c r="B79" s="153"/>
      <c r="C79" s="181" t="s">
        <v>372</v>
      </c>
      <c r="D79" s="155"/>
      <c r="E79" s="156">
        <v>2.5</v>
      </c>
      <c r="F79" s="154"/>
      <c r="G79" s="154"/>
      <c r="H79" s="154"/>
      <c r="I79" s="154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</row>
    <row r="80" spans="1:31" outlineLevel="3">
      <c r="A80" s="152"/>
      <c r="B80" s="153"/>
      <c r="C80" s="181" t="s">
        <v>373</v>
      </c>
      <c r="D80" s="155"/>
      <c r="E80" s="156">
        <v>5.2</v>
      </c>
      <c r="F80" s="154"/>
      <c r="G80" s="154"/>
      <c r="H80" s="154"/>
      <c r="I80" s="154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</row>
    <row r="81" spans="1:31" outlineLevel="3">
      <c r="A81" s="185">
        <v>44</v>
      </c>
      <c r="B81" s="186" t="s">
        <v>309</v>
      </c>
      <c r="C81" s="187" t="s">
        <v>310</v>
      </c>
      <c r="D81" s="188" t="s">
        <v>98</v>
      </c>
      <c r="E81" s="189">
        <v>2</v>
      </c>
      <c r="F81" s="168">
        <v>0</v>
      </c>
      <c r="G81" s="190">
        <f>ROUND(E81*F81,2)</f>
        <v>0</v>
      </c>
      <c r="H81" s="191" t="s">
        <v>225</v>
      </c>
      <c r="I81" s="192" t="s">
        <v>226</v>
      </c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</row>
    <row r="82" spans="1:31" outlineLevel="1">
      <c r="A82" s="171">
        <v>45</v>
      </c>
      <c r="B82" s="172" t="s">
        <v>193</v>
      </c>
      <c r="C82" s="179" t="s">
        <v>194</v>
      </c>
      <c r="D82" s="173" t="s">
        <v>172</v>
      </c>
      <c r="E82" s="174">
        <v>1.188E-2</v>
      </c>
      <c r="F82" s="175">
        <v>0</v>
      </c>
      <c r="G82" s="176">
        <f>ROUND(E82*F82,2)</f>
        <v>0</v>
      </c>
      <c r="H82" s="176" t="s">
        <v>99</v>
      </c>
      <c r="I82" s="177" t="s">
        <v>99</v>
      </c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</row>
    <row r="83" spans="1:31">
      <c r="A83" s="157" t="s">
        <v>95</v>
      </c>
      <c r="B83" s="158" t="s">
        <v>69</v>
      </c>
      <c r="C83" s="178" t="s">
        <v>70</v>
      </c>
      <c r="D83" s="159"/>
      <c r="E83" s="160"/>
      <c r="F83" s="161"/>
      <c r="G83" s="161">
        <f>SUM(G84:G87)</f>
        <v>0</v>
      </c>
      <c r="H83" s="161"/>
      <c r="I83" s="162"/>
    </row>
    <row r="84" spans="1:31" outlineLevel="1">
      <c r="A84" s="164">
        <v>46</v>
      </c>
      <c r="B84" s="165" t="s">
        <v>195</v>
      </c>
      <c r="C84" s="180" t="s">
        <v>196</v>
      </c>
      <c r="D84" s="166" t="s">
        <v>98</v>
      </c>
      <c r="E84" s="167">
        <v>4</v>
      </c>
      <c r="F84" s="168">
        <v>0</v>
      </c>
      <c r="G84" s="169">
        <f>ROUND(E84*F84,2)</f>
        <v>0</v>
      </c>
      <c r="H84" s="169" t="s">
        <v>99</v>
      </c>
      <c r="I84" s="170" t="s">
        <v>99</v>
      </c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</row>
    <row r="85" spans="1:31" outlineLevel="2">
      <c r="A85" s="152"/>
      <c r="B85" s="153"/>
      <c r="C85" s="181" t="s">
        <v>197</v>
      </c>
      <c r="D85" s="155"/>
      <c r="E85" s="156">
        <v>2</v>
      </c>
      <c r="F85" s="154"/>
      <c r="G85" s="154"/>
      <c r="H85" s="154"/>
      <c r="I85" s="154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</row>
    <row r="86" spans="1:31" outlineLevel="3">
      <c r="A86" s="152"/>
      <c r="B86" s="153"/>
      <c r="C86" s="181" t="s">
        <v>198</v>
      </c>
      <c r="D86" s="155"/>
      <c r="E86" s="156">
        <v>2</v>
      </c>
      <c r="F86" s="154"/>
      <c r="G86" s="154"/>
      <c r="H86" s="154"/>
      <c r="I86" s="154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</row>
    <row r="87" spans="1:31" outlineLevel="1">
      <c r="A87" s="171">
        <v>47</v>
      </c>
      <c r="B87" s="172" t="s">
        <v>199</v>
      </c>
      <c r="C87" s="179" t="s">
        <v>200</v>
      </c>
      <c r="D87" s="173" t="s">
        <v>172</v>
      </c>
      <c r="E87" s="174">
        <v>4.0000000000000002E-4</v>
      </c>
      <c r="F87" s="175">
        <v>0</v>
      </c>
      <c r="G87" s="176">
        <f>ROUND(E87*F87,2)</f>
        <v>0</v>
      </c>
      <c r="H87" s="176" t="s">
        <v>99</v>
      </c>
      <c r="I87" s="177" t="s">
        <v>99</v>
      </c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</row>
    <row r="88" spans="1:31">
      <c r="A88" s="157" t="s">
        <v>95</v>
      </c>
      <c r="B88" s="158" t="s">
        <v>71</v>
      </c>
      <c r="C88" s="178" t="s">
        <v>72</v>
      </c>
      <c r="D88" s="159"/>
      <c r="E88" s="160"/>
      <c r="F88" s="161"/>
      <c r="G88" s="161">
        <f>SUM(G89:G117)</f>
        <v>0</v>
      </c>
      <c r="H88" s="161"/>
      <c r="I88" s="162"/>
    </row>
    <row r="89" spans="1:31" outlineLevel="1">
      <c r="A89" s="171">
        <v>48</v>
      </c>
      <c r="B89" s="172" t="s">
        <v>201</v>
      </c>
      <c r="C89" s="179" t="s">
        <v>202</v>
      </c>
      <c r="D89" s="173" t="s">
        <v>203</v>
      </c>
      <c r="E89" s="174">
        <v>1</v>
      </c>
      <c r="F89" s="175">
        <v>0</v>
      </c>
      <c r="G89" s="176">
        <f t="shared" ref="G89:G95" si="1">ROUND(E89*F89,2)</f>
        <v>0</v>
      </c>
      <c r="H89" s="176" t="s">
        <v>99</v>
      </c>
      <c r="I89" s="177" t="s">
        <v>99</v>
      </c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</row>
    <row r="90" spans="1:31" outlineLevel="1">
      <c r="A90" s="171">
        <v>49</v>
      </c>
      <c r="B90" s="172" t="s">
        <v>204</v>
      </c>
      <c r="C90" s="179" t="s">
        <v>205</v>
      </c>
      <c r="D90" s="173" t="s">
        <v>203</v>
      </c>
      <c r="E90" s="174">
        <v>1</v>
      </c>
      <c r="F90" s="175">
        <v>0</v>
      </c>
      <c r="G90" s="176">
        <f t="shared" si="1"/>
        <v>0</v>
      </c>
      <c r="H90" s="176" t="s">
        <v>99</v>
      </c>
      <c r="I90" s="177" t="s">
        <v>99</v>
      </c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</row>
    <row r="91" spans="1:31" outlineLevel="1">
      <c r="A91" s="171">
        <v>50</v>
      </c>
      <c r="B91" s="172" t="s">
        <v>206</v>
      </c>
      <c r="C91" s="179" t="s">
        <v>207</v>
      </c>
      <c r="D91" s="173" t="s">
        <v>203</v>
      </c>
      <c r="E91" s="174">
        <v>2</v>
      </c>
      <c r="F91" s="175">
        <v>0</v>
      </c>
      <c r="G91" s="176">
        <f t="shared" si="1"/>
        <v>0</v>
      </c>
      <c r="H91" s="176" t="s">
        <v>99</v>
      </c>
      <c r="I91" s="177" t="s">
        <v>99</v>
      </c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</row>
    <row r="92" spans="1:31" outlineLevel="1">
      <c r="A92" s="171">
        <v>51</v>
      </c>
      <c r="B92" s="172" t="s">
        <v>208</v>
      </c>
      <c r="C92" s="179" t="s">
        <v>209</v>
      </c>
      <c r="D92" s="173" t="s">
        <v>203</v>
      </c>
      <c r="E92" s="174">
        <v>1</v>
      </c>
      <c r="F92" s="175">
        <v>0</v>
      </c>
      <c r="G92" s="176">
        <f t="shared" si="1"/>
        <v>0</v>
      </c>
      <c r="H92" s="176" t="s">
        <v>99</v>
      </c>
      <c r="I92" s="177" t="s">
        <v>99</v>
      </c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</row>
    <row r="93" spans="1:31" outlineLevel="1">
      <c r="A93" s="171">
        <v>52</v>
      </c>
      <c r="B93" s="172" t="s">
        <v>342</v>
      </c>
      <c r="C93" s="179" t="s">
        <v>343</v>
      </c>
      <c r="D93" s="173" t="s">
        <v>203</v>
      </c>
      <c r="E93" s="174">
        <v>3</v>
      </c>
      <c r="F93" s="175">
        <v>0</v>
      </c>
      <c r="G93" s="176">
        <f t="shared" ref="G93" si="2">ROUND(E93*F93,2)</f>
        <v>0</v>
      </c>
      <c r="H93" s="176" t="s">
        <v>99</v>
      </c>
      <c r="I93" s="177" t="s">
        <v>99</v>
      </c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</row>
    <row r="94" spans="1:31" outlineLevel="1">
      <c r="A94" s="171">
        <v>53</v>
      </c>
      <c r="B94" s="172" t="s">
        <v>210</v>
      </c>
      <c r="C94" s="179" t="s">
        <v>211</v>
      </c>
      <c r="D94" s="173" t="s">
        <v>203</v>
      </c>
      <c r="E94" s="174">
        <v>1</v>
      </c>
      <c r="F94" s="175">
        <v>0</v>
      </c>
      <c r="G94" s="176">
        <f t="shared" si="1"/>
        <v>0</v>
      </c>
      <c r="H94" s="176" t="s">
        <v>99</v>
      </c>
      <c r="I94" s="177" t="s">
        <v>99</v>
      </c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</row>
    <row r="95" spans="1:31" outlineLevel="1">
      <c r="A95" s="164">
        <v>54</v>
      </c>
      <c r="B95" s="165" t="s">
        <v>212</v>
      </c>
      <c r="C95" s="180" t="s">
        <v>213</v>
      </c>
      <c r="D95" s="166" t="s">
        <v>203</v>
      </c>
      <c r="E95" s="167">
        <v>2</v>
      </c>
      <c r="F95" s="168">
        <v>0</v>
      </c>
      <c r="G95" s="169">
        <f t="shared" si="1"/>
        <v>0</v>
      </c>
      <c r="H95" s="169" t="s">
        <v>99</v>
      </c>
      <c r="I95" s="170" t="s">
        <v>99</v>
      </c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</row>
    <row r="96" spans="1:31" outlineLevel="2">
      <c r="A96" s="152"/>
      <c r="B96" s="153"/>
      <c r="C96" s="181" t="s">
        <v>214</v>
      </c>
      <c r="D96" s="155"/>
      <c r="E96" s="156">
        <v>2</v>
      </c>
      <c r="F96" s="154"/>
      <c r="G96" s="154"/>
      <c r="H96" s="154"/>
      <c r="I96" s="154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</row>
    <row r="97" spans="1:31" outlineLevel="1">
      <c r="A97" s="164">
        <v>55</v>
      </c>
      <c r="B97" s="165" t="s">
        <v>215</v>
      </c>
      <c r="C97" s="180" t="s">
        <v>216</v>
      </c>
      <c r="D97" s="166" t="s">
        <v>203</v>
      </c>
      <c r="E97" s="167">
        <v>2</v>
      </c>
      <c r="F97" s="168">
        <v>0</v>
      </c>
      <c r="G97" s="169">
        <f>ROUND(E97*F97,2)</f>
        <v>0</v>
      </c>
      <c r="H97" s="169" t="s">
        <v>99</v>
      </c>
      <c r="I97" s="170" t="s">
        <v>99</v>
      </c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</row>
    <row r="98" spans="1:31" outlineLevel="2">
      <c r="A98" s="152"/>
      <c r="B98" s="153"/>
      <c r="C98" s="181" t="s">
        <v>217</v>
      </c>
      <c r="D98" s="155"/>
      <c r="E98" s="156">
        <v>1</v>
      </c>
      <c r="F98" s="154"/>
      <c r="G98" s="154"/>
      <c r="H98" s="154"/>
      <c r="I98" s="154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</row>
    <row r="99" spans="1:31" outlineLevel="3">
      <c r="A99" s="152"/>
      <c r="B99" s="153"/>
      <c r="C99" s="181" t="s">
        <v>218</v>
      </c>
      <c r="D99" s="155"/>
      <c r="E99" s="156">
        <v>1</v>
      </c>
      <c r="F99" s="154"/>
      <c r="G99" s="154"/>
      <c r="H99" s="154"/>
      <c r="I99" s="154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</row>
    <row r="100" spans="1:31" outlineLevel="1">
      <c r="A100" s="164">
        <v>56</v>
      </c>
      <c r="B100" s="165" t="s">
        <v>219</v>
      </c>
      <c r="C100" s="180" t="s">
        <v>220</v>
      </c>
      <c r="D100" s="166" t="s">
        <v>203</v>
      </c>
      <c r="E100" s="167">
        <v>2</v>
      </c>
      <c r="F100" s="168">
        <v>0</v>
      </c>
      <c r="G100" s="169">
        <f>ROUND(E100*F100,2)</f>
        <v>0</v>
      </c>
      <c r="H100" s="169" t="s">
        <v>99</v>
      </c>
      <c r="I100" s="170" t="s">
        <v>99</v>
      </c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</row>
    <row r="101" spans="1:31" outlineLevel="2">
      <c r="A101" s="152"/>
      <c r="B101" s="153"/>
      <c r="C101" s="181" t="s">
        <v>221</v>
      </c>
      <c r="D101" s="155"/>
      <c r="E101" s="156">
        <v>1</v>
      </c>
      <c r="F101" s="154"/>
      <c r="G101" s="154"/>
      <c r="H101" s="154"/>
      <c r="I101" s="154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</row>
    <row r="102" spans="1:31" outlineLevel="3">
      <c r="A102" s="152"/>
      <c r="B102" s="153"/>
      <c r="C102" s="181" t="s">
        <v>222</v>
      </c>
      <c r="D102" s="155"/>
      <c r="E102" s="156">
        <v>1</v>
      </c>
      <c r="F102" s="154"/>
      <c r="G102" s="154"/>
      <c r="H102" s="154"/>
      <c r="I102" s="154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</row>
    <row r="103" spans="1:31" ht="22.5" outlineLevel="1">
      <c r="A103" s="171">
        <v>57</v>
      </c>
      <c r="B103" s="172" t="s">
        <v>223</v>
      </c>
      <c r="C103" s="179" t="s">
        <v>224</v>
      </c>
      <c r="D103" s="173" t="s">
        <v>98</v>
      </c>
      <c r="E103" s="174">
        <v>1</v>
      </c>
      <c r="F103" s="175">
        <v>0</v>
      </c>
      <c r="G103" s="176">
        <f t="shared" ref="G103:G117" si="3">ROUND(E103*F103,2)</f>
        <v>0</v>
      </c>
      <c r="H103" s="176" t="s">
        <v>225</v>
      </c>
      <c r="I103" s="177" t="s">
        <v>226</v>
      </c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</row>
    <row r="104" spans="1:31" outlineLevel="1">
      <c r="A104" s="171">
        <v>58</v>
      </c>
      <c r="B104" s="172" t="s">
        <v>227</v>
      </c>
      <c r="C104" s="179" t="s">
        <v>228</v>
      </c>
      <c r="D104" s="173" t="s">
        <v>98</v>
      </c>
      <c r="E104" s="174">
        <v>1</v>
      </c>
      <c r="F104" s="175">
        <v>0</v>
      </c>
      <c r="G104" s="176">
        <f t="shared" si="3"/>
        <v>0</v>
      </c>
      <c r="H104" s="176" t="s">
        <v>99</v>
      </c>
      <c r="I104" s="177" t="s">
        <v>229</v>
      </c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</row>
    <row r="105" spans="1:31" outlineLevel="1">
      <c r="A105" s="164">
        <v>59</v>
      </c>
      <c r="B105" s="165" t="s">
        <v>363</v>
      </c>
      <c r="C105" s="180" t="s">
        <v>364</v>
      </c>
      <c r="D105" s="166" t="s">
        <v>98</v>
      </c>
      <c r="E105" s="167">
        <v>1</v>
      </c>
      <c r="F105" s="168">
        <v>0</v>
      </c>
      <c r="G105" s="169">
        <f>ROUND(E105*F105,2)</f>
        <v>0</v>
      </c>
      <c r="H105" s="169" t="s">
        <v>99</v>
      </c>
      <c r="I105" s="170" t="s">
        <v>99</v>
      </c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</row>
    <row r="106" spans="1:31" outlineLevel="1">
      <c r="A106" s="164">
        <v>60</v>
      </c>
      <c r="B106" s="165" t="s">
        <v>365</v>
      </c>
      <c r="C106" s="180" t="s">
        <v>366</v>
      </c>
      <c r="D106" s="166" t="s">
        <v>98</v>
      </c>
      <c r="E106" s="167">
        <v>1</v>
      </c>
      <c r="F106" s="168">
        <v>0</v>
      </c>
      <c r="G106" s="169">
        <f>ROUND(E106*F106,2)</f>
        <v>0</v>
      </c>
      <c r="H106" s="169" t="s">
        <v>99</v>
      </c>
      <c r="I106" s="170" t="s">
        <v>99</v>
      </c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</row>
    <row r="107" spans="1:31" outlineLevel="1">
      <c r="A107" s="164">
        <v>61</v>
      </c>
      <c r="B107" s="165" t="s">
        <v>367</v>
      </c>
      <c r="C107" s="180" t="s">
        <v>368</v>
      </c>
      <c r="D107" s="166" t="s">
        <v>98</v>
      </c>
      <c r="E107" s="167">
        <v>1</v>
      </c>
      <c r="F107" s="168">
        <v>0</v>
      </c>
      <c r="G107" s="169">
        <f>ROUND(E107*F107,2)</f>
        <v>0</v>
      </c>
      <c r="H107" s="169" t="s">
        <v>99</v>
      </c>
      <c r="I107" s="170" t="s">
        <v>99</v>
      </c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</row>
    <row r="108" spans="1:31" outlineLevel="1">
      <c r="A108" s="171">
        <v>62</v>
      </c>
      <c r="B108" s="172" t="s">
        <v>230</v>
      </c>
      <c r="C108" s="179" t="s">
        <v>231</v>
      </c>
      <c r="D108" s="173" t="s">
        <v>98</v>
      </c>
      <c r="E108" s="174">
        <v>1</v>
      </c>
      <c r="F108" s="175">
        <v>0</v>
      </c>
      <c r="G108" s="176">
        <f t="shared" si="3"/>
        <v>0</v>
      </c>
      <c r="H108" s="176" t="s">
        <v>99</v>
      </c>
      <c r="I108" s="177" t="s">
        <v>229</v>
      </c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</row>
    <row r="109" spans="1:31" ht="45" outlineLevel="1">
      <c r="A109" s="185">
        <v>63</v>
      </c>
      <c r="B109" s="186" t="s">
        <v>311</v>
      </c>
      <c r="C109" s="187" t="s">
        <v>312</v>
      </c>
      <c r="D109" s="188" t="s">
        <v>98</v>
      </c>
      <c r="E109" s="189">
        <v>2</v>
      </c>
      <c r="F109" s="175">
        <v>0</v>
      </c>
      <c r="G109" s="190">
        <f t="shared" si="3"/>
        <v>0</v>
      </c>
      <c r="H109" s="191" t="s">
        <v>225</v>
      </c>
      <c r="I109" s="192" t="s">
        <v>226</v>
      </c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</row>
    <row r="110" spans="1:31" ht="33.75" outlineLevel="1">
      <c r="A110" s="185">
        <v>64</v>
      </c>
      <c r="B110" s="186" t="s">
        <v>313</v>
      </c>
      <c r="C110" s="187" t="s">
        <v>314</v>
      </c>
      <c r="D110" s="166" t="s">
        <v>203</v>
      </c>
      <c r="E110" s="189">
        <v>1</v>
      </c>
      <c r="F110" s="175">
        <v>0</v>
      </c>
      <c r="G110" s="190">
        <f t="shared" si="3"/>
        <v>0</v>
      </c>
      <c r="H110" s="191" t="s">
        <v>225</v>
      </c>
      <c r="I110" s="192" t="s">
        <v>226</v>
      </c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</row>
    <row r="111" spans="1:31" outlineLevel="1">
      <c r="A111" s="185">
        <v>65</v>
      </c>
      <c r="B111" s="186" t="s">
        <v>322</v>
      </c>
      <c r="C111" s="187" t="s">
        <v>323</v>
      </c>
      <c r="D111" s="166" t="s">
        <v>98</v>
      </c>
      <c r="E111" s="189">
        <v>2</v>
      </c>
      <c r="F111" s="175">
        <v>0</v>
      </c>
      <c r="G111" s="190">
        <f t="shared" ref="G111" si="4">ROUND(E111*F111,2)</f>
        <v>0</v>
      </c>
      <c r="H111" s="191" t="s">
        <v>225</v>
      </c>
      <c r="I111" s="192" t="s">
        <v>226</v>
      </c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</row>
    <row r="112" spans="1:31" outlineLevel="1">
      <c r="A112" s="185">
        <v>66</v>
      </c>
      <c r="B112" s="186" t="s">
        <v>324</v>
      </c>
      <c r="C112" s="187" t="s">
        <v>327</v>
      </c>
      <c r="D112" s="166" t="s">
        <v>98</v>
      </c>
      <c r="E112" s="189">
        <v>1</v>
      </c>
      <c r="F112" s="175">
        <v>0</v>
      </c>
      <c r="G112" s="190">
        <f t="shared" ref="G112:G114" si="5">ROUND(E112*F112,2)</f>
        <v>0</v>
      </c>
      <c r="H112" s="191" t="s">
        <v>225</v>
      </c>
      <c r="I112" s="192" t="s">
        <v>226</v>
      </c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</row>
    <row r="113" spans="1:31" outlineLevel="1">
      <c r="A113" s="185">
        <v>67</v>
      </c>
      <c r="B113" s="186" t="s">
        <v>325</v>
      </c>
      <c r="C113" s="187" t="s">
        <v>328</v>
      </c>
      <c r="D113" s="166" t="s">
        <v>203</v>
      </c>
      <c r="E113" s="189">
        <v>1</v>
      </c>
      <c r="F113" s="175">
        <v>0</v>
      </c>
      <c r="G113" s="190">
        <f t="shared" si="5"/>
        <v>0</v>
      </c>
      <c r="H113" s="191" t="s">
        <v>225</v>
      </c>
      <c r="I113" s="192" t="s">
        <v>226</v>
      </c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</row>
    <row r="114" spans="1:31" ht="22.5" outlineLevel="1">
      <c r="A114" s="185">
        <v>68</v>
      </c>
      <c r="B114" s="186" t="s">
        <v>326</v>
      </c>
      <c r="C114" s="187" t="s">
        <v>329</v>
      </c>
      <c r="D114" s="166" t="s">
        <v>98</v>
      </c>
      <c r="E114" s="189">
        <v>2</v>
      </c>
      <c r="F114" s="175">
        <v>0</v>
      </c>
      <c r="G114" s="190">
        <f t="shared" si="5"/>
        <v>0</v>
      </c>
      <c r="H114" s="191" t="s">
        <v>225</v>
      </c>
      <c r="I114" s="192" t="s">
        <v>226</v>
      </c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</row>
    <row r="115" spans="1:31" outlineLevel="1">
      <c r="A115" s="185">
        <v>69</v>
      </c>
      <c r="B115" s="186" t="s">
        <v>344</v>
      </c>
      <c r="C115" s="187" t="s">
        <v>345</v>
      </c>
      <c r="D115" s="166" t="s">
        <v>98</v>
      </c>
      <c r="E115" s="189">
        <v>1</v>
      </c>
      <c r="F115" s="175">
        <v>0</v>
      </c>
      <c r="G115" s="190">
        <f t="shared" ref="G115:G116" si="6">ROUND(E115*F115,2)</f>
        <v>0</v>
      </c>
      <c r="H115" s="176" t="s">
        <v>99</v>
      </c>
      <c r="I115" s="177" t="s">
        <v>99</v>
      </c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</row>
    <row r="116" spans="1:31" outlineLevel="1">
      <c r="A116" s="185">
        <v>70</v>
      </c>
      <c r="B116" s="186" t="s">
        <v>346</v>
      </c>
      <c r="C116" s="187" t="s">
        <v>347</v>
      </c>
      <c r="D116" s="166" t="s">
        <v>98</v>
      </c>
      <c r="E116" s="189">
        <v>1</v>
      </c>
      <c r="F116" s="175">
        <v>0</v>
      </c>
      <c r="G116" s="190">
        <f t="shared" si="6"/>
        <v>0</v>
      </c>
      <c r="H116" s="191" t="s">
        <v>225</v>
      </c>
      <c r="I116" s="192" t="s">
        <v>226</v>
      </c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</row>
    <row r="117" spans="1:31" outlineLevel="1">
      <c r="A117" s="171">
        <v>71</v>
      </c>
      <c r="B117" s="172" t="s">
        <v>232</v>
      </c>
      <c r="C117" s="179" t="s">
        <v>233</v>
      </c>
      <c r="D117" s="173" t="s">
        <v>172</v>
      </c>
      <c r="E117" s="174">
        <v>6.6800000000000002E-3</v>
      </c>
      <c r="F117" s="175">
        <v>0</v>
      </c>
      <c r="G117" s="176">
        <f t="shared" si="3"/>
        <v>0</v>
      </c>
      <c r="H117" s="176" t="s">
        <v>99</v>
      </c>
      <c r="I117" s="177" t="s">
        <v>99</v>
      </c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</row>
    <row r="118" spans="1:31">
      <c r="A118" s="157" t="s">
        <v>95</v>
      </c>
      <c r="B118" s="158" t="s">
        <v>73</v>
      </c>
      <c r="C118" s="178" t="s">
        <v>74</v>
      </c>
      <c r="D118" s="159"/>
      <c r="E118" s="160"/>
      <c r="F118" s="161"/>
      <c r="G118" s="161">
        <f>SUM(G119:G129)</f>
        <v>0</v>
      </c>
      <c r="H118" s="161"/>
      <c r="I118" s="162"/>
    </row>
    <row r="119" spans="1:31" outlineLevel="1">
      <c r="A119" s="171">
        <v>72</v>
      </c>
      <c r="B119" s="172" t="s">
        <v>234</v>
      </c>
      <c r="C119" s="179" t="s">
        <v>235</v>
      </c>
      <c r="D119" s="173" t="s">
        <v>98</v>
      </c>
      <c r="E119" s="174">
        <v>1</v>
      </c>
      <c r="F119" s="175">
        <v>0</v>
      </c>
      <c r="G119" s="176">
        <f>ROUND(E119*F119,2)</f>
        <v>0</v>
      </c>
      <c r="H119" s="176" t="s">
        <v>225</v>
      </c>
      <c r="I119" s="177" t="s">
        <v>226</v>
      </c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</row>
    <row r="120" spans="1:31" outlineLevel="1">
      <c r="A120" s="171">
        <v>73</v>
      </c>
      <c r="B120" s="172" t="s">
        <v>330</v>
      </c>
      <c r="C120" s="179" t="s">
        <v>333</v>
      </c>
      <c r="D120" s="173" t="s">
        <v>98</v>
      </c>
      <c r="E120" s="174">
        <v>3</v>
      </c>
      <c r="F120" s="175">
        <v>0</v>
      </c>
      <c r="G120" s="176">
        <f>ROUND(E120*F120,2)</f>
        <v>0</v>
      </c>
      <c r="H120" s="176" t="s">
        <v>225</v>
      </c>
      <c r="I120" s="177" t="s">
        <v>226</v>
      </c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</row>
    <row r="121" spans="1:31" outlineLevel="1">
      <c r="A121" s="171">
        <v>74</v>
      </c>
      <c r="B121" s="172" t="s">
        <v>331</v>
      </c>
      <c r="C121" s="179" t="s">
        <v>334</v>
      </c>
      <c r="D121" s="173" t="s">
        <v>98</v>
      </c>
      <c r="E121" s="174">
        <v>1</v>
      </c>
      <c r="F121" s="175">
        <v>0</v>
      </c>
      <c r="G121" s="176">
        <f>ROUND(E121*F121,2)</f>
        <v>0</v>
      </c>
      <c r="H121" s="176" t="s">
        <v>225</v>
      </c>
      <c r="I121" s="177" t="s">
        <v>226</v>
      </c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</row>
    <row r="122" spans="1:31" outlineLevel="1">
      <c r="A122" s="171">
        <v>75</v>
      </c>
      <c r="B122" s="172" t="s">
        <v>332</v>
      </c>
      <c r="C122" s="179" t="s">
        <v>335</v>
      </c>
      <c r="D122" s="173" t="s">
        <v>98</v>
      </c>
      <c r="E122" s="174">
        <v>1</v>
      </c>
      <c r="F122" s="175">
        <v>0</v>
      </c>
      <c r="G122" s="176">
        <f>ROUND(E122*F122,2)</f>
        <v>0</v>
      </c>
      <c r="H122" s="176" t="s">
        <v>225</v>
      </c>
      <c r="I122" s="177" t="s">
        <v>226</v>
      </c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</row>
    <row r="123" spans="1:31" ht="56.25" outlineLevel="1">
      <c r="A123" s="171">
        <v>76</v>
      </c>
      <c r="B123" s="172" t="s">
        <v>315</v>
      </c>
      <c r="C123" s="179" t="s">
        <v>352</v>
      </c>
      <c r="D123" s="173" t="s">
        <v>98</v>
      </c>
      <c r="E123" s="174">
        <v>1</v>
      </c>
      <c r="F123" s="175">
        <v>0</v>
      </c>
      <c r="G123" s="176">
        <f>ROUND(E123*F123,2)</f>
        <v>0</v>
      </c>
      <c r="H123" s="176" t="s">
        <v>225</v>
      </c>
      <c r="I123" s="177" t="s">
        <v>226</v>
      </c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</row>
    <row r="124" spans="1:31" ht="22.5" outlineLevel="1">
      <c r="A124" s="185">
        <v>77</v>
      </c>
      <c r="B124" s="186" t="s">
        <v>350</v>
      </c>
      <c r="C124" s="187" t="s">
        <v>351</v>
      </c>
      <c r="D124" s="166" t="s">
        <v>98</v>
      </c>
      <c r="E124" s="189">
        <v>1</v>
      </c>
      <c r="F124" s="175">
        <v>0</v>
      </c>
      <c r="G124" s="190">
        <f t="shared" ref="G124" si="7">ROUND(E124*F124,2)</f>
        <v>0</v>
      </c>
      <c r="H124" s="176" t="s">
        <v>99</v>
      </c>
      <c r="I124" s="177" t="s">
        <v>99</v>
      </c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</row>
    <row r="125" spans="1:31" outlineLevel="1">
      <c r="A125" s="185">
        <v>78</v>
      </c>
      <c r="B125" s="186" t="s">
        <v>353</v>
      </c>
      <c r="C125" s="187" t="s">
        <v>354</v>
      </c>
      <c r="D125" s="166" t="s">
        <v>98</v>
      </c>
      <c r="E125" s="189">
        <v>1</v>
      </c>
      <c r="F125" s="175">
        <v>0</v>
      </c>
      <c r="G125" s="190">
        <f t="shared" ref="G125" si="8">ROUND(E125*F125,2)</f>
        <v>0</v>
      </c>
      <c r="H125" s="176" t="s">
        <v>99</v>
      </c>
      <c r="I125" s="177" t="s">
        <v>99</v>
      </c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</row>
    <row r="126" spans="1:31" outlineLevel="1">
      <c r="A126" s="185">
        <v>79</v>
      </c>
      <c r="B126" s="186" t="s">
        <v>355</v>
      </c>
      <c r="C126" s="187" t="s">
        <v>356</v>
      </c>
      <c r="D126" s="166" t="s">
        <v>98</v>
      </c>
      <c r="E126" s="189">
        <v>1</v>
      </c>
      <c r="F126" s="175">
        <v>0</v>
      </c>
      <c r="G126" s="190">
        <f t="shared" ref="G126" si="9">ROUND(E126*F126,2)</f>
        <v>0</v>
      </c>
      <c r="H126" s="176" t="s">
        <v>99</v>
      </c>
      <c r="I126" s="177" t="s">
        <v>99</v>
      </c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</row>
    <row r="127" spans="1:31" outlineLevel="1">
      <c r="A127" s="185">
        <v>80</v>
      </c>
      <c r="B127" s="186" t="s">
        <v>357</v>
      </c>
      <c r="C127" s="187" t="s">
        <v>358</v>
      </c>
      <c r="D127" s="166" t="s">
        <v>98</v>
      </c>
      <c r="E127" s="189">
        <v>1</v>
      </c>
      <c r="F127" s="175">
        <v>0</v>
      </c>
      <c r="G127" s="190">
        <f t="shared" ref="G127" si="10">ROUND(E127*F127,2)</f>
        <v>0</v>
      </c>
      <c r="H127" s="176" t="s">
        <v>225</v>
      </c>
      <c r="I127" s="177" t="s">
        <v>226</v>
      </c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</row>
    <row r="128" spans="1:31" outlineLevel="1">
      <c r="A128" s="185">
        <v>81</v>
      </c>
      <c r="B128" s="186" t="s">
        <v>359</v>
      </c>
      <c r="C128" s="187" t="s">
        <v>360</v>
      </c>
      <c r="D128" s="166" t="s">
        <v>98</v>
      </c>
      <c r="E128" s="189">
        <v>1</v>
      </c>
      <c r="F128" s="175">
        <v>0</v>
      </c>
      <c r="G128" s="190">
        <f t="shared" ref="G128" si="11">ROUND(E128*F128,2)</f>
        <v>0</v>
      </c>
      <c r="H128" s="176" t="s">
        <v>99</v>
      </c>
      <c r="I128" s="177" t="s">
        <v>99</v>
      </c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</row>
    <row r="129" spans="1:31" outlineLevel="1">
      <c r="A129" s="185">
        <v>82</v>
      </c>
      <c r="B129" s="186" t="s">
        <v>361</v>
      </c>
      <c r="C129" s="187" t="s">
        <v>362</v>
      </c>
      <c r="D129" s="166" t="s">
        <v>98</v>
      </c>
      <c r="E129" s="189">
        <v>1</v>
      </c>
      <c r="F129" s="175">
        <v>0</v>
      </c>
      <c r="G129" s="190">
        <f t="shared" ref="G129" si="12">ROUND(E129*F129,2)</f>
        <v>0</v>
      </c>
      <c r="H129" s="176" t="s">
        <v>99</v>
      </c>
      <c r="I129" s="177" t="s">
        <v>99</v>
      </c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</row>
    <row r="130" spans="1:31">
      <c r="A130" s="157" t="s">
        <v>95</v>
      </c>
      <c r="B130" s="158" t="s">
        <v>75</v>
      </c>
      <c r="C130" s="178" t="s">
        <v>76</v>
      </c>
      <c r="D130" s="159"/>
      <c r="E130" s="160"/>
      <c r="F130" s="161"/>
      <c r="G130" s="161">
        <f>SUM(G131:G141)</f>
        <v>0</v>
      </c>
      <c r="H130" s="161"/>
      <c r="I130" s="162"/>
    </row>
    <row r="131" spans="1:31" outlineLevel="1">
      <c r="A131" s="171">
        <v>83</v>
      </c>
      <c r="B131" s="172" t="s">
        <v>236</v>
      </c>
      <c r="C131" s="179" t="s">
        <v>237</v>
      </c>
      <c r="D131" s="173" t="s">
        <v>103</v>
      </c>
      <c r="E131" s="174">
        <v>15.66</v>
      </c>
      <c r="F131" s="175">
        <v>0</v>
      </c>
      <c r="G131" s="176">
        <f>ROUND(E131*F131,2)</f>
        <v>0</v>
      </c>
      <c r="H131" s="176" t="s">
        <v>99</v>
      </c>
      <c r="I131" s="177" t="s">
        <v>99</v>
      </c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</row>
    <row r="132" spans="1:31" ht="22.5" outlineLevel="1">
      <c r="A132" s="171">
        <v>84</v>
      </c>
      <c r="B132" s="172" t="s">
        <v>238</v>
      </c>
      <c r="C132" s="179" t="s">
        <v>239</v>
      </c>
      <c r="D132" s="173" t="s">
        <v>119</v>
      </c>
      <c r="E132" s="174">
        <v>2.2999999999999998</v>
      </c>
      <c r="F132" s="175">
        <v>0</v>
      </c>
      <c r="G132" s="176">
        <f>ROUND(E132*F132,2)</f>
        <v>0</v>
      </c>
      <c r="H132" s="176" t="s">
        <v>99</v>
      </c>
      <c r="I132" s="177" t="s">
        <v>99</v>
      </c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</row>
    <row r="133" spans="1:31" outlineLevel="1">
      <c r="A133" s="164">
        <v>85</v>
      </c>
      <c r="B133" s="165" t="s">
        <v>240</v>
      </c>
      <c r="C133" s="180" t="s">
        <v>241</v>
      </c>
      <c r="D133" s="166" t="s">
        <v>119</v>
      </c>
      <c r="E133" s="167">
        <v>2.2999999999999998</v>
      </c>
      <c r="F133" s="168">
        <v>0</v>
      </c>
      <c r="G133" s="169">
        <f>ROUND(E133*F133,2)</f>
        <v>0</v>
      </c>
      <c r="H133" s="169" t="s">
        <v>99</v>
      </c>
      <c r="I133" s="170" t="s">
        <v>99</v>
      </c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</row>
    <row r="134" spans="1:31" outlineLevel="2">
      <c r="A134" s="152"/>
      <c r="B134" s="153"/>
      <c r="C134" s="181" t="s">
        <v>374</v>
      </c>
      <c r="D134" s="155"/>
      <c r="E134" s="156">
        <v>2.2999999999999998</v>
      </c>
      <c r="F134" s="154"/>
      <c r="G134" s="154"/>
      <c r="H134" s="154"/>
      <c r="I134" s="154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</row>
    <row r="135" spans="1:31" ht="22.5" outlineLevel="1">
      <c r="A135" s="171">
        <v>86</v>
      </c>
      <c r="B135" s="172" t="s">
        <v>242</v>
      </c>
      <c r="C135" s="179" t="s">
        <v>243</v>
      </c>
      <c r="D135" s="173" t="s">
        <v>103</v>
      </c>
      <c r="E135" s="174">
        <v>15.66</v>
      </c>
      <c r="F135" s="175">
        <v>0</v>
      </c>
      <c r="G135" s="176">
        <f>ROUND(E135*F135,2)</f>
        <v>0</v>
      </c>
      <c r="H135" s="176" t="s">
        <v>99</v>
      </c>
      <c r="I135" s="177" t="s">
        <v>99</v>
      </c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</row>
    <row r="136" spans="1:31" outlineLevel="1">
      <c r="A136" s="164">
        <v>87</v>
      </c>
      <c r="B136" s="165" t="s">
        <v>244</v>
      </c>
      <c r="C136" s="180" t="s">
        <v>245</v>
      </c>
      <c r="D136" s="166" t="s">
        <v>119</v>
      </c>
      <c r="E136" s="167">
        <v>2.2999999999999998</v>
      </c>
      <c r="F136" s="168">
        <v>0</v>
      </c>
      <c r="G136" s="169">
        <f>ROUND(E136*F136,2)</f>
        <v>0</v>
      </c>
      <c r="H136" s="169" t="s">
        <v>99</v>
      </c>
      <c r="I136" s="170" t="s">
        <v>99</v>
      </c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</row>
    <row r="137" spans="1:31" outlineLevel="2">
      <c r="A137" s="152"/>
      <c r="B137" s="153"/>
      <c r="C137" s="181" t="s">
        <v>374</v>
      </c>
      <c r="D137" s="155"/>
      <c r="E137" s="156">
        <v>2.2999999999999998</v>
      </c>
      <c r="F137" s="154"/>
      <c r="G137" s="154"/>
      <c r="H137" s="154"/>
      <c r="I137" s="154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</row>
    <row r="138" spans="1:31" outlineLevel="1">
      <c r="A138" s="164">
        <v>88</v>
      </c>
      <c r="B138" s="165" t="s">
        <v>246</v>
      </c>
      <c r="C138" s="180" t="s">
        <v>247</v>
      </c>
      <c r="D138" s="166" t="s">
        <v>103</v>
      </c>
      <c r="E138" s="167">
        <v>18.262</v>
      </c>
      <c r="F138" s="168">
        <v>0</v>
      </c>
      <c r="G138" s="169">
        <f>ROUND(E138*F138,2)</f>
        <v>0</v>
      </c>
      <c r="H138" s="169" t="s">
        <v>99</v>
      </c>
      <c r="I138" s="170" t="s">
        <v>99</v>
      </c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</row>
    <row r="139" spans="1:31" outlineLevel="2">
      <c r="A139" s="152"/>
      <c r="B139" s="153"/>
      <c r="C139" s="181" t="s">
        <v>375</v>
      </c>
      <c r="D139" s="155"/>
      <c r="E139" s="156">
        <v>18.009</v>
      </c>
      <c r="F139" s="154"/>
      <c r="G139" s="154"/>
      <c r="H139" s="154"/>
      <c r="I139" s="154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</row>
    <row r="140" spans="1:31" outlineLevel="3">
      <c r="A140" s="152"/>
      <c r="B140" s="153"/>
      <c r="C140" s="181" t="s">
        <v>376</v>
      </c>
      <c r="D140" s="155"/>
      <c r="E140" s="156">
        <v>0.253</v>
      </c>
      <c r="F140" s="154"/>
      <c r="G140" s="154"/>
      <c r="H140" s="154"/>
      <c r="I140" s="154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</row>
    <row r="141" spans="1:31" outlineLevel="1">
      <c r="A141" s="171">
        <v>89</v>
      </c>
      <c r="B141" s="172" t="s">
        <v>248</v>
      </c>
      <c r="C141" s="179" t="s">
        <v>249</v>
      </c>
      <c r="D141" s="173" t="s">
        <v>172</v>
      </c>
      <c r="E141" s="174">
        <v>0.68184999999999996</v>
      </c>
      <c r="F141" s="175">
        <v>0</v>
      </c>
      <c r="G141" s="176">
        <f>ROUND(E141*F141,2)</f>
        <v>0</v>
      </c>
      <c r="H141" s="176" t="s">
        <v>99</v>
      </c>
      <c r="I141" s="177" t="s">
        <v>99</v>
      </c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</row>
    <row r="142" spans="1:31">
      <c r="A142" s="157" t="s">
        <v>95</v>
      </c>
      <c r="B142" s="158" t="s">
        <v>77</v>
      </c>
      <c r="C142" s="178" t="s">
        <v>78</v>
      </c>
      <c r="D142" s="159"/>
      <c r="E142" s="160"/>
      <c r="F142" s="161"/>
      <c r="G142" s="161">
        <f>SUM(G143:G156)</f>
        <v>0</v>
      </c>
      <c r="H142" s="161"/>
      <c r="I142" s="162"/>
    </row>
    <row r="143" spans="1:31" outlineLevel="1">
      <c r="A143" s="164">
        <v>90</v>
      </c>
      <c r="B143" s="165" t="s">
        <v>250</v>
      </c>
      <c r="C143" s="180" t="s">
        <v>251</v>
      </c>
      <c r="D143" s="166" t="s">
        <v>103</v>
      </c>
      <c r="E143" s="167">
        <v>29.26</v>
      </c>
      <c r="F143" s="168">
        <v>0</v>
      </c>
      <c r="G143" s="169">
        <f>ROUND(E143*F143,2)</f>
        <v>0</v>
      </c>
      <c r="H143" s="169" t="s">
        <v>99</v>
      </c>
      <c r="I143" s="170" t="s">
        <v>99</v>
      </c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</row>
    <row r="144" spans="1:31" outlineLevel="2">
      <c r="A144" s="152"/>
      <c r="B144" s="153"/>
      <c r="C144" s="181" t="s">
        <v>307</v>
      </c>
      <c r="D144" s="155"/>
      <c r="E144" s="156">
        <v>29.26</v>
      </c>
      <c r="F144" s="154"/>
      <c r="G144" s="154"/>
      <c r="H144" s="154"/>
      <c r="I144" s="154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</row>
    <row r="145" spans="1:31" ht="22.5" outlineLevel="1">
      <c r="A145" s="164">
        <v>91</v>
      </c>
      <c r="B145" s="165" t="s">
        <v>252</v>
      </c>
      <c r="C145" s="180" t="s">
        <v>253</v>
      </c>
      <c r="D145" s="166" t="s">
        <v>103</v>
      </c>
      <c r="E145" s="167">
        <v>29.26</v>
      </c>
      <c r="F145" s="168">
        <v>0</v>
      </c>
      <c r="G145" s="169">
        <f>ROUND(E145*F145,2)</f>
        <v>0</v>
      </c>
      <c r="H145" s="169" t="s">
        <v>99</v>
      </c>
      <c r="I145" s="170" t="s">
        <v>99</v>
      </c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</row>
    <row r="146" spans="1:31" outlineLevel="2">
      <c r="A146" s="152"/>
      <c r="B146" s="153"/>
      <c r="C146" s="181" t="s">
        <v>377</v>
      </c>
      <c r="D146" s="155"/>
      <c r="E146" s="156">
        <v>29.26</v>
      </c>
      <c r="F146" s="154"/>
      <c r="G146" s="154"/>
      <c r="H146" s="154"/>
      <c r="I146" s="154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</row>
    <row r="147" spans="1:31" ht="22.5" outlineLevel="1">
      <c r="A147" s="164">
        <v>92</v>
      </c>
      <c r="B147" s="165" t="s">
        <v>254</v>
      </c>
      <c r="C147" s="180" t="s">
        <v>255</v>
      </c>
      <c r="D147" s="166" t="s">
        <v>119</v>
      </c>
      <c r="E147" s="167">
        <v>31</v>
      </c>
      <c r="F147" s="168">
        <v>0</v>
      </c>
      <c r="G147" s="169">
        <f>ROUND(E147*F147,2)</f>
        <v>0</v>
      </c>
      <c r="H147" s="169" t="s">
        <v>99</v>
      </c>
      <c r="I147" s="170" t="s">
        <v>99</v>
      </c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</row>
    <row r="148" spans="1:31" outlineLevel="2">
      <c r="A148" s="152"/>
      <c r="B148" s="153"/>
      <c r="C148" s="181" t="s">
        <v>256</v>
      </c>
      <c r="D148" s="155"/>
      <c r="E148" s="156">
        <v>11</v>
      </c>
      <c r="F148" s="154"/>
      <c r="G148" s="154"/>
      <c r="H148" s="154"/>
      <c r="I148" s="154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</row>
    <row r="149" spans="1:31" outlineLevel="3">
      <c r="A149" s="152"/>
      <c r="B149" s="153"/>
      <c r="C149" s="181" t="s">
        <v>257</v>
      </c>
      <c r="D149" s="155"/>
      <c r="E149" s="156">
        <v>20</v>
      </c>
      <c r="F149" s="154"/>
      <c r="G149" s="154"/>
      <c r="H149" s="154"/>
      <c r="I149" s="154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</row>
    <row r="150" spans="1:31" outlineLevel="1">
      <c r="A150" s="164">
        <v>93</v>
      </c>
      <c r="B150" s="165" t="s">
        <v>258</v>
      </c>
      <c r="C150" s="180" t="s">
        <v>259</v>
      </c>
      <c r="D150" s="166" t="s">
        <v>119</v>
      </c>
      <c r="E150" s="167">
        <v>12.1</v>
      </c>
      <c r="F150" s="168">
        <v>0</v>
      </c>
      <c r="G150" s="169">
        <f>ROUND(E150*F150,2)</f>
        <v>0</v>
      </c>
      <c r="H150" s="169" t="s">
        <v>99</v>
      </c>
      <c r="I150" s="170" t="s">
        <v>99</v>
      </c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</row>
    <row r="151" spans="1:31" outlineLevel="2">
      <c r="A151" s="152"/>
      <c r="B151" s="153"/>
      <c r="C151" s="181" t="s">
        <v>260</v>
      </c>
      <c r="D151" s="155"/>
      <c r="E151" s="156">
        <v>12.1</v>
      </c>
      <c r="F151" s="154"/>
      <c r="G151" s="154"/>
      <c r="H151" s="154"/>
      <c r="I151" s="154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</row>
    <row r="152" spans="1:31" outlineLevel="1">
      <c r="A152" s="164">
        <v>94</v>
      </c>
      <c r="B152" s="165" t="s">
        <v>261</v>
      </c>
      <c r="C152" s="180" t="s">
        <v>262</v>
      </c>
      <c r="D152" s="166" t="s">
        <v>119</v>
      </c>
      <c r="E152" s="167">
        <v>22</v>
      </c>
      <c r="F152" s="168">
        <v>0</v>
      </c>
      <c r="G152" s="169">
        <f>ROUND(E152*F152,2)</f>
        <v>0</v>
      </c>
      <c r="H152" s="169" t="s">
        <v>99</v>
      </c>
      <c r="I152" s="170" t="s">
        <v>99</v>
      </c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</row>
    <row r="153" spans="1:31" outlineLevel="2">
      <c r="A153" s="152"/>
      <c r="B153" s="153"/>
      <c r="C153" s="181" t="s">
        <v>263</v>
      </c>
      <c r="D153" s="155"/>
      <c r="E153" s="156">
        <v>22</v>
      </c>
      <c r="F153" s="154"/>
      <c r="G153" s="154"/>
      <c r="H153" s="154"/>
      <c r="I153" s="154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</row>
    <row r="154" spans="1:31" outlineLevel="1">
      <c r="A154" s="164">
        <v>95</v>
      </c>
      <c r="B154" s="165" t="s">
        <v>264</v>
      </c>
      <c r="C154" s="180" t="s">
        <v>265</v>
      </c>
      <c r="D154" s="166" t="s">
        <v>103</v>
      </c>
      <c r="E154" s="167">
        <v>33.649000000000001</v>
      </c>
      <c r="F154" s="168">
        <v>0</v>
      </c>
      <c r="G154" s="169">
        <f>ROUND(E154*F154,2)</f>
        <v>0</v>
      </c>
      <c r="H154" s="169" t="s">
        <v>99</v>
      </c>
      <c r="I154" s="170" t="s">
        <v>99</v>
      </c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</row>
    <row r="155" spans="1:31" outlineLevel="2">
      <c r="A155" s="152"/>
      <c r="B155" s="153"/>
      <c r="C155" s="181" t="s">
        <v>378</v>
      </c>
      <c r="D155" s="155"/>
      <c r="E155" s="156">
        <v>33.649000000000001</v>
      </c>
      <c r="F155" s="154"/>
      <c r="G155" s="154"/>
      <c r="H155" s="154"/>
      <c r="I155" s="154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</row>
    <row r="156" spans="1:31" outlineLevel="1">
      <c r="A156" s="171">
        <v>96</v>
      </c>
      <c r="B156" s="172" t="s">
        <v>266</v>
      </c>
      <c r="C156" s="179" t="s">
        <v>267</v>
      </c>
      <c r="D156" s="173" t="s">
        <v>172</v>
      </c>
      <c r="E156" s="174">
        <v>1.0565</v>
      </c>
      <c r="F156" s="175">
        <v>0</v>
      </c>
      <c r="G156" s="176">
        <f>ROUND(E156*F156,2)</f>
        <v>0</v>
      </c>
      <c r="H156" s="176" t="s">
        <v>99</v>
      </c>
      <c r="I156" s="177" t="s">
        <v>99</v>
      </c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</row>
    <row r="157" spans="1:31">
      <c r="A157" s="157" t="s">
        <v>95</v>
      </c>
      <c r="B157" s="158" t="s">
        <v>79</v>
      </c>
      <c r="C157" s="178" t="s">
        <v>80</v>
      </c>
      <c r="D157" s="159"/>
      <c r="E157" s="160"/>
      <c r="F157" s="161"/>
      <c r="G157" s="161">
        <f>SUM(G158:G168)</f>
        <v>0</v>
      </c>
      <c r="H157" s="161"/>
      <c r="I157" s="162"/>
    </row>
    <row r="158" spans="1:31" outlineLevel="1">
      <c r="A158" s="164">
        <v>97</v>
      </c>
      <c r="B158" s="165" t="s">
        <v>268</v>
      </c>
      <c r="C158" s="180" t="s">
        <v>269</v>
      </c>
      <c r="D158" s="166" t="s">
        <v>103</v>
      </c>
      <c r="E158" s="167">
        <v>11.7</v>
      </c>
      <c r="F158" s="168">
        <v>0</v>
      </c>
      <c r="G158" s="169">
        <f>ROUND(E158*F158,2)</f>
        <v>0</v>
      </c>
      <c r="H158" s="169" t="s">
        <v>99</v>
      </c>
      <c r="I158" s="170" t="s">
        <v>99</v>
      </c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</row>
    <row r="159" spans="1:31" outlineLevel="2">
      <c r="A159" s="152"/>
      <c r="B159" s="153"/>
      <c r="C159" s="181" t="s">
        <v>303</v>
      </c>
      <c r="D159" s="155"/>
      <c r="E159" s="156">
        <v>11.7</v>
      </c>
      <c r="F159" s="154"/>
      <c r="G159" s="154"/>
      <c r="H159" s="154"/>
      <c r="I159" s="154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</row>
    <row r="160" spans="1:31" outlineLevel="1">
      <c r="A160" s="164">
        <v>98</v>
      </c>
      <c r="B160" s="165" t="s">
        <v>270</v>
      </c>
      <c r="C160" s="180" t="s">
        <v>271</v>
      </c>
      <c r="D160" s="166" t="s">
        <v>103</v>
      </c>
      <c r="E160" s="167">
        <v>11.7</v>
      </c>
      <c r="F160" s="168">
        <v>0</v>
      </c>
      <c r="G160" s="169">
        <f>ROUND(E160*F160,2)</f>
        <v>0</v>
      </c>
      <c r="H160" s="169" t="s">
        <v>99</v>
      </c>
      <c r="I160" s="170" t="s">
        <v>99</v>
      </c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</row>
    <row r="161" spans="1:31" outlineLevel="2">
      <c r="A161" s="152"/>
      <c r="B161" s="153"/>
      <c r="C161" s="181" t="s">
        <v>379</v>
      </c>
      <c r="D161" s="155"/>
      <c r="E161" s="156">
        <v>11.7</v>
      </c>
      <c r="F161" s="154"/>
      <c r="G161" s="154"/>
      <c r="H161" s="154"/>
      <c r="I161" s="154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</row>
    <row r="162" spans="1:31" outlineLevel="1">
      <c r="A162" s="164">
        <v>99</v>
      </c>
      <c r="B162" s="165" t="s">
        <v>272</v>
      </c>
      <c r="C162" s="180" t="s">
        <v>384</v>
      </c>
      <c r="D162" s="166" t="s">
        <v>103</v>
      </c>
      <c r="E162" s="167">
        <v>46.767499999999998</v>
      </c>
      <c r="F162" s="168">
        <v>0</v>
      </c>
      <c r="G162" s="169">
        <f>ROUND(E162*F162,2)</f>
        <v>0</v>
      </c>
      <c r="H162" s="169" t="s">
        <v>99</v>
      </c>
      <c r="I162" s="170" t="s">
        <v>99</v>
      </c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</row>
    <row r="163" spans="1:31" ht="22.5" outlineLevel="2">
      <c r="A163" s="152"/>
      <c r="B163" s="153"/>
      <c r="C163" s="181" t="s">
        <v>304</v>
      </c>
      <c r="D163" s="155"/>
      <c r="E163" s="156">
        <v>10</v>
      </c>
      <c r="F163" s="154"/>
      <c r="G163" s="154"/>
      <c r="H163" s="154"/>
      <c r="I163" s="154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</row>
    <row r="164" spans="1:31" outlineLevel="3">
      <c r="A164" s="152"/>
      <c r="B164" s="153"/>
      <c r="C164" s="181" t="s">
        <v>380</v>
      </c>
      <c r="D164" s="155"/>
      <c r="E164" s="156">
        <v>15.66</v>
      </c>
      <c r="F164" s="154"/>
      <c r="G164" s="154"/>
      <c r="H164" s="154"/>
      <c r="I164" s="154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</row>
    <row r="165" spans="1:31" outlineLevel="3">
      <c r="A165" s="152"/>
      <c r="B165" s="153"/>
      <c r="C165" s="181" t="s">
        <v>381</v>
      </c>
      <c r="D165" s="155"/>
      <c r="E165" s="156">
        <v>11.7</v>
      </c>
      <c r="F165" s="154"/>
      <c r="G165" s="154"/>
      <c r="H165" s="154"/>
      <c r="I165" s="154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</row>
    <row r="166" spans="1:31" ht="22.5" outlineLevel="3">
      <c r="A166" s="152"/>
      <c r="B166" s="153"/>
      <c r="C166" s="181" t="s">
        <v>369</v>
      </c>
      <c r="D166" s="155"/>
      <c r="E166" s="156">
        <v>9.4075000000000006</v>
      </c>
      <c r="F166" s="154"/>
      <c r="G166" s="154"/>
      <c r="H166" s="154"/>
      <c r="I166" s="154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</row>
    <row r="167" spans="1:31" outlineLevel="1">
      <c r="A167" s="164">
        <v>100</v>
      </c>
      <c r="B167" s="165" t="s">
        <v>273</v>
      </c>
      <c r="C167" s="180" t="s">
        <v>385</v>
      </c>
      <c r="D167" s="166" t="s">
        <v>103</v>
      </c>
      <c r="E167" s="167">
        <v>93.534999999999997</v>
      </c>
      <c r="F167" s="168">
        <v>0</v>
      </c>
      <c r="G167" s="169">
        <f>ROUND(E167*F167,2)</f>
        <v>0</v>
      </c>
      <c r="H167" s="169" t="s">
        <v>99</v>
      </c>
      <c r="I167" s="170" t="s">
        <v>99</v>
      </c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</row>
    <row r="168" spans="1:31" outlineLevel="2">
      <c r="A168" s="152"/>
      <c r="B168" s="153"/>
      <c r="C168" s="181" t="s">
        <v>370</v>
      </c>
      <c r="D168" s="155"/>
      <c r="E168" s="156">
        <v>93.534999999999997</v>
      </c>
      <c r="F168" s="154"/>
      <c r="G168" s="154"/>
      <c r="H168" s="154"/>
      <c r="I168" s="154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</row>
    <row r="169" spans="1:31">
      <c r="A169" s="157" t="s">
        <v>95</v>
      </c>
      <c r="B169" s="158" t="s">
        <v>81</v>
      </c>
      <c r="C169" s="178" t="s">
        <v>82</v>
      </c>
      <c r="D169" s="159"/>
      <c r="E169" s="160"/>
      <c r="F169" s="161"/>
      <c r="G169" s="161">
        <f>SUM(G170:G173)</f>
        <v>0</v>
      </c>
      <c r="H169" s="161"/>
      <c r="I169" s="162"/>
    </row>
    <row r="170" spans="1:31" ht="22.5">
      <c r="A170" s="171">
        <v>101</v>
      </c>
      <c r="B170" s="172" t="s">
        <v>274</v>
      </c>
      <c r="C170" s="179" t="s">
        <v>337</v>
      </c>
      <c r="D170" s="173" t="s">
        <v>98</v>
      </c>
      <c r="E170" s="174">
        <v>2</v>
      </c>
      <c r="F170" s="175">
        <v>0</v>
      </c>
      <c r="G170" s="176">
        <f>ROUND(E170*F170,2)</f>
        <v>0</v>
      </c>
      <c r="H170" s="176" t="s">
        <v>225</v>
      </c>
      <c r="I170" s="177" t="s">
        <v>226</v>
      </c>
    </row>
    <row r="171" spans="1:31" ht="22.5" outlineLevel="1">
      <c r="A171" s="171">
        <v>102</v>
      </c>
      <c r="B171" s="172" t="s">
        <v>336</v>
      </c>
      <c r="C171" s="179" t="s">
        <v>275</v>
      </c>
      <c r="D171" s="173" t="s">
        <v>98</v>
      </c>
      <c r="E171" s="174">
        <v>1</v>
      </c>
      <c r="F171" s="175">
        <v>0</v>
      </c>
      <c r="G171" s="176">
        <f>ROUND(E171*F171,2)</f>
        <v>0</v>
      </c>
      <c r="H171" s="176" t="s">
        <v>225</v>
      </c>
      <c r="I171" s="177" t="s">
        <v>226</v>
      </c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</row>
    <row r="172" spans="1:31" ht="22.5" outlineLevel="1">
      <c r="A172" s="171">
        <v>103</v>
      </c>
      <c r="B172" s="172" t="s">
        <v>338</v>
      </c>
      <c r="C172" s="179" t="s">
        <v>339</v>
      </c>
      <c r="D172" s="173" t="s">
        <v>98</v>
      </c>
      <c r="E172" s="174">
        <v>2</v>
      </c>
      <c r="F172" s="175">
        <v>0</v>
      </c>
      <c r="G172" s="176">
        <f>ROUND(E172*F172,2)</f>
        <v>0</v>
      </c>
      <c r="H172" s="176" t="s">
        <v>225</v>
      </c>
      <c r="I172" s="177" t="s">
        <v>226</v>
      </c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</row>
    <row r="173" spans="1:31" ht="22.5" outlineLevel="1">
      <c r="A173" s="171">
        <v>104</v>
      </c>
      <c r="B173" s="172" t="s">
        <v>340</v>
      </c>
      <c r="C173" s="179" t="s">
        <v>341</v>
      </c>
      <c r="D173" s="173" t="s">
        <v>98</v>
      </c>
      <c r="E173" s="174">
        <v>1</v>
      </c>
      <c r="F173" s="175">
        <v>0</v>
      </c>
      <c r="G173" s="176">
        <f>ROUND(E173*F173,2)</f>
        <v>0</v>
      </c>
      <c r="H173" s="176" t="s">
        <v>225</v>
      </c>
      <c r="I173" s="177" t="s">
        <v>226</v>
      </c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</row>
    <row r="174" spans="1:31">
      <c r="A174" s="157" t="s">
        <v>95</v>
      </c>
      <c r="B174" s="158" t="s">
        <v>83</v>
      </c>
      <c r="C174" s="178" t="s">
        <v>84</v>
      </c>
      <c r="D174" s="159"/>
      <c r="E174" s="160"/>
      <c r="F174" s="161"/>
      <c r="G174" s="161">
        <f>SUM(G175:G183)</f>
        <v>0</v>
      </c>
      <c r="H174" s="161"/>
      <c r="I174" s="162"/>
    </row>
    <row r="175" spans="1:31" outlineLevel="1">
      <c r="A175" s="171">
        <v>105</v>
      </c>
      <c r="B175" s="172" t="s">
        <v>276</v>
      </c>
      <c r="C175" s="179" t="s">
        <v>277</v>
      </c>
      <c r="D175" s="173" t="s">
        <v>172</v>
      </c>
      <c r="E175" s="174">
        <v>4.6522699999999997</v>
      </c>
      <c r="F175" s="175">
        <v>0</v>
      </c>
      <c r="G175" s="176">
        <f t="shared" ref="G175:G183" si="13">ROUND(E175*F175,2)</f>
        <v>0</v>
      </c>
      <c r="H175" s="176" t="s">
        <v>99</v>
      </c>
      <c r="I175" s="177" t="s">
        <v>99</v>
      </c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</row>
    <row r="176" spans="1:31" outlineLevel="1">
      <c r="A176" s="171">
        <v>106</v>
      </c>
      <c r="B176" s="172" t="s">
        <v>278</v>
      </c>
      <c r="C176" s="179" t="s">
        <v>279</v>
      </c>
      <c r="D176" s="173" t="s">
        <v>172</v>
      </c>
      <c r="E176" s="174">
        <v>4.6522699999999997</v>
      </c>
      <c r="F176" s="175">
        <v>0</v>
      </c>
      <c r="G176" s="176">
        <f t="shared" si="13"/>
        <v>0</v>
      </c>
      <c r="H176" s="176" t="s">
        <v>99</v>
      </c>
      <c r="I176" s="177" t="s">
        <v>99</v>
      </c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</row>
    <row r="177" spans="1:31" outlineLevel="1">
      <c r="A177" s="171">
        <v>107</v>
      </c>
      <c r="B177" s="172" t="s">
        <v>280</v>
      </c>
      <c r="C177" s="179" t="s">
        <v>281</v>
      </c>
      <c r="D177" s="173" t="s">
        <v>172</v>
      </c>
      <c r="E177" s="174">
        <v>13.956810000000001</v>
      </c>
      <c r="F177" s="175">
        <v>0</v>
      </c>
      <c r="G177" s="176">
        <f t="shared" si="13"/>
        <v>0</v>
      </c>
      <c r="H177" s="176" t="s">
        <v>99</v>
      </c>
      <c r="I177" s="177" t="s">
        <v>99</v>
      </c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</row>
    <row r="178" spans="1:31" outlineLevel="1">
      <c r="A178" s="171">
        <v>108</v>
      </c>
      <c r="B178" s="172" t="s">
        <v>282</v>
      </c>
      <c r="C178" s="179" t="s">
        <v>283</v>
      </c>
      <c r="D178" s="173" t="s">
        <v>172</v>
      </c>
      <c r="E178" s="174">
        <v>4.6522699999999997</v>
      </c>
      <c r="F178" s="175">
        <v>0</v>
      </c>
      <c r="G178" s="176">
        <f t="shared" si="13"/>
        <v>0</v>
      </c>
      <c r="H178" s="176" t="s">
        <v>99</v>
      </c>
      <c r="I178" s="177" t="s">
        <v>99</v>
      </c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</row>
    <row r="179" spans="1:31" outlineLevel="1">
      <c r="A179" s="171">
        <v>109</v>
      </c>
      <c r="B179" s="172" t="s">
        <v>284</v>
      </c>
      <c r="C179" s="179" t="s">
        <v>285</v>
      </c>
      <c r="D179" s="173" t="s">
        <v>172</v>
      </c>
      <c r="E179" s="174">
        <v>130.26352</v>
      </c>
      <c r="F179" s="175">
        <v>0</v>
      </c>
      <c r="G179" s="176">
        <f t="shared" si="13"/>
        <v>0</v>
      </c>
      <c r="H179" s="176" t="s">
        <v>99</v>
      </c>
      <c r="I179" s="177" t="s">
        <v>99</v>
      </c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</row>
    <row r="180" spans="1:31" ht="22.5" outlineLevel="1">
      <c r="A180" s="171">
        <v>110</v>
      </c>
      <c r="B180" s="172" t="s">
        <v>286</v>
      </c>
      <c r="C180" s="179" t="s">
        <v>287</v>
      </c>
      <c r="D180" s="173" t="s">
        <v>172</v>
      </c>
      <c r="E180" s="174">
        <v>4.6522699999999997</v>
      </c>
      <c r="F180" s="175">
        <v>0</v>
      </c>
      <c r="G180" s="176">
        <f t="shared" si="13"/>
        <v>0</v>
      </c>
      <c r="H180" s="176" t="s">
        <v>99</v>
      </c>
      <c r="I180" s="177" t="s">
        <v>99</v>
      </c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</row>
    <row r="181" spans="1:31" outlineLevel="1">
      <c r="A181" s="171">
        <v>111</v>
      </c>
      <c r="B181" s="172" t="s">
        <v>288</v>
      </c>
      <c r="C181" s="179" t="s">
        <v>289</v>
      </c>
      <c r="D181" s="173" t="s">
        <v>172</v>
      </c>
      <c r="E181" s="174">
        <v>4.6522699999999997</v>
      </c>
      <c r="F181" s="175">
        <v>0</v>
      </c>
      <c r="G181" s="176">
        <f t="shared" si="13"/>
        <v>0</v>
      </c>
      <c r="H181" s="176" t="s">
        <v>99</v>
      </c>
      <c r="I181" s="177" t="s">
        <v>99</v>
      </c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</row>
    <row r="182" spans="1:31" outlineLevel="1">
      <c r="A182" s="171">
        <v>112</v>
      </c>
      <c r="B182" s="172" t="s">
        <v>290</v>
      </c>
      <c r="C182" s="179" t="s">
        <v>291</v>
      </c>
      <c r="D182" s="173" t="s">
        <v>172</v>
      </c>
      <c r="E182" s="174">
        <v>18.609069999999999</v>
      </c>
      <c r="F182" s="175">
        <v>0</v>
      </c>
      <c r="G182" s="176">
        <f t="shared" si="13"/>
        <v>0</v>
      </c>
      <c r="H182" s="176" t="s">
        <v>99</v>
      </c>
      <c r="I182" s="177" t="s">
        <v>99</v>
      </c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</row>
    <row r="183" spans="1:31" outlineLevel="1">
      <c r="A183" s="171">
        <v>113</v>
      </c>
      <c r="B183" s="172" t="s">
        <v>292</v>
      </c>
      <c r="C183" s="179" t="s">
        <v>293</v>
      </c>
      <c r="D183" s="173" t="s">
        <v>172</v>
      </c>
      <c r="E183" s="174">
        <v>4.6522699999999997</v>
      </c>
      <c r="F183" s="175">
        <v>0</v>
      </c>
      <c r="G183" s="176">
        <f t="shared" si="13"/>
        <v>0</v>
      </c>
      <c r="H183" s="176" t="s">
        <v>99</v>
      </c>
      <c r="I183" s="177" t="s">
        <v>99</v>
      </c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</row>
    <row r="184" spans="1:31">
      <c r="A184" s="157" t="s">
        <v>95</v>
      </c>
      <c r="B184" s="158" t="s">
        <v>86</v>
      </c>
      <c r="C184" s="178" t="s">
        <v>29</v>
      </c>
      <c r="D184" s="159"/>
      <c r="E184" s="160"/>
      <c r="F184" s="161"/>
      <c r="G184" s="161">
        <f>SUM(G185:G187)</f>
        <v>0</v>
      </c>
      <c r="H184" s="161"/>
      <c r="I184" s="162"/>
    </row>
    <row r="185" spans="1:31" outlineLevel="1">
      <c r="A185" s="171">
        <v>114</v>
      </c>
      <c r="B185" s="172" t="s">
        <v>294</v>
      </c>
      <c r="C185" s="179" t="s">
        <v>295</v>
      </c>
      <c r="D185" s="173" t="s">
        <v>296</v>
      </c>
      <c r="E185" s="174">
        <v>1</v>
      </c>
      <c r="F185" s="175">
        <v>0</v>
      </c>
      <c r="G185" s="176">
        <f>ROUND(E185*F185,2)</f>
        <v>0</v>
      </c>
      <c r="H185" s="176" t="s">
        <v>99</v>
      </c>
      <c r="I185" s="177" t="s">
        <v>226</v>
      </c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</row>
    <row r="186" spans="1:31" outlineLevel="1">
      <c r="A186" s="171">
        <v>115</v>
      </c>
      <c r="B186" s="172" t="s">
        <v>297</v>
      </c>
      <c r="C186" s="179" t="s">
        <v>298</v>
      </c>
      <c r="D186" s="173" t="s">
        <v>296</v>
      </c>
      <c r="E186" s="174">
        <v>1</v>
      </c>
      <c r="F186" s="175">
        <v>0</v>
      </c>
      <c r="G186" s="176">
        <f>ROUND(E186*F186,2)</f>
        <v>0</v>
      </c>
      <c r="H186" s="176" t="s">
        <v>99</v>
      </c>
      <c r="I186" s="177" t="s">
        <v>226</v>
      </c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</row>
    <row r="187" spans="1:31" outlineLevel="1">
      <c r="A187" s="164">
        <v>116</v>
      </c>
      <c r="B187" s="165" t="s">
        <v>299</v>
      </c>
      <c r="C187" s="180" t="s">
        <v>300</v>
      </c>
      <c r="D187" s="166" t="s">
        <v>296</v>
      </c>
      <c r="E187" s="167">
        <v>1</v>
      </c>
      <c r="F187" s="168">
        <v>0</v>
      </c>
      <c r="G187" s="169">
        <f>ROUND(E187*F187,2)</f>
        <v>0</v>
      </c>
      <c r="H187" s="169" t="s">
        <v>99</v>
      </c>
      <c r="I187" s="170" t="s">
        <v>226</v>
      </c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</row>
    <row r="188" spans="1:31">
      <c r="A188" s="3"/>
      <c r="B188" s="4"/>
      <c r="C188" s="182"/>
      <c r="D188" s="6"/>
      <c r="E188" s="3"/>
      <c r="F188" s="3"/>
      <c r="G188" s="3"/>
      <c r="H188" s="3"/>
      <c r="I188" s="3"/>
    </row>
    <row r="189" spans="1:31">
      <c r="A189" s="148"/>
      <c r="B189" s="149" t="s">
        <v>30</v>
      </c>
      <c r="C189" s="183"/>
      <c r="D189" s="150"/>
      <c r="E189" s="151"/>
      <c r="F189" s="151"/>
      <c r="G189" s="163">
        <f>G8+G13+G34+G39+G41+G62+G64+G73+G83+G88+G118+G130+G142+G157+G169+G174+G184</f>
        <v>0</v>
      </c>
      <c r="H189" s="3"/>
      <c r="I189" s="3"/>
    </row>
    <row r="190" spans="1:31">
      <c r="A190" s="3"/>
      <c r="B190" s="4"/>
      <c r="C190" s="182"/>
      <c r="D190" s="6"/>
      <c r="E190" s="3"/>
      <c r="F190" s="3"/>
      <c r="G190" s="3"/>
      <c r="H190" s="3"/>
      <c r="I190" s="3"/>
    </row>
    <row r="191" spans="1:31">
      <c r="A191" s="3"/>
      <c r="B191" s="4"/>
      <c r="C191" s="182"/>
      <c r="D191" s="6"/>
      <c r="E191" s="3"/>
      <c r="F191" s="3"/>
      <c r="G191" s="3"/>
      <c r="H191" s="3"/>
      <c r="I191" s="3"/>
    </row>
    <row r="192" spans="1:31">
      <c r="A192" s="268" t="s">
        <v>301</v>
      </c>
      <c r="B192" s="268"/>
      <c r="C192" s="269"/>
      <c r="D192" s="6"/>
      <c r="E192" s="3"/>
      <c r="F192" s="3"/>
      <c r="G192" s="3"/>
      <c r="H192" s="3"/>
      <c r="I192" s="3"/>
    </row>
    <row r="193" spans="1:9">
      <c r="A193" s="249"/>
      <c r="B193" s="250"/>
      <c r="C193" s="251"/>
      <c r="D193" s="250"/>
      <c r="E193" s="250"/>
      <c r="F193" s="250"/>
      <c r="G193" s="252"/>
      <c r="H193" s="3"/>
      <c r="I193" s="3"/>
    </row>
    <row r="194" spans="1:9">
      <c r="A194" s="253"/>
      <c r="B194" s="254"/>
      <c r="C194" s="255"/>
      <c r="D194" s="254"/>
      <c r="E194" s="254"/>
      <c r="F194" s="254"/>
      <c r="G194" s="256"/>
      <c r="H194" s="3"/>
      <c r="I194" s="3"/>
    </row>
    <row r="195" spans="1:9">
      <c r="A195" s="253"/>
      <c r="B195" s="254"/>
      <c r="C195" s="255"/>
      <c r="D195" s="254"/>
      <c r="E195" s="254"/>
      <c r="F195" s="254"/>
      <c r="G195" s="256"/>
      <c r="H195" s="3"/>
      <c r="I195" s="3"/>
    </row>
    <row r="196" spans="1:9">
      <c r="A196" s="253"/>
      <c r="B196" s="254"/>
      <c r="C196" s="255"/>
      <c r="D196" s="254"/>
      <c r="E196" s="254"/>
      <c r="F196" s="254"/>
      <c r="G196" s="256"/>
      <c r="H196" s="3"/>
      <c r="I196" s="3"/>
    </row>
    <row r="197" spans="1:9">
      <c r="A197" s="257"/>
      <c r="B197" s="258"/>
      <c r="C197" s="259"/>
      <c r="D197" s="258"/>
      <c r="E197" s="258"/>
      <c r="F197" s="258"/>
      <c r="G197" s="260"/>
      <c r="H197" s="3"/>
      <c r="I197" s="3"/>
    </row>
    <row r="198" spans="1:9">
      <c r="A198" s="3"/>
      <c r="B198" s="4"/>
      <c r="C198" s="182"/>
      <c r="D198" s="6"/>
      <c r="E198" s="3"/>
      <c r="F198" s="3"/>
      <c r="G198" s="3"/>
      <c r="H198" s="3"/>
      <c r="I198" s="3"/>
    </row>
    <row r="199" spans="1:9">
      <c r="C199" s="184"/>
      <c r="D199" s="10"/>
    </row>
    <row r="200" spans="1:9">
      <c r="D200" s="10"/>
    </row>
    <row r="201" spans="1:9">
      <c r="D201" s="10"/>
    </row>
    <row r="202" spans="1:9">
      <c r="D202" s="10"/>
    </row>
    <row r="203" spans="1:9">
      <c r="D203" s="10"/>
    </row>
    <row r="204" spans="1:9">
      <c r="D204" s="10"/>
    </row>
    <row r="205" spans="1:9">
      <c r="D205" s="10"/>
    </row>
    <row r="206" spans="1:9">
      <c r="D206" s="10"/>
    </row>
    <row r="207" spans="1:9">
      <c r="D207" s="10"/>
    </row>
    <row r="208" spans="1:9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  <row r="5001" spans="4:4">
      <c r="D5001" s="10"/>
    </row>
    <row r="5002" spans="4:4">
      <c r="D5002" s="10"/>
    </row>
    <row r="5003" spans="4:4">
      <c r="D5003" s="10"/>
    </row>
    <row r="5004" spans="4:4">
      <c r="D5004" s="10"/>
    </row>
    <row r="5005" spans="4:4">
      <c r="D5005" s="10"/>
    </row>
    <row r="5006" spans="4:4">
      <c r="D5006" s="10"/>
    </row>
    <row r="5007" spans="4:4">
      <c r="D5007" s="10"/>
    </row>
    <row r="5008" spans="4:4">
      <c r="D5008" s="10"/>
    </row>
    <row r="5009" spans="4:4">
      <c r="D5009" s="10"/>
    </row>
    <row r="5010" spans="4:4">
      <c r="D5010" s="10"/>
    </row>
    <row r="5011" spans="4:4">
      <c r="D5011" s="10"/>
    </row>
    <row r="5012" spans="4:4">
      <c r="D5012" s="10"/>
    </row>
    <row r="5013" spans="4:4">
      <c r="D5013" s="10"/>
    </row>
    <row r="5014" spans="4:4">
      <c r="D5014" s="10"/>
    </row>
    <row r="5015" spans="4:4">
      <c r="D5015" s="10"/>
    </row>
    <row r="5016" spans="4:4">
      <c r="D5016" s="10"/>
    </row>
    <row r="5017" spans="4:4">
      <c r="D5017" s="10"/>
    </row>
    <row r="5018" spans="4:4">
      <c r="D5018" s="10"/>
    </row>
    <row r="5019" spans="4:4">
      <c r="D5019" s="10"/>
    </row>
    <row r="5020" spans="4:4">
      <c r="D5020" s="10"/>
    </row>
    <row r="5021" spans="4:4">
      <c r="D5021" s="10"/>
    </row>
    <row r="5022" spans="4:4">
      <c r="D5022" s="10"/>
    </row>
    <row r="5023" spans="4:4">
      <c r="D5023" s="10"/>
    </row>
    <row r="5024" spans="4:4">
      <c r="D5024" s="10"/>
    </row>
    <row r="5025" spans="4:4">
      <c r="D5025" s="10"/>
    </row>
    <row r="5026" spans="4:4">
      <c r="D5026" s="10"/>
    </row>
    <row r="5027" spans="4:4">
      <c r="D5027" s="10"/>
    </row>
    <row r="5028" spans="4:4">
      <c r="D5028" s="10"/>
    </row>
    <row r="5029" spans="4:4">
      <c r="D5029" s="10"/>
    </row>
    <row r="5030" spans="4:4">
      <c r="D5030" s="10"/>
    </row>
  </sheetData>
  <mergeCells count="6">
    <mergeCell ref="A193:G197"/>
    <mergeCell ref="A1:G1"/>
    <mergeCell ref="C2:G2"/>
    <mergeCell ref="C3:G3"/>
    <mergeCell ref="C4:G4"/>
    <mergeCell ref="A192:C19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SO 01 PPD25_01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PPD25_01 Pol'!Názvy_tisku</vt:lpstr>
      <vt:lpstr>oadresa</vt:lpstr>
      <vt:lpstr>Stavba!Objednatel</vt:lpstr>
      <vt:lpstr>Stavba!Objekt</vt:lpstr>
      <vt:lpstr>'SO 01 PPD25_01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Honsa Martin</dc:creator>
  <cp:lastModifiedBy>ppodmajersky@volny.cz</cp:lastModifiedBy>
  <cp:lastPrinted>2019-03-19T12:27:02Z</cp:lastPrinted>
  <dcterms:created xsi:type="dcterms:W3CDTF">2009-04-08T07:15:50Z</dcterms:created>
  <dcterms:modified xsi:type="dcterms:W3CDTF">2025-03-21T13:17:53Z</dcterms:modified>
</cp:coreProperties>
</file>