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SO01" sheetId="2" r:id="rId2"/>
    <sheet name="11 - PLYNOVÁ ZAŘÍZENÍ" sheetId="3" r:id="rId3"/>
    <sheet name="12 - VYTÁPĚNÍ" sheetId="4" r:id="rId4"/>
    <sheet name="13 - VZDUCHOTECHNIKA" sheetId="5" r:id="rId5"/>
    <sheet name="14 - ZDRAVOTNĚ TECHNICKÉ ..." sheetId="6" r:id="rId6"/>
    <sheet name="15 - Elektro" sheetId="7" r:id="rId7"/>
    <sheet name="16 - Vybavení dle návrhu ..." sheetId="8" r:id="rId8"/>
    <sheet name="55 - SO10" sheetId="9" r:id="rId9"/>
    <sheet name="57 - SO12" sheetId="10" r:id="rId10"/>
    <sheet name="9 - VRN" sheetId="11" r:id="rId11"/>
    <sheet name="Pokyny pro vyplnění" sheetId="12" r:id="rId12"/>
  </sheets>
  <definedNames>
    <definedName name="_xlnm.Print_Area" localSheetId="0">'Rekapitulace stavby'!$D$4:$AO$36,'Rekapitulace stavby'!$C$42:$AQ$66</definedName>
    <definedName name="_xlnm.Print_Titles" localSheetId="0">'Rekapitulace stavby'!$52:$52</definedName>
    <definedName name="_xlnm._FilterDatabase" localSheetId="1" hidden="1">'1 - SO01'!$C$159:$K$1049</definedName>
    <definedName name="_xlnm.Print_Area" localSheetId="1">'1 - SO01'!$C$4:$J$39,'1 - SO01'!$C$45:$J$141,'1 - SO01'!$C$147:$K$1049</definedName>
    <definedName name="_xlnm.Print_Titles" localSheetId="1">'1 - SO01'!$159:$159</definedName>
    <definedName name="_xlnm._FilterDatabase" localSheetId="2" hidden="1">'11 - PLYNOVÁ ZAŘÍZENÍ'!$C$87:$K$130</definedName>
    <definedName name="_xlnm.Print_Area" localSheetId="2">'11 - PLYNOVÁ ZAŘÍZENÍ'!$C$4:$J$41,'11 - PLYNOVÁ ZAŘÍZENÍ'!$C$47:$J$67,'11 - PLYNOVÁ ZAŘÍZENÍ'!$C$73:$K$130</definedName>
    <definedName name="_xlnm.Print_Titles" localSheetId="2">'11 - PLYNOVÁ ZAŘÍZENÍ'!$87:$87</definedName>
    <definedName name="_xlnm._FilterDatabase" localSheetId="3" hidden="1">'12 - VYTÁPĚNÍ'!$C$92:$K$212</definedName>
    <definedName name="_xlnm.Print_Area" localSheetId="3">'12 - VYTÁPĚNÍ'!$C$4:$J$41,'12 - VYTÁPĚNÍ'!$C$47:$J$72,'12 - VYTÁPĚNÍ'!$C$78:$K$212</definedName>
    <definedName name="_xlnm.Print_Titles" localSheetId="3">'12 - VYTÁPĚNÍ'!$92:$92</definedName>
    <definedName name="_xlnm._FilterDatabase" localSheetId="4" hidden="1">'13 - VZDUCHOTECHNIKA'!$C$89:$K$151</definedName>
    <definedName name="_xlnm.Print_Area" localSheetId="4">'13 - VZDUCHOTECHNIKA'!$C$4:$J$41,'13 - VZDUCHOTECHNIKA'!$C$47:$J$69,'13 - VZDUCHOTECHNIKA'!$C$75:$K$151</definedName>
    <definedName name="_xlnm.Print_Titles" localSheetId="4">'13 - VZDUCHOTECHNIKA'!$89:$89</definedName>
    <definedName name="_xlnm._FilterDatabase" localSheetId="5" hidden="1">'14 - ZDRAVOTNĚ TECHNICKÉ ...'!$C$95:$K$315</definedName>
    <definedName name="_xlnm.Print_Area" localSheetId="5">'14 - ZDRAVOTNĚ TECHNICKÉ ...'!$C$4:$J$41,'14 - ZDRAVOTNĚ TECHNICKÉ ...'!$C$47:$J$75,'14 - ZDRAVOTNĚ TECHNICKÉ ...'!$C$81:$K$315</definedName>
    <definedName name="_xlnm.Print_Titles" localSheetId="5">'14 - ZDRAVOTNĚ TECHNICKÉ ...'!$95:$95</definedName>
    <definedName name="_xlnm._FilterDatabase" localSheetId="6" hidden="1">'15 - Elektro'!$C$104:$K$354</definedName>
    <definedName name="_xlnm.Print_Area" localSheetId="6">'15 - Elektro'!$C$4:$J$41,'15 - Elektro'!$C$47:$J$84,'15 - Elektro'!$C$90:$K$354</definedName>
    <definedName name="_xlnm.Print_Titles" localSheetId="6">'15 - Elektro'!$104:$104</definedName>
    <definedName name="_xlnm._FilterDatabase" localSheetId="7" hidden="1">'16 - Vybavení dle návrhu ...'!$C$88:$K$128</definedName>
    <definedName name="_xlnm.Print_Area" localSheetId="7">'16 - Vybavení dle návrhu ...'!$C$4:$J$41,'16 - Vybavení dle návrhu ...'!$C$47:$J$68,'16 - Vybavení dle návrhu ...'!$C$74:$K$128</definedName>
    <definedName name="_xlnm.Print_Titles" localSheetId="7">'16 - Vybavení dle návrhu ...'!$88:$88</definedName>
    <definedName name="_xlnm._FilterDatabase" localSheetId="8" hidden="1">'55 - SO10'!$C$85:$K$141</definedName>
    <definedName name="_xlnm.Print_Area" localSheetId="8">'55 - SO10'!$C$4:$J$39,'55 - SO10'!$C$45:$J$67,'55 - SO10'!$C$73:$K$141</definedName>
    <definedName name="_xlnm.Print_Titles" localSheetId="8">'55 - SO10'!$85:$85</definedName>
    <definedName name="_xlnm._FilterDatabase" localSheetId="9" hidden="1">'57 - SO12'!$C$83:$K$127</definedName>
    <definedName name="_xlnm.Print_Area" localSheetId="9">'57 - SO12'!$C$4:$J$39,'57 - SO12'!$C$45:$J$65,'57 - SO12'!$C$71:$K$127</definedName>
    <definedName name="_xlnm.Print_Titles" localSheetId="9">'57 - SO12'!$83:$83</definedName>
    <definedName name="_xlnm._FilterDatabase" localSheetId="10" hidden="1">'9 - VRN'!$C$85:$K$128</definedName>
    <definedName name="_xlnm.Print_Area" localSheetId="10">'9 - VRN'!$C$4:$J$39,'9 - VRN'!$C$45:$J$67,'9 - VRN'!$C$73:$K$128</definedName>
    <definedName name="_xlnm.Print_Titles" localSheetId="10">'9 - VRN'!$85:$85</definedName>
    <definedName name="_xlnm.Print_Area" localSheetId="11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1" l="1" r="J37"/>
  <c r="J36"/>
  <c i="1" r="AY65"/>
  <c i="11" r="J35"/>
  <c i="1" r="AX65"/>
  <c i="11"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T118"/>
  <c r="R119"/>
  <c r="R118"/>
  <c r="P119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T98"/>
  <c r="R99"/>
  <c r="R98"/>
  <c r="P99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F80"/>
  <c r="E78"/>
  <c r="F52"/>
  <c r="E50"/>
  <c r="J24"/>
  <c r="E24"/>
  <c r="J83"/>
  <c r="J23"/>
  <c r="J21"/>
  <c r="E21"/>
  <c r="J54"/>
  <c r="J20"/>
  <c r="J18"/>
  <c r="E18"/>
  <c r="F83"/>
  <c r="J17"/>
  <c r="J15"/>
  <c r="E15"/>
  <c r="F82"/>
  <c r="J14"/>
  <c r="J12"/>
  <c r="J80"/>
  <c r="E7"/>
  <c r="E76"/>
  <c i="10" r="J37"/>
  <c r="J36"/>
  <c i="1" r="AY64"/>
  <c i="10" r="J35"/>
  <c i="1" r="AX64"/>
  <c i="10"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5"/>
  <c r="BH105"/>
  <c r="BG105"/>
  <c r="BF105"/>
  <c r="T105"/>
  <c r="T104"/>
  <c r="R105"/>
  <c r="R104"/>
  <c r="P105"/>
  <c r="P104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78"/>
  <c r="E76"/>
  <c r="J55"/>
  <c r="J54"/>
  <c r="F52"/>
  <c r="E50"/>
  <c r="J18"/>
  <c r="E18"/>
  <c r="F81"/>
  <c r="J17"/>
  <c r="J15"/>
  <c r="E15"/>
  <c r="F80"/>
  <c r="J14"/>
  <c r="J12"/>
  <c r="J52"/>
  <c r="E7"/>
  <c r="E74"/>
  <c i="9" r="J37"/>
  <c r="J36"/>
  <c i="1" r="AY63"/>
  <c i="9" r="J35"/>
  <c i="1" r="AX63"/>
  <c i="9" r="BI140"/>
  <c r="BH140"/>
  <c r="BG140"/>
  <c r="BF140"/>
  <c r="T140"/>
  <c r="T139"/>
  <c r="T138"/>
  <c r="R140"/>
  <c r="R139"/>
  <c r="R138"/>
  <c r="P140"/>
  <c r="P139"/>
  <c r="P138"/>
  <c r="BI136"/>
  <c r="BH136"/>
  <c r="BG136"/>
  <c r="BF136"/>
  <c r="T136"/>
  <c r="T135"/>
  <c r="R136"/>
  <c r="R135"/>
  <c r="P136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09"/>
  <c r="BH109"/>
  <c r="BG109"/>
  <c r="BF109"/>
  <c r="T109"/>
  <c r="T108"/>
  <c r="R109"/>
  <c r="R108"/>
  <c r="P109"/>
  <c r="P108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0"/>
  <c r="E78"/>
  <c r="J55"/>
  <c r="J54"/>
  <c r="F52"/>
  <c r="E50"/>
  <c r="J18"/>
  <c r="E18"/>
  <c r="F83"/>
  <c r="J17"/>
  <c r="J15"/>
  <c r="E15"/>
  <c r="F82"/>
  <c r="J14"/>
  <c r="J12"/>
  <c r="J52"/>
  <c r="E7"/>
  <c r="E76"/>
  <c i="8" r="J39"/>
  <c r="J38"/>
  <c i="1" r="AY62"/>
  <c i="8" r="J37"/>
  <c i="1" r="AX62"/>
  <c i="8"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J86"/>
  <c r="J85"/>
  <c r="F83"/>
  <c r="E81"/>
  <c r="J59"/>
  <c r="J58"/>
  <c r="F56"/>
  <c r="E54"/>
  <c r="J20"/>
  <c r="E20"/>
  <c r="F59"/>
  <c r="J19"/>
  <c r="J17"/>
  <c r="E17"/>
  <c r="F85"/>
  <c r="J16"/>
  <c r="J14"/>
  <c r="J56"/>
  <c r="E7"/>
  <c r="E50"/>
  <c i="7" r="J39"/>
  <c r="J38"/>
  <c i="1" r="AY61"/>
  <c i="7" r="J37"/>
  <c i="1" r="AX61"/>
  <c i="7"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T231"/>
  <c r="T230"/>
  <c r="R232"/>
  <c r="R231"/>
  <c r="R230"/>
  <c r="P232"/>
  <c r="P231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J102"/>
  <c r="J101"/>
  <c r="F99"/>
  <c r="E97"/>
  <c r="J59"/>
  <c r="J58"/>
  <c r="F56"/>
  <c r="E54"/>
  <c r="J20"/>
  <c r="E20"/>
  <c r="F102"/>
  <c r="J19"/>
  <c r="J17"/>
  <c r="E17"/>
  <c r="F58"/>
  <c r="J16"/>
  <c r="J14"/>
  <c r="J99"/>
  <c r="E7"/>
  <c r="E50"/>
  <c i="6" r="J39"/>
  <c r="J38"/>
  <c i="1" r="AY60"/>
  <c i="6" r="J37"/>
  <c i="1" r="AX60"/>
  <c i="6" r="BI314"/>
  <c r="BH314"/>
  <c r="BG314"/>
  <c r="BF314"/>
  <c r="T314"/>
  <c r="T313"/>
  <c r="R314"/>
  <c r="R313"/>
  <c r="P314"/>
  <c r="P313"/>
  <c r="BI312"/>
  <c r="BH312"/>
  <c r="BG312"/>
  <c r="BF312"/>
  <c r="T312"/>
  <c r="T311"/>
  <c r="R312"/>
  <c r="R311"/>
  <c r="P312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T247"/>
  <c r="R248"/>
  <c r="R247"/>
  <c r="P248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7"/>
  <c r="BH117"/>
  <c r="BG117"/>
  <c r="BF117"/>
  <c r="T117"/>
  <c r="T116"/>
  <c r="R117"/>
  <c r="R116"/>
  <c r="P117"/>
  <c r="P116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J93"/>
  <c r="J92"/>
  <c r="F90"/>
  <c r="E88"/>
  <c r="J59"/>
  <c r="J58"/>
  <c r="F56"/>
  <c r="E54"/>
  <c r="J20"/>
  <c r="E20"/>
  <c r="F93"/>
  <c r="J19"/>
  <c r="J17"/>
  <c r="E17"/>
  <c r="F58"/>
  <c r="J16"/>
  <c r="J14"/>
  <c r="J90"/>
  <c r="E7"/>
  <c r="E84"/>
  <c i="5" r="J39"/>
  <c r="J38"/>
  <c i="1" r="AY59"/>
  <c i="5" r="J37"/>
  <c i="1" r="AX59"/>
  <c i="5"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J87"/>
  <c r="J86"/>
  <c r="F84"/>
  <c r="E82"/>
  <c r="J59"/>
  <c r="J58"/>
  <c r="F56"/>
  <c r="E54"/>
  <c r="J20"/>
  <c r="E20"/>
  <c r="F87"/>
  <c r="J19"/>
  <c r="J17"/>
  <c r="E17"/>
  <c r="F86"/>
  <c r="J16"/>
  <c r="J14"/>
  <c r="J56"/>
  <c r="E7"/>
  <c r="E78"/>
  <c i="4" r="J39"/>
  <c r="J38"/>
  <c i="1" r="AY58"/>
  <c i="4" r="J37"/>
  <c i="1" r="AX58"/>
  <c i="4"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J90"/>
  <c r="J89"/>
  <c r="F87"/>
  <c r="E85"/>
  <c r="J59"/>
  <c r="J58"/>
  <c r="F56"/>
  <c r="E54"/>
  <c r="J20"/>
  <c r="E20"/>
  <c r="F90"/>
  <c r="J19"/>
  <c r="J17"/>
  <c r="E17"/>
  <c r="F89"/>
  <c r="J16"/>
  <c r="J14"/>
  <c r="J56"/>
  <c r="E7"/>
  <c r="E50"/>
  <c i="3" r="J39"/>
  <c r="J38"/>
  <c i="1" r="AY57"/>
  <c i="3" r="J37"/>
  <c i="1" r="AX57"/>
  <c i="3"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J85"/>
  <c r="J84"/>
  <c r="F82"/>
  <c r="E80"/>
  <c r="J59"/>
  <c r="J58"/>
  <c r="F56"/>
  <c r="E54"/>
  <c r="J20"/>
  <c r="E20"/>
  <c r="F85"/>
  <c r="J19"/>
  <c r="J17"/>
  <c r="E17"/>
  <c r="F58"/>
  <c r="J16"/>
  <c r="J14"/>
  <c r="J56"/>
  <c r="E7"/>
  <c r="E50"/>
  <c i="2" r="J37"/>
  <c r="J36"/>
  <c i="1" r="AY56"/>
  <c i="2" r="J35"/>
  <c i="1" r="AX56"/>
  <c i="2" r="BI1048"/>
  <c r="BH1048"/>
  <c r="BG1048"/>
  <c r="BF1048"/>
  <c r="T1048"/>
  <c r="R1048"/>
  <c r="P1048"/>
  <c r="BI1047"/>
  <c r="BH1047"/>
  <c r="BG1047"/>
  <c r="BF1047"/>
  <c r="T1047"/>
  <c r="R1047"/>
  <c r="P1047"/>
  <c r="BI1046"/>
  <c r="BH1046"/>
  <c r="BG1046"/>
  <c r="BF1046"/>
  <c r="T1046"/>
  <c r="R1046"/>
  <c r="P1046"/>
  <c r="BI1044"/>
  <c r="BH1044"/>
  <c r="BG1044"/>
  <c r="BF1044"/>
  <c r="T1044"/>
  <c r="R1044"/>
  <c r="P1044"/>
  <c r="BI1043"/>
  <c r="BH1043"/>
  <c r="BG1043"/>
  <c r="BF1043"/>
  <c r="T1043"/>
  <c r="R1043"/>
  <c r="P1043"/>
  <c r="BI1041"/>
  <c r="BH1041"/>
  <c r="BG1041"/>
  <c r="BF1041"/>
  <c r="T1041"/>
  <c r="R1041"/>
  <c r="P1041"/>
  <c r="BI1040"/>
  <c r="BH1040"/>
  <c r="BG1040"/>
  <c r="BF1040"/>
  <c r="T1040"/>
  <c r="R1040"/>
  <c r="P1040"/>
  <c r="BI1038"/>
  <c r="BH1038"/>
  <c r="BG1038"/>
  <c r="BF1038"/>
  <c r="T1038"/>
  <c r="R1038"/>
  <c r="P1038"/>
  <c r="BI1037"/>
  <c r="BH1037"/>
  <c r="BG1037"/>
  <c r="BF1037"/>
  <c r="T1037"/>
  <c r="R1037"/>
  <c r="P1037"/>
  <c r="BI1035"/>
  <c r="BH1035"/>
  <c r="BG1035"/>
  <c r="BF1035"/>
  <c r="T1035"/>
  <c r="R1035"/>
  <c r="P1035"/>
  <c r="BI1034"/>
  <c r="BH1034"/>
  <c r="BG1034"/>
  <c r="BF1034"/>
  <c r="T1034"/>
  <c r="R1034"/>
  <c r="P1034"/>
  <c r="BI1032"/>
  <c r="BH1032"/>
  <c r="BG1032"/>
  <c r="BF1032"/>
  <c r="T1032"/>
  <c r="R1032"/>
  <c r="P1032"/>
  <c r="BI1031"/>
  <c r="BH1031"/>
  <c r="BG1031"/>
  <c r="BF1031"/>
  <c r="T1031"/>
  <c r="R1031"/>
  <c r="P1031"/>
  <c r="BI1029"/>
  <c r="BH1029"/>
  <c r="BG1029"/>
  <c r="BF1029"/>
  <c r="T1029"/>
  <c r="R1029"/>
  <c r="P1029"/>
  <c r="BI1028"/>
  <c r="BH1028"/>
  <c r="BG1028"/>
  <c r="BF1028"/>
  <c r="T1028"/>
  <c r="R1028"/>
  <c r="P1028"/>
  <c r="BI1026"/>
  <c r="BH1026"/>
  <c r="BG1026"/>
  <c r="BF1026"/>
  <c r="T1026"/>
  <c r="R1026"/>
  <c r="P1026"/>
  <c r="BI1024"/>
  <c r="BH1024"/>
  <c r="BG1024"/>
  <c r="BF1024"/>
  <c r="T1024"/>
  <c r="R1024"/>
  <c r="P1024"/>
  <c r="BI1022"/>
  <c r="BH1022"/>
  <c r="BG1022"/>
  <c r="BF1022"/>
  <c r="T1022"/>
  <c r="R1022"/>
  <c r="P1022"/>
  <c r="BI1021"/>
  <c r="BH1021"/>
  <c r="BG1021"/>
  <c r="BF1021"/>
  <c r="T1021"/>
  <c r="R1021"/>
  <c r="P1021"/>
  <c r="BI1019"/>
  <c r="BH1019"/>
  <c r="BG1019"/>
  <c r="BF1019"/>
  <c r="T1019"/>
  <c r="R1019"/>
  <c r="P1019"/>
  <c r="BI1018"/>
  <c r="BH1018"/>
  <c r="BG1018"/>
  <c r="BF1018"/>
  <c r="T1018"/>
  <c r="R1018"/>
  <c r="P1018"/>
  <c r="BI1016"/>
  <c r="BH1016"/>
  <c r="BG1016"/>
  <c r="BF1016"/>
  <c r="T1016"/>
  <c r="R1016"/>
  <c r="P1016"/>
  <c r="BI1014"/>
  <c r="BH1014"/>
  <c r="BG1014"/>
  <c r="BF1014"/>
  <c r="T1014"/>
  <c r="R1014"/>
  <c r="P1014"/>
  <c r="BI1012"/>
  <c r="BH1012"/>
  <c r="BG1012"/>
  <c r="BF1012"/>
  <c r="T1012"/>
  <c r="R1012"/>
  <c r="P1012"/>
  <c r="BI1010"/>
  <c r="BH1010"/>
  <c r="BG1010"/>
  <c r="BF1010"/>
  <c r="T1010"/>
  <c r="R1010"/>
  <c r="P1010"/>
  <c r="BI1008"/>
  <c r="BH1008"/>
  <c r="BG1008"/>
  <c r="BF1008"/>
  <c r="T1008"/>
  <c r="R1008"/>
  <c r="P1008"/>
  <c r="BI1005"/>
  <c r="BH1005"/>
  <c r="BG1005"/>
  <c r="BF1005"/>
  <c r="T1005"/>
  <c r="R1005"/>
  <c r="P1005"/>
  <c r="BI1003"/>
  <c r="BH1003"/>
  <c r="BG1003"/>
  <c r="BF1003"/>
  <c r="T1003"/>
  <c r="R1003"/>
  <c r="P1003"/>
  <c r="BI1002"/>
  <c r="BH1002"/>
  <c r="BG1002"/>
  <c r="BF1002"/>
  <c r="T1002"/>
  <c r="R1002"/>
  <c r="P1002"/>
  <c r="BI1000"/>
  <c r="BH1000"/>
  <c r="BG1000"/>
  <c r="BF1000"/>
  <c r="T1000"/>
  <c r="R1000"/>
  <c r="P1000"/>
  <c r="BI997"/>
  <c r="BH997"/>
  <c r="BG997"/>
  <c r="BF997"/>
  <c r="T997"/>
  <c r="R997"/>
  <c r="P997"/>
  <c r="BI995"/>
  <c r="BH995"/>
  <c r="BG995"/>
  <c r="BF995"/>
  <c r="T995"/>
  <c r="R995"/>
  <c r="P995"/>
  <c r="BI992"/>
  <c r="BH992"/>
  <c r="BG992"/>
  <c r="BF992"/>
  <c r="T992"/>
  <c r="R992"/>
  <c r="P992"/>
  <c r="BI991"/>
  <c r="BH991"/>
  <c r="BG991"/>
  <c r="BF991"/>
  <c r="T991"/>
  <c r="R991"/>
  <c r="P991"/>
  <c r="BI989"/>
  <c r="BH989"/>
  <c r="BG989"/>
  <c r="BF989"/>
  <c r="T989"/>
  <c r="R989"/>
  <c r="P989"/>
  <c r="BI987"/>
  <c r="BH987"/>
  <c r="BG987"/>
  <c r="BF987"/>
  <c r="T987"/>
  <c r="R987"/>
  <c r="P987"/>
  <c r="BI985"/>
  <c r="BH985"/>
  <c r="BG985"/>
  <c r="BF985"/>
  <c r="T985"/>
  <c r="R985"/>
  <c r="P985"/>
  <c r="BI983"/>
  <c r="BH983"/>
  <c r="BG983"/>
  <c r="BF983"/>
  <c r="T983"/>
  <c r="R983"/>
  <c r="P983"/>
  <c r="BI982"/>
  <c r="BH982"/>
  <c r="BG982"/>
  <c r="BF982"/>
  <c r="T982"/>
  <c r="R982"/>
  <c r="P982"/>
  <c r="BI980"/>
  <c r="BH980"/>
  <c r="BG980"/>
  <c r="BF980"/>
  <c r="T980"/>
  <c r="R980"/>
  <c r="P980"/>
  <c r="BI979"/>
  <c r="BH979"/>
  <c r="BG979"/>
  <c r="BF979"/>
  <c r="T979"/>
  <c r="R979"/>
  <c r="P979"/>
  <c r="BI977"/>
  <c r="BH977"/>
  <c r="BG977"/>
  <c r="BF977"/>
  <c r="T977"/>
  <c r="R977"/>
  <c r="P977"/>
  <c r="BI975"/>
  <c r="BH975"/>
  <c r="BG975"/>
  <c r="BF975"/>
  <c r="T975"/>
  <c r="R975"/>
  <c r="P975"/>
  <c r="BI972"/>
  <c r="BH972"/>
  <c r="BG972"/>
  <c r="BF972"/>
  <c r="T972"/>
  <c r="R972"/>
  <c r="P972"/>
  <c r="BI971"/>
  <c r="BH971"/>
  <c r="BG971"/>
  <c r="BF971"/>
  <c r="T971"/>
  <c r="R971"/>
  <c r="P971"/>
  <c r="BI969"/>
  <c r="BH969"/>
  <c r="BG969"/>
  <c r="BF969"/>
  <c r="T969"/>
  <c r="R969"/>
  <c r="P969"/>
  <c r="BI967"/>
  <c r="BH967"/>
  <c r="BG967"/>
  <c r="BF967"/>
  <c r="T967"/>
  <c r="R967"/>
  <c r="P967"/>
  <c r="BI965"/>
  <c r="BH965"/>
  <c r="BG965"/>
  <c r="BF965"/>
  <c r="T965"/>
  <c r="R965"/>
  <c r="P965"/>
  <c r="BI963"/>
  <c r="BH963"/>
  <c r="BG963"/>
  <c r="BF963"/>
  <c r="T963"/>
  <c r="R963"/>
  <c r="P963"/>
  <c r="BI961"/>
  <c r="BH961"/>
  <c r="BG961"/>
  <c r="BF961"/>
  <c r="T961"/>
  <c r="R961"/>
  <c r="P961"/>
  <c r="BI959"/>
  <c r="BH959"/>
  <c r="BG959"/>
  <c r="BF959"/>
  <c r="T959"/>
  <c r="R959"/>
  <c r="P959"/>
  <c r="BI957"/>
  <c r="BH957"/>
  <c r="BG957"/>
  <c r="BF957"/>
  <c r="T957"/>
  <c r="R957"/>
  <c r="P957"/>
  <c r="BI954"/>
  <c r="BH954"/>
  <c r="BG954"/>
  <c r="BF954"/>
  <c r="T954"/>
  <c r="R954"/>
  <c r="P954"/>
  <c r="BI952"/>
  <c r="BH952"/>
  <c r="BG952"/>
  <c r="BF952"/>
  <c r="T952"/>
  <c r="R952"/>
  <c r="P952"/>
  <c r="BI951"/>
  <c r="BH951"/>
  <c r="BG951"/>
  <c r="BF951"/>
  <c r="T951"/>
  <c r="R951"/>
  <c r="P951"/>
  <c r="BI949"/>
  <c r="BH949"/>
  <c r="BG949"/>
  <c r="BF949"/>
  <c r="T949"/>
  <c r="R949"/>
  <c r="P949"/>
  <c r="BI947"/>
  <c r="BH947"/>
  <c r="BG947"/>
  <c r="BF947"/>
  <c r="T947"/>
  <c r="R947"/>
  <c r="P947"/>
  <c r="BI946"/>
  <c r="BH946"/>
  <c r="BG946"/>
  <c r="BF946"/>
  <c r="T946"/>
  <c r="R946"/>
  <c r="P946"/>
  <c r="BI944"/>
  <c r="BH944"/>
  <c r="BG944"/>
  <c r="BF944"/>
  <c r="T944"/>
  <c r="R944"/>
  <c r="P944"/>
  <c r="BI943"/>
  <c r="BH943"/>
  <c r="BG943"/>
  <c r="BF943"/>
  <c r="T943"/>
  <c r="R943"/>
  <c r="P943"/>
  <c r="BI941"/>
  <c r="BH941"/>
  <c r="BG941"/>
  <c r="BF941"/>
  <c r="T941"/>
  <c r="R941"/>
  <c r="P941"/>
  <c r="BI939"/>
  <c r="BH939"/>
  <c r="BG939"/>
  <c r="BF939"/>
  <c r="T939"/>
  <c r="R939"/>
  <c r="P939"/>
  <c r="BI937"/>
  <c r="BH937"/>
  <c r="BG937"/>
  <c r="BF937"/>
  <c r="T937"/>
  <c r="R937"/>
  <c r="P937"/>
  <c r="BI935"/>
  <c r="BH935"/>
  <c r="BG935"/>
  <c r="BF935"/>
  <c r="T935"/>
  <c r="R935"/>
  <c r="P935"/>
  <c r="BI933"/>
  <c r="BH933"/>
  <c r="BG933"/>
  <c r="BF933"/>
  <c r="T933"/>
  <c r="R933"/>
  <c r="P933"/>
  <c r="BI931"/>
  <c r="BH931"/>
  <c r="BG931"/>
  <c r="BF931"/>
  <c r="T931"/>
  <c r="R931"/>
  <c r="P931"/>
  <c r="BI929"/>
  <c r="BH929"/>
  <c r="BG929"/>
  <c r="BF929"/>
  <c r="T929"/>
  <c r="R929"/>
  <c r="P929"/>
  <c r="BI926"/>
  <c r="BH926"/>
  <c r="BG926"/>
  <c r="BF926"/>
  <c r="T926"/>
  <c r="R926"/>
  <c r="P926"/>
  <c r="BI925"/>
  <c r="BH925"/>
  <c r="BG925"/>
  <c r="BF925"/>
  <c r="T925"/>
  <c r="R925"/>
  <c r="P925"/>
  <c r="BI923"/>
  <c r="BH923"/>
  <c r="BG923"/>
  <c r="BF923"/>
  <c r="T923"/>
  <c r="R923"/>
  <c r="P923"/>
  <c r="BI921"/>
  <c r="BH921"/>
  <c r="BG921"/>
  <c r="BF921"/>
  <c r="T921"/>
  <c r="R921"/>
  <c r="P921"/>
  <c r="BI919"/>
  <c r="BH919"/>
  <c r="BG919"/>
  <c r="BF919"/>
  <c r="T919"/>
  <c r="R919"/>
  <c r="P919"/>
  <c r="BI917"/>
  <c r="BH917"/>
  <c r="BG917"/>
  <c r="BF917"/>
  <c r="T917"/>
  <c r="R917"/>
  <c r="P917"/>
  <c r="BI916"/>
  <c r="BH916"/>
  <c r="BG916"/>
  <c r="BF916"/>
  <c r="T916"/>
  <c r="R916"/>
  <c r="P916"/>
  <c r="BI914"/>
  <c r="BH914"/>
  <c r="BG914"/>
  <c r="BF914"/>
  <c r="T914"/>
  <c r="R914"/>
  <c r="P914"/>
  <c r="BI913"/>
  <c r="BH913"/>
  <c r="BG913"/>
  <c r="BF913"/>
  <c r="T913"/>
  <c r="R913"/>
  <c r="P913"/>
  <c r="BI911"/>
  <c r="BH911"/>
  <c r="BG911"/>
  <c r="BF911"/>
  <c r="T911"/>
  <c r="R911"/>
  <c r="P911"/>
  <c r="BI909"/>
  <c r="BH909"/>
  <c r="BG909"/>
  <c r="BF909"/>
  <c r="T909"/>
  <c r="R909"/>
  <c r="P909"/>
  <c r="BI907"/>
  <c r="BH907"/>
  <c r="BG907"/>
  <c r="BF907"/>
  <c r="T907"/>
  <c r="R907"/>
  <c r="P907"/>
  <c r="BI904"/>
  <c r="BH904"/>
  <c r="BG904"/>
  <c r="BF904"/>
  <c r="T904"/>
  <c r="R904"/>
  <c r="P904"/>
  <c r="BI903"/>
  <c r="BH903"/>
  <c r="BG903"/>
  <c r="BF903"/>
  <c r="T903"/>
  <c r="R903"/>
  <c r="P903"/>
  <c r="BI902"/>
  <c r="BH902"/>
  <c r="BG902"/>
  <c r="BF902"/>
  <c r="T902"/>
  <c r="R902"/>
  <c r="P902"/>
  <c r="BI901"/>
  <c r="BH901"/>
  <c r="BG901"/>
  <c r="BF901"/>
  <c r="T901"/>
  <c r="R901"/>
  <c r="P901"/>
  <c r="BI900"/>
  <c r="BH900"/>
  <c r="BG900"/>
  <c r="BF900"/>
  <c r="T900"/>
  <c r="R900"/>
  <c r="P900"/>
  <c r="BI899"/>
  <c r="BH899"/>
  <c r="BG899"/>
  <c r="BF899"/>
  <c r="T899"/>
  <c r="R899"/>
  <c r="P899"/>
  <c r="BI898"/>
  <c r="BH898"/>
  <c r="BG898"/>
  <c r="BF898"/>
  <c r="T898"/>
  <c r="R898"/>
  <c r="P898"/>
  <c r="BI896"/>
  <c r="BH896"/>
  <c r="BG896"/>
  <c r="BF896"/>
  <c r="T896"/>
  <c r="R896"/>
  <c r="P896"/>
  <c r="BI894"/>
  <c r="BH894"/>
  <c r="BG894"/>
  <c r="BF894"/>
  <c r="T894"/>
  <c r="R894"/>
  <c r="P894"/>
  <c r="BI893"/>
  <c r="BH893"/>
  <c r="BG893"/>
  <c r="BF893"/>
  <c r="T893"/>
  <c r="R893"/>
  <c r="P893"/>
  <c r="BI891"/>
  <c r="BH891"/>
  <c r="BG891"/>
  <c r="BF891"/>
  <c r="T891"/>
  <c r="R891"/>
  <c r="P891"/>
  <c r="BI890"/>
  <c r="BH890"/>
  <c r="BG890"/>
  <c r="BF890"/>
  <c r="T890"/>
  <c r="R890"/>
  <c r="P890"/>
  <c r="BI888"/>
  <c r="BH888"/>
  <c r="BG888"/>
  <c r="BF888"/>
  <c r="T888"/>
  <c r="R888"/>
  <c r="P888"/>
  <c r="BI886"/>
  <c r="BH886"/>
  <c r="BG886"/>
  <c r="BF886"/>
  <c r="T886"/>
  <c r="R886"/>
  <c r="P886"/>
  <c r="BI884"/>
  <c r="BH884"/>
  <c r="BG884"/>
  <c r="BF884"/>
  <c r="T884"/>
  <c r="R884"/>
  <c r="P884"/>
  <c r="BI883"/>
  <c r="BH883"/>
  <c r="BG883"/>
  <c r="BF883"/>
  <c r="T883"/>
  <c r="R883"/>
  <c r="P883"/>
  <c r="BI881"/>
  <c r="BH881"/>
  <c r="BG881"/>
  <c r="BF881"/>
  <c r="T881"/>
  <c r="R881"/>
  <c r="P881"/>
  <c r="BI879"/>
  <c r="BH879"/>
  <c r="BG879"/>
  <c r="BF879"/>
  <c r="T879"/>
  <c r="R879"/>
  <c r="P879"/>
  <c r="BI877"/>
  <c r="BH877"/>
  <c r="BG877"/>
  <c r="BF877"/>
  <c r="T877"/>
  <c r="R877"/>
  <c r="P877"/>
  <c r="BI876"/>
  <c r="BH876"/>
  <c r="BG876"/>
  <c r="BF876"/>
  <c r="T876"/>
  <c r="R876"/>
  <c r="P876"/>
  <c r="BI874"/>
  <c r="BH874"/>
  <c r="BG874"/>
  <c r="BF874"/>
  <c r="T874"/>
  <c r="R874"/>
  <c r="P874"/>
  <c r="BI872"/>
  <c r="BH872"/>
  <c r="BG872"/>
  <c r="BF872"/>
  <c r="T872"/>
  <c r="R872"/>
  <c r="P872"/>
  <c r="BI871"/>
  <c r="BH871"/>
  <c r="BG871"/>
  <c r="BF871"/>
  <c r="T871"/>
  <c r="R871"/>
  <c r="P871"/>
  <c r="BI869"/>
  <c r="BH869"/>
  <c r="BG869"/>
  <c r="BF869"/>
  <c r="T869"/>
  <c r="R869"/>
  <c r="P869"/>
  <c r="BI868"/>
  <c r="BH868"/>
  <c r="BG868"/>
  <c r="BF868"/>
  <c r="T868"/>
  <c r="R868"/>
  <c r="P868"/>
  <c r="BI866"/>
  <c r="BH866"/>
  <c r="BG866"/>
  <c r="BF866"/>
  <c r="T866"/>
  <c r="R866"/>
  <c r="P866"/>
  <c r="BI863"/>
  <c r="BH863"/>
  <c r="BG863"/>
  <c r="BF863"/>
  <c r="T863"/>
  <c r="R863"/>
  <c r="P863"/>
  <c r="BI862"/>
  <c r="BH862"/>
  <c r="BG862"/>
  <c r="BF862"/>
  <c r="T862"/>
  <c r="R862"/>
  <c r="P862"/>
  <c r="BI860"/>
  <c r="BH860"/>
  <c r="BG860"/>
  <c r="BF860"/>
  <c r="T860"/>
  <c r="R860"/>
  <c r="P860"/>
  <c r="BI859"/>
  <c r="BH859"/>
  <c r="BG859"/>
  <c r="BF859"/>
  <c r="T859"/>
  <c r="R859"/>
  <c r="P859"/>
  <c r="BI857"/>
  <c r="BH857"/>
  <c r="BG857"/>
  <c r="BF857"/>
  <c r="T857"/>
  <c r="R857"/>
  <c r="P857"/>
  <c r="BI856"/>
  <c r="BH856"/>
  <c r="BG856"/>
  <c r="BF856"/>
  <c r="T856"/>
  <c r="R856"/>
  <c r="P856"/>
  <c r="BI855"/>
  <c r="BH855"/>
  <c r="BG855"/>
  <c r="BF855"/>
  <c r="T855"/>
  <c r="R855"/>
  <c r="P855"/>
  <c r="BI853"/>
  <c r="BH853"/>
  <c r="BG853"/>
  <c r="BF853"/>
  <c r="T853"/>
  <c r="R853"/>
  <c r="P853"/>
  <c r="BI852"/>
  <c r="BH852"/>
  <c r="BG852"/>
  <c r="BF852"/>
  <c r="T852"/>
  <c r="R852"/>
  <c r="P852"/>
  <c r="BI850"/>
  <c r="BH850"/>
  <c r="BG850"/>
  <c r="BF850"/>
  <c r="T850"/>
  <c r="R850"/>
  <c r="P850"/>
  <c r="BI849"/>
  <c r="BH849"/>
  <c r="BG849"/>
  <c r="BF849"/>
  <c r="T849"/>
  <c r="R849"/>
  <c r="P849"/>
  <c r="BI847"/>
  <c r="BH847"/>
  <c r="BG847"/>
  <c r="BF847"/>
  <c r="T847"/>
  <c r="R847"/>
  <c r="P847"/>
  <c r="BI846"/>
  <c r="BH846"/>
  <c r="BG846"/>
  <c r="BF846"/>
  <c r="T846"/>
  <c r="R846"/>
  <c r="P846"/>
  <c r="BI845"/>
  <c r="BH845"/>
  <c r="BG845"/>
  <c r="BF845"/>
  <c r="T845"/>
  <c r="R845"/>
  <c r="P845"/>
  <c r="BI844"/>
  <c r="BH844"/>
  <c r="BG844"/>
  <c r="BF844"/>
  <c r="T844"/>
  <c r="R844"/>
  <c r="P844"/>
  <c r="BI843"/>
  <c r="BH843"/>
  <c r="BG843"/>
  <c r="BF843"/>
  <c r="T843"/>
  <c r="R843"/>
  <c r="P843"/>
  <c r="BI842"/>
  <c r="BH842"/>
  <c r="BG842"/>
  <c r="BF842"/>
  <c r="T842"/>
  <c r="R842"/>
  <c r="P842"/>
  <c r="BI840"/>
  <c r="BH840"/>
  <c r="BG840"/>
  <c r="BF840"/>
  <c r="T840"/>
  <c r="R840"/>
  <c r="P840"/>
  <c r="BI838"/>
  <c r="BH838"/>
  <c r="BG838"/>
  <c r="BF838"/>
  <c r="T838"/>
  <c r="R838"/>
  <c r="P838"/>
  <c r="BI837"/>
  <c r="BH837"/>
  <c r="BG837"/>
  <c r="BF837"/>
  <c r="T837"/>
  <c r="R837"/>
  <c r="P837"/>
  <c r="BI836"/>
  <c r="BH836"/>
  <c r="BG836"/>
  <c r="BF836"/>
  <c r="T836"/>
  <c r="R836"/>
  <c r="P836"/>
  <c r="BI834"/>
  <c r="BH834"/>
  <c r="BG834"/>
  <c r="BF834"/>
  <c r="T834"/>
  <c r="R834"/>
  <c r="P834"/>
  <c r="BI833"/>
  <c r="BH833"/>
  <c r="BG833"/>
  <c r="BF833"/>
  <c r="T833"/>
  <c r="R833"/>
  <c r="P833"/>
  <c r="BI831"/>
  <c r="BH831"/>
  <c r="BG831"/>
  <c r="BF831"/>
  <c r="T831"/>
  <c r="R831"/>
  <c r="P831"/>
  <c r="BI830"/>
  <c r="BH830"/>
  <c r="BG830"/>
  <c r="BF830"/>
  <c r="T830"/>
  <c r="R830"/>
  <c r="P830"/>
  <c r="BI828"/>
  <c r="BH828"/>
  <c r="BG828"/>
  <c r="BF828"/>
  <c r="T828"/>
  <c r="R828"/>
  <c r="P828"/>
  <c r="BI827"/>
  <c r="BH827"/>
  <c r="BG827"/>
  <c r="BF827"/>
  <c r="T827"/>
  <c r="R827"/>
  <c r="P827"/>
  <c r="BI825"/>
  <c r="BH825"/>
  <c r="BG825"/>
  <c r="BF825"/>
  <c r="T825"/>
  <c r="R825"/>
  <c r="P825"/>
  <c r="BI824"/>
  <c r="BH824"/>
  <c r="BG824"/>
  <c r="BF824"/>
  <c r="T824"/>
  <c r="R824"/>
  <c r="P824"/>
  <c r="BI823"/>
  <c r="BH823"/>
  <c r="BG823"/>
  <c r="BF823"/>
  <c r="T823"/>
  <c r="R823"/>
  <c r="P823"/>
  <c r="BI822"/>
  <c r="BH822"/>
  <c r="BG822"/>
  <c r="BF822"/>
  <c r="T822"/>
  <c r="R822"/>
  <c r="P822"/>
  <c r="BI820"/>
  <c r="BH820"/>
  <c r="BG820"/>
  <c r="BF820"/>
  <c r="T820"/>
  <c r="R820"/>
  <c r="P820"/>
  <c r="BI819"/>
  <c r="BH819"/>
  <c r="BG819"/>
  <c r="BF819"/>
  <c r="T819"/>
  <c r="R819"/>
  <c r="P819"/>
  <c r="BI817"/>
  <c r="BH817"/>
  <c r="BG817"/>
  <c r="BF817"/>
  <c r="T817"/>
  <c r="R817"/>
  <c r="P817"/>
  <c r="BI816"/>
  <c r="BH816"/>
  <c r="BG816"/>
  <c r="BF816"/>
  <c r="T816"/>
  <c r="R816"/>
  <c r="P816"/>
  <c r="BI814"/>
  <c r="BH814"/>
  <c r="BG814"/>
  <c r="BF814"/>
  <c r="T814"/>
  <c r="R814"/>
  <c r="P814"/>
  <c r="BI813"/>
  <c r="BH813"/>
  <c r="BG813"/>
  <c r="BF813"/>
  <c r="T813"/>
  <c r="R813"/>
  <c r="P813"/>
  <c r="BI811"/>
  <c r="BH811"/>
  <c r="BG811"/>
  <c r="BF811"/>
  <c r="T811"/>
  <c r="R811"/>
  <c r="P811"/>
  <c r="BI810"/>
  <c r="BH810"/>
  <c r="BG810"/>
  <c r="BF810"/>
  <c r="T810"/>
  <c r="R810"/>
  <c r="P810"/>
  <c r="BI808"/>
  <c r="BH808"/>
  <c r="BG808"/>
  <c r="BF808"/>
  <c r="T808"/>
  <c r="R808"/>
  <c r="P808"/>
  <c r="BI807"/>
  <c r="BH807"/>
  <c r="BG807"/>
  <c r="BF807"/>
  <c r="T807"/>
  <c r="R807"/>
  <c r="P807"/>
  <c r="BI805"/>
  <c r="BH805"/>
  <c r="BG805"/>
  <c r="BF805"/>
  <c r="T805"/>
  <c r="R805"/>
  <c r="P805"/>
  <c r="BI804"/>
  <c r="BH804"/>
  <c r="BG804"/>
  <c r="BF804"/>
  <c r="T804"/>
  <c r="R804"/>
  <c r="P804"/>
  <c r="BI802"/>
  <c r="BH802"/>
  <c r="BG802"/>
  <c r="BF802"/>
  <c r="T802"/>
  <c r="R802"/>
  <c r="P802"/>
  <c r="BI801"/>
  <c r="BH801"/>
  <c r="BG801"/>
  <c r="BF801"/>
  <c r="T801"/>
  <c r="R801"/>
  <c r="P801"/>
  <c r="BI800"/>
  <c r="BH800"/>
  <c r="BG800"/>
  <c r="BF800"/>
  <c r="T800"/>
  <c r="R800"/>
  <c r="P800"/>
  <c r="BI799"/>
  <c r="BH799"/>
  <c r="BG799"/>
  <c r="BF799"/>
  <c r="T799"/>
  <c r="R799"/>
  <c r="P799"/>
  <c r="BI797"/>
  <c r="BH797"/>
  <c r="BG797"/>
  <c r="BF797"/>
  <c r="T797"/>
  <c r="R797"/>
  <c r="P797"/>
  <c r="BI796"/>
  <c r="BH796"/>
  <c r="BG796"/>
  <c r="BF796"/>
  <c r="T796"/>
  <c r="R796"/>
  <c r="P796"/>
  <c r="BI794"/>
  <c r="BH794"/>
  <c r="BG794"/>
  <c r="BF794"/>
  <c r="T794"/>
  <c r="R794"/>
  <c r="P794"/>
  <c r="BI793"/>
  <c r="BH793"/>
  <c r="BG793"/>
  <c r="BF793"/>
  <c r="T793"/>
  <c r="R793"/>
  <c r="P793"/>
  <c r="BI791"/>
  <c r="BH791"/>
  <c r="BG791"/>
  <c r="BF791"/>
  <c r="T791"/>
  <c r="R791"/>
  <c r="P791"/>
  <c r="BI790"/>
  <c r="BH790"/>
  <c r="BG790"/>
  <c r="BF790"/>
  <c r="T790"/>
  <c r="R790"/>
  <c r="P790"/>
  <c r="BI788"/>
  <c r="BH788"/>
  <c r="BG788"/>
  <c r="BF788"/>
  <c r="T788"/>
  <c r="R788"/>
  <c r="P788"/>
  <c r="BI785"/>
  <c r="BH785"/>
  <c r="BG785"/>
  <c r="BF785"/>
  <c r="T785"/>
  <c r="R785"/>
  <c r="P785"/>
  <c r="BI784"/>
  <c r="BH784"/>
  <c r="BG784"/>
  <c r="BF784"/>
  <c r="T784"/>
  <c r="R784"/>
  <c r="P784"/>
  <c r="BI782"/>
  <c r="BH782"/>
  <c r="BG782"/>
  <c r="BF782"/>
  <c r="T782"/>
  <c r="R782"/>
  <c r="P782"/>
  <c r="BI780"/>
  <c r="BH780"/>
  <c r="BG780"/>
  <c r="BF780"/>
  <c r="T780"/>
  <c r="R780"/>
  <c r="P780"/>
  <c r="BI778"/>
  <c r="BH778"/>
  <c r="BG778"/>
  <c r="BF778"/>
  <c r="T778"/>
  <c r="R778"/>
  <c r="P778"/>
  <c r="BI776"/>
  <c r="BH776"/>
  <c r="BG776"/>
  <c r="BF776"/>
  <c r="T776"/>
  <c r="R776"/>
  <c r="P776"/>
  <c r="BI774"/>
  <c r="BH774"/>
  <c r="BG774"/>
  <c r="BF774"/>
  <c r="T774"/>
  <c r="R774"/>
  <c r="P774"/>
  <c r="BI771"/>
  <c r="BH771"/>
  <c r="BG771"/>
  <c r="BF771"/>
  <c r="T771"/>
  <c r="R771"/>
  <c r="P771"/>
  <c r="BI768"/>
  <c r="BH768"/>
  <c r="BG768"/>
  <c r="BF768"/>
  <c r="T768"/>
  <c r="R768"/>
  <c r="P768"/>
  <c r="BI766"/>
  <c r="BH766"/>
  <c r="BG766"/>
  <c r="BF766"/>
  <c r="T766"/>
  <c r="R766"/>
  <c r="P766"/>
  <c r="BI764"/>
  <c r="BH764"/>
  <c r="BG764"/>
  <c r="BF764"/>
  <c r="T764"/>
  <c r="R764"/>
  <c r="P764"/>
  <c r="BI761"/>
  <c r="BH761"/>
  <c r="BG761"/>
  <c r="BF761"/>
  <c r="T761"/>
  <c r="R761"/>
  <c r="P761"/>
  <c r="BI759"/>
  <c r="BH759"/>
  <c r="BG759"/>
  <c r="BF759"/>
  <c r="T759"/>
  <c r="R759"/>
  <c r="P759"/>
  <c r="BI756"/>
  <c r="BH756"/>
  <c r="BG756"/>
  <c r="BF756"/>
  <c r="T756"/>
  <c r="R756"/>
  <c r="P756"/>
  <c r="BI755"/>
  <c r="BH755"/>
  <c r="BG755"/>
  <c r="BF755"/>
  <c r="T755"/>
  <c r="R755"/>
  <c r="P755"/>
  <c r="BI753"/>
  <c r="BH753"/>
  <c r="BG753"/>
  <c r="BF753"/>
  <c r="T753"/>
  <c r="R753"/>
  <c r="P753"/>
  <c r="BI751"/>
  <c r="BH751"/>
  <c r="BG751"/>
  <c r="BF751"/>
  <c r="T751"/>
  <c r="R751"/>
  <c r="P751"/>
  <c r="BI749"/>
  <c r="BH749"/>
  <c r="BG749"/>
  <c r="BF749"/>
  <c r="T749"/>
  <c r="R749"/>
  <c r="P749"/>
  <c r="BI747"/>
  <c r="BH747"/>
  <c r="BG747"/>
  <c r="BF747"/>
  <c r="T747"/>
  <c r="R747"/>
  <c r="P747"/>
  <c r="BI745"/>
  <c r="BH745"/>
  <c r="BG745"/>
  <c r="BF745"/>
  <c r="T745"/>
  <c r="R745"/>
  <c r="P745"/>
  <c r="BI742"/>
  <c r="BH742"/>
  <c r="BG742"/>
  <c r="BF742"/>
  <c r="T742"/>
  <c r="R742"/>
  <c r="P742"/>
  <c r="BI740"/>
  <c r="BH740"/>
  <c r="BG740"/>
  <c r="BF740"/>
  <c r="T740"/>
  <c r="R740"/>
  <c r="P740"/>
  <c r="BI738"/>
  <c r="BH738"/>
  <c r="BG738"/>
  <c r="BF738"/>
  <c r="T738"/>
  <c r="R738"/>
  <c r="P738"/>
  <c r="BI737"/>
  <c r="BH737"/>
  <c r="BG737"/>
  <c r="BF737"/>
  <c r="T737"/>
  <c r="R737"/>
  <c r="P737"/>
  <c r="BI735"/>
  <c r="BH735"/>
  <c r="BG735"/>
  <c r="BF735"/>
  <c r="T735"/>
  <c r="R735"/>
  <c r="P735"/>
  <c r="BI734"/>
  <c r="BH734"/>
  <c r="BG734"/>
  <c r="BF734"/>
  <c r="T734"/>
  <c r="R734"/>
  <c r="P734"/>
  <c r="BI733"/>
  <c r="BH733"/>
  <c r="BG733"/>
  <c r="BF733"/>
  <c r="T733"/>
  <c r="R733"/>
  <c r="P733"/>
  <c r="BI731"/>
  <c r="BH731"/>
  <c r="BG731"/>
  <c r="BF731"/>
  <c r="T731"/>
  <c r="R731"/>
  <c r="P731"/>
  <c r="BI729"/>
  <c r="BH729"/>
  <c r="BG729"/>
  <c r="BF729"/>
  <c r="T729"/>
  <c r="R729"/>
  <c r="P729"/>
  <c r="BI727"/>
  <c r="BH727"/>
  <c r="BG727"/>
  <c r="BF727"/>
  <c r="T727"/>
  <c r="R727"/>
  <c r="P727"/>
  <c r="BI725"/>
  <c r="BH725"/>
  <c r="BG725"/>
  <c r="BF725"/>
  <c r="T725"/>
  <c r="R725"/>
  <c r="P725"/>
  <c r="BI723"/>
  <c r="BH723"/>
  <c r="BG723"/>
  <c r="BF723"/>
  <c r="T723"/>
  <c r="R723"/>
  <c r="P723"/>
  <c r="BI721"/>
  <c r="BH721"/>
  <c r="BG721"/>
  <c r="BF721"/>
  <c r="T721"/>
  <c r="R721"/>
  <c r="P721"/>
  <c r="BI719"/>
  <c r="BH719"/>
  <c r="BG719"/>
  <c r="BF719"/>
  <c r="T719"/>
  <c r="R719"/>
  <c r="P719"/>
  <c r="BI717"/>
  <c r="BH717"/>
  <c r="BG717"/>
  <c r="BF717"/>
  <c r="T717"/>
  <c r="R717"/>
  <c r="P717"/>
  <c r="BI715"/>
  <c r="BH715"/>
  <c r="BG715"/>
  <c r="BF715"/>
  <c r="T715"/>
  <c r="R715"/>
  <c r="P715"/>
  <c r="BI713"/>
  <c r="BH713"/>
  <c r="BG713"/>
  <c r="BF713"/>
  <c r="T713"/>
  <c r="R713"/>
  <c r="P713"/>
  <c r="BI711"/>
  <c r="BH711"/>
  <c r="BG711"/>
  <c r="BF711"/>
  <c r="T711"/>
  <c r="R711"/>
  <c r="P711"/>
  <c r="BI708"/>
  <c r="BH708"/>
  <c r="BG708"/>
  <c r="BF708"/>
  <c r="T708"/>
  <c r="R708"/>
  <c r="P708"/>
  <c r="BI706"/>
  <c r="BH706"/>
  <c r="BG706"/>
  <c r="BF706"/>
  <c r="T706"/>
  <c r="R706"/>
  <c r="P706"/>
  <c r="BI704"/>
  <c r="BH704"/>
  <c r="BG704"/>
  <c r="BF704"/>
  <c r="T704"/>
  <c r="R704"/>
  <c r="P704"/>
  <c r="BI702"/>
  <c r="BH702"/>
  <c r="BG702"/>
  <c r="BF702"/>
  <c r="T702"/>
  <c r="R702"/>
  <c r="P702"/>
  <c r="BI700"/>
  <c r="BH700"/>
  <c r="BG700"/>
  <c r="BF700"/>
  <c r="T700"/>
  <c r="R700"/>
  <c r="P700"/>
  <c r="BI697"/>
  <c r="BH697"/>
  <c r="BG697"/>
  <c r="BF697"/>
  <c r="T697"/>
  <c r="R697"/>
  <c r="P697"/>
  <c r="BI695"/>
  <c r="BH695"/>
  <c r="BG695"/>
  <c r="BF695"/>
  <c r="T695"/>
  <c r="R695"/>
  <c r="P695"/>
  <c r="BI693"/>
  <c r="BH693"/>
  <c r="BG693"/>
  <c r="BF693"/>
  <c r="T693"/>
  <c r="R693"/>
  <c r="P693"/>
  <c r="BI691"/>
  <c r="BH691"/>
  <c r="BG691"/>
  <c r="BF691"/>
  <c r="T691"/>
  <c r="R691"/>
  <c r="P691"/>
  <c r="BI688"/>
  <c r="BH688"/>
  <c r="BG688"/>
  <c r="BF688"/>
  <c r="T688"/>
  <c r="R688"/>
  <c r="P688"/>
  <c r="BI686"/>
  <c r="BH686"/>
  <c r="BG686"/>
  <c r="BF686"/>
  <c r="T686"/>
  <c r="R686"/>
  <c r="P686"/>
  <c r="BI684"/>
  <c r="BH684"/>
  <c r="BG684"/>
  <c r="BF684"/>
  <c r="T684"/>
  <c r="R684"/>
  <c r="P684"/>
  <c r="BI682"/>
  <c r="BH682"/>
  <c r="BG682"/>
  <c r="BF682"/>
  <c r="T682"/>
  <c r="R682"/>
  <c r="P682"/>
  <c r="BI681"/>
  <c r="BH681"/>
  <c r="BG681"/>
  <c r="BF681"/>
  <c r="T681"/>
  <c r="R681"/>
  <c r="P681"/>
  <c r="BI680"/>
  <c r="BH680"/>
  <c r="BG680"/>
  <c r="BF680"/>
  <c r="T680"/>
  <c r="R680"/>
  <c r="P680"/>
  <c r="BI678"/>
  <c r="BH678"/>
  <c r="BG678"/>
  <c r="BF678"/>
  <c r="T678"/>
  <c r="R678"/>
  <c r="P678"/>
  <c r="BI675"/>
  <c r="BH675"/>
  <c r="BG675"/>
  <c r="BF675"/>
  <c r="T675"/>
  <c r="R675"/>
  <c r="P675"/>
  <c r="BI673"/>
  <c r="BH673"/>
  <c r="BG673"/>
  <c r="BF673"/>
  <c r="T673"/>
  <c r="R673"/>
  <c r="P673"/>
  <c r="BI671"/>
  <c r="BH671"/>
  <c r="BG671"/>
  <c r="BF671"/>
  <c r="T671"/>
  <c r="R671"/>
  <c r="P671"/>
  <c r="BI669"/>
  <c r="BH669"/>
  <c r="BG669"/>
  <c r="BF669"/>
  <c r="T669"/>
  <c r="R669"/>
  <c r="P669"/>
  <c r="BI668"/>
  <c r="BH668"/>
  <c r="BG668"/>
  <c r="BF668"/>
  <c r="T668"/>
  <c r="R668"/>
  <c r="P668"/>
  <c r="BI667"/>
  <c r="BH667"/>
  <c r="BG667"/>
  <c r="BF667"/>
  <c r="T667"/>
  <c r="R667"/>
  <c r="P667"/>
  <c r="BI665"/>
  <c r="BH665"/>
  <c r="BG665"/>
  <c r="BF665"/>
  <c r="T665"/>
  <c r="R665"/>
  <c r="P665"/>
  <c r="BI663"/>
  <c r="BH663"/>
  <c r="BG663"/>
  <c r="BF663"/>
  <c r="T663"/>
  <c r="R663"/>
  <c r="P663"/>
  <c r="BI662"/>
  <c r="BH662"/>
  <c r="BG662"/>
  <c r="BF662"/>
  <c r="T662"/>
  <c r="R662"/>
  <c r="P662"/>
  <c r="BI661"/>
  <c r="BH661"/>
  <c r="BG661"/>
  <c r="BF661"/>
  <c r="T661"/>
  <c r="R661"/>
  <c r="P661"/>
  <c r="BI660"/>
  <c r="BH660"/>
  <c r="BG660"/>
  <c r="BF660"/>
  <c r="T660"/>
  <c r="R660"/>
  <c r="P660"/>
  <c r="BI658"/>
  <c r="BH658"/>
  <c r="BG658"/>
  <c r="BF658"/>
  <c r="T658"/>
  <c r="R658"/>
  <c r="P658"/>
  <c r="BI656"/>
  <c r="BH656"/>
  <c r="BG656"/>
  <c r="BF656"/>
  <c r="T656"/>
  <c r="R656"/>
  <c r="P656"/>
  <c r="BI654"/>
  <c r="BH654"/>
  <c r="BG654"/>
  <c r="BF654"/>
  <c r="T654"/>
  <c r="R654"/>
  <c r="P654"/>
  <c r="BI651"/>
  <c r="BH651"/>
  <c r="BG651"/>
  <c r="BF651"/>
  <c r="T651"/>
  <c r="R651"/>
  <c r="P651"/>
  <c r="BI649"/>
  <c r="BH649"/>
  <c r="BG649"/>
  <c r="BF649"/>
  <c r="T649"/>
  <c r="R649"/>
  <c r="P649"/>
  <c r="BI647"/>
  <c r="BH647"/>
  <c r="BG647"/>
  <c r="BF647"/>
  <c r="T647"/>
  <c r="R647"/>
  <c r="P647"/>
  <c r="BI646"/>
  <c r="BH646"/>
  <c r="BG646"/>
  <c r="BF646"/>
  <c r="T646"/>
  <c r="R646"/>
  <c r="P646"/>
  <c r="BI645"/>
  <c r="BH645"/>
  <c r="BG645"/>
  <c r="BF645"/>
  <c r="T645"/>
  <c r="R645"/>
  <c r="P645"/>
  <c r="BI644"/>
  <c r="BH644"/>
  <c r="BG644"/>
  <c r="BF644"/>
  <c r="T644"/>
  <c r="R644"/>
  <c r="P644"/>
  <c r="BI642"/>
  <c r="BH642"/>
  <c r="BG642"/>
  <c r="BF642"/>
  <c r="T642"/>
  <c r="R642"/>
  <c r="P642"/>
  <c r="BI640"/>
  <c r="BH640"/>
  <c r="BG640"/>
  <c r="BF640"/>
  <c r="T640"/>
  <c r="R640"/>
  <c r="P640"/>
  <c r="BI638"/>
  <c r="BH638"/>
  <c r="BG638"/>
  <c r="BF638"/>
  <c r="T638"/>
  <c r="R638"/>
  <c r="P638"/>
  <c r="BI637"/>
  <c r="BH637"/>
  <c r="BG637"/>
  <c r="BF637"/>
  <c r="T637"/>
  <c r="R637"/>
  <c r="P637"/>
  <c r="BI636"/>
  <c r="BH636"/>
  <c r="BG636"/>
  <c r="BF636"/>
  <c r="T636"/>
  <c r="R636"/>
  <c r="P636"/>
  <c r="BI634"/>
  <c r="BH634"/>
  <c r="BG634"/>
  <c r="BF634"/>
  <c r="T634"/>
  <c r="R634"/>
  <c r="P634"/>
  <c r="BI633"/>
  <c r="BH633"/>
  <c r="BG633"/>
  <c r="BF633"/>
  <c r="T633"/>
  <c r="R633"/>
  <c r="P633"/>
  <c r="BI632"/>
  <c r="BH632"/>
  <c r="BG632"/>
  <c r="BF632"/>
  <c r="T632"/>
  <c r="R632"/>
  <c r="P632"/>
  <c r="BI631"/>
  <c r="BH631"/>
  <c r="BG631"/>
  <c r="BF631"/>
  <c r="T631"/>
  <c r="R631"/>
  <c r="P631"/>
  <c r="BI629"/>
  <c r="BH629"/>
  <c r="BG629"/>
  <c r="BF629"/>
  <c r="T629"/>
  <c r="R629"/>
  <c r="P629"/>
  <c r="BI626"/>
  <c r="BH626"/>
  <c r="BG626"/>
  <c r="BF626"/>
  <c r="T626"/>
  <c r="R626"/>
  <c r="P626"/>
  <c r="BI625"/>
  <c r="BH625"/>
  <c r="BG625"/>
  <c r="BF625"/>
  <c r="T625"/>
  <c r="R625"/>
  <c r="P625"/>
  <c r="BI623"/>
  <c r="BH623"/>
  <c r="BG623"/>
  <c r="BF623"/>
  <c r="T623"/>
  <c r="R623"/>
  <c r="P623"/>
  <c r="BI620"/>
  <c r="BH620"/>
  <c r="BG620"/>
  <c r="BF620"/>
  <c r="T620"/>
  <c r="R620"/>
  <c r="P620"/>
  <c r="BI619"/>
  <c r="BH619"/>
  <c r="BG619"/>
  <c r="BF619"/>
  <c r="T619"/>
  <c r="R619"/>
  <c r="P619"/>
  <c r="BI617"/>
  <c r="BH617"/>
  <c r="BG617"/>
  <c r="BF617"/>
  <c r="T617"/>
  <c r="R617"/>
  <c r="P617"/>
  <c r="BI614"/>
  <c r="BH614"/>
  <c r="BG614"/>
  <c r="BF614"/>
  <c r="T614"/>
  <c r="R614"/>
  <c r="P614"/>
  <c r="BI613"/>
  <c r="BH613"/>
  <c r="BG613"/>
  <c r="BF613"/>
  <c r="T613"/>
  <c r="R613"/>
  <c r="P613"/>
  <c r="BI611"/>
  <c r="BH611"/>
  <c r="BG611"/>
  <c r="BF611"/>
  <c r="T611"/>
  <c r="R611"/>
  <c r="P611"/>
  <c r="BI610"/>
  <c r="BH610"/>
  <c r="BG610"/>
  <c r="BF610"/>
  <c r="T610"/>
  <c r="R610"/>
  <c r="P610"/>
  <c r="BI609"/>
  <c r="BH609"/>
  <c r="BG609"/>
  <c r="BF609"/>
  <c r="T609"/>
  <c r="R609"/>
  <c r="P609"/>
  <c r="BI607"/>
  <c r="BH607"/>
  <c r="BG607"/>
  <c r="BF607"/>
  <c r="T607"/>
  <c r="R607"/>
  <c r="P607"/>
  <c r="BI605"/>
  <c r="BH605"/>
  <c r="BG605"/>
  <c r="BF605"/>
  <c r="T605"/>
  <c r="R605"/>
  <c r="P605"/>
  <c r="BI604"/>
  <c r="BH604"/>
  <c r="BG604"/>
  <c r="BF604"/>
  <c r="T604"/>
  <c r="R604"/>
  <c r="P604"/>
  <c r="BI602"/>
  <c r="BH602"/>
  <c r="BG602"/>
  <c r="BF602"/>
  <c r="T602"/>
  <c r="R602"/>
  <c r="P602"/>
  <c r="BI600"/>
  <c r="BH600"/>
  <c r="BG600"/>
  <c r="BF600"/>
  <c r="T600"/>
  <c r="R600"/>
  <c r="P600"/>
  <c r="BI597"/>
  <c r="BH597"/>
  <c r="BG597"/>
  <c r="BF597"/>
  <c r="T597"/>
  <c r="R597"/>
  <c r="P597"/>
  <c r="BI595"/>
  <c r="BH595"/>
  <c r="BG595"/>
  <c r="BF595"/>
  <c r="T595"/>
  <c r="R595"/>
  <c r="P595"/>
  <c r="BI591"/>
  <c r="BH591"/>
  <c r="BG591"/>
  <c r="BF591"/>
  <c r="T591"/>
  <c r="T590"/>
  <c r="R591"/>
  <c r="R590"/>
  <c r="P591"/>
  <c r="P590"/>
  <c r="BI588"/>
  <c r="BH588"/>
  <c r="BG588"/>
  <c r="BF588"/>
  <c r="T588"/>
  <c r="R588"/>
  <c r="P588"/>
  <c r="BI586"/>
  <c r="BH586"/>
  <c r="BG586"/>
  <c r="BF586"/>
  <c r="T586"/>
  <c r="R586"/>
  <c r="P586"/>
  <c r="BI584"/>
  <c r="BH584"/>
  <c r="BG584"/>
  <c r="BF584"/>
  <c r="T584"/>
  <c r="R584"/>
  <c r="P584"/>
  <c r="BI582"/>
  <c r="BH582"/>
  <c r="BG582"/>
  <c r="BF582"/>
  <c r="T582"/>
  <c r="R582"/>
  <c r="P582"/>
  <c r="BI580"/>
  <c r="BH580"/>
  <c r="BG580"/>
  <c r="BF580"/>
  <c r="T580"/>
  <c r="R580"/>
  <c r="P580"/>
  <c r="BI578"/>
  <c r="BH578"/>
  <c r="BG578"/>
  <c r="BF578"/>
  <c r="T578"/>
  <c r="R578"/>
  <c r="P578"/>
  <c r="BI576"/>
  <c r="BH576"/>
  <c r="BG576"/>
  <c r="BF576"/>
  <c r="T576"/>
  <c r="R576"/>
  <c r="P576"/>
  <c r="BI573"/>
  <c r="BH573"/>
  <c r="BG573"/>
  <c r="BF573"/>
  <c r="T573"/>
  <c r="R573"/>
  <c r="P573"/>
  <c r="BI571"/>
  <c r="BH571"/>
  <c r="BG571"/>
  <c r="BF571"/>
  <c r="T571"/>
  <c r="R571"/>
  <c r="P571"/>
  <c r="BI568"/>
  <c r="BH568"/>
  <c r="BG568"/>
  <c r="BF568"/>
  <c r="T568"/>
  <c r="R568"/>
  <c r="P568"/>
  <c r="BI567"/>
  <c r="BH567"/>
  <c r="BG567"/>
  <c r="BF567"/>
  <c r="T567"/>
  <c r="R567"/>
  <c r="P567"/>
  <c r="BI565"/>
  <c r="BH565"/>
  <c r="BG565"/>
  <c r="BF565"/>
  <c r="T565"/>
  <c r="R565"/>
  <c r="P565"/>
  <c r="BI564"/>
  <c r="BH564"/>
  <c r="BG564"/>
  <c r="BF564"/>
  <c r="T564"/>
  <c r="R564"/>
  <c r="P564"/>
  <c r="BI562"/>
  <c r="BH562"/>
  <c r="BG562"/>
  <c r="BF562"/>
  <c r="T562"/>
  <c r="R562"/>
  <c r="P562"/>
  <c r="BI559"/>
  <c r="BH559"/>
  <c r="BG559"/>
  <c r="BF559"/>
  <c r="T559"/>
  <c r="R559"/>
  <c r="P559"/>
  <c r="BI557"/>
  <c r="BH557"/>
  <c r="BG557"/>
  <c r="BF557"/>
  <c r="T557"/>
  <c r="R557"/>
  <c r="P557"/>
  <c r="BI556"/>
  <c r="BH556"/>
  <c r="BG556"/>
  <c r="BF556"/>
  <c r="T556"/>
  <c r="R556"/>
  <c r="P556"/>
  <c r="BI554"/>
  <c r="BH554"/>
  <c r="BG554"/>
  <c r="BF554"/>
  <c r="T554"/>
  <c r="R554"/>
  <c r="P554"/>
  <c r="BI553"/>
  <c r="BH553"/>
  <c r="BG553"/>
  <c r="BF553"/>
  <c r="T553"/>
  <c r="R553"/>
  <c r="P553"/>
  <c r="BI552"/>
  <c r="BH552"/>
  <c r="BG552"/>
  <c r="BF552"/>
  <c r="T552"/>
  <c r="R552"/>
  <c r="P552"/>
  <c r="BI550"/>
  <c r="BH550"/>
  <c r="BG550"/>
  <c r="BF550"/>
  <c r="T550"/>
  <c r="R550"/>
  <c r="P550"/>
  <c r="BI549"/>
  <c r="BH549"/>
  <c r="BG549"/>
  <c r="BF549"/>
  <c r="T549"/>
  <c r="R549"/>
  <c r="P549"/>
  <c r="BI548"/>
  <c r="BH548"/>
  <c r="BG548"/>
  <c r="BF548"/>
  <c r="T548"/>
  <c r="R548"/>
  <c r="P548"/>
  <c r="BI547"/>
  <c r="BH547"/>
  <c r="BG547"/>
  <c r="BF547"/>
  <c r="T547"/>
  <c r="R547"/>
  <c r="P547"/>
  <c r="BI546"/>
  <c r="BH546"/>
  <c r="BG546"/>
  <c r="BF546"/>
  <c r="T546"/>
  <c r="R546"/>
  <c r="P546"/>
  <c r="BI545"/>
  <c r="BH545"/>
  <c r="BG545"/>
  <c r="BF545"/>
  <c r="T545"/>
  <c r="R545"/>
  <c r="P545"/>
  <c r="BI544"/>
  <c r="BH544"/>
  <c r="BG544"/>
  <c r="BF544"/>
  <c r="T544"/>
  <c r="R544"/>
  <c r="P544"/>
  <c r="BI543"/>
  <c r="BH543"/>
  <c r="BG543"/>
  <c r="BF543"/>
  <c r="T543"/>
  <c r="R543"/>
  <c r="P543"/>
  <c r="BI542"/>
  <c r="BH542"/>
  <c r="BG542"/>
  <c r="BF542"/>
  <c r="T542"/>
  <c r="R542"/>
  <c r="P542"/>
  <c r="BI541"/>
  <c r="BH541"/>
  <c r="BG541"/>
  <c r="BF541"/>
  <c r="T541"/>
  <c r="R541"/>
  <c r="P541"/>
  <c r="BI540"/>
  <c r="BH540"/>
  <c r="BG540"/>
  <c r="BF540"/>
  <c r="T540"/>
  <c r="R540"/>
  <c r="P540"/>
  <c r="BI539"/>
  <c r="BH539"/>
  <c r="BG539"/>
  <c r="BF539"/>
  <c r="T539"/>
  <c r="R539"/>
  <c r="P539"/>
  <c r="BI537"/>
  <c r="BH537"/>
  <c r="BG537"/>
  <c r="BF537"/>
  <c r="T537"/>
  <c r="R537"/>
  <c r="P537"/>
  <c r="BI534"/>
  <c r="BH534"/>
  <c r="BG534"/>
  <c r="BF534"/>
  <c r="T534"/>
  <c r="R534"/>
  <c r="P534"/>
  <c r="BI532"/>
  <c r="BH532"/>
  <c r="BG532"/>
  <c r="BF532"/>
  <c r="T532"/>
  <c r="R532"/>
  <c r="P532"/>
  <c r="BI529"/>
  <c r="BH529"/>
  <c r="BG529"/>
  <c r="BF529"/>
  <c r="T529"/>
  <c r="R529"/>
  <c r="P529"/>
  <c r="BI527"/>
  <c r="BH527"/>
  <c r="BG527"/>
  <c r="BF527"/>
  <c r="T527"/>
  <c r="R527"/>
  <c r="P527"/>
  <c r="BI525"/>
  <c r="BH525"/>
  <c r="BG525"/>
  <c r="BF525"/>
  <c r="T525"/>
  <c r="R525"/>
  <c r="P525"/>
  <c r="BI522"/>
  <c r="BH522"/>
  <c r="BG522"/>
  <c r="BF522"/>
  <c r="T522"/>
  <c r="R522"/>
  <c r="P522"/>
  <c r="BI520"/>
  <c r="BH520"/>
  <c r="BG520"/>
  <c r="BF520"/>
  <c r="T520"/>
  <c r="R520"/>
  <c r="P520"/>
  <c r="BI518"/>
  <c r="BH518"/>
  <c r="BG518"/>
  <c r="BF518"/>
  <c r="T518"/>
  <c r="R518"/>
  <c r="P518"/>
  <c r="BI515"/>
  <c r="BH515"/>
  <c r="BG515"/>
  <c r="BF515"/>
  <c r="T515"/>
  <c r="R515"/>
  <c r="P515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5"/>
  <c r="BH505"/>
  <c r="BG505"/>
  <c r="BF505"/>
  <c r="T505"/>
  <c r="R505"/>
  <c r="P505"/>
  <c r="BI502"/>
  <c r="BH502"/>
  <c r="BG502"/>
  <c r="BF502"/>
  <c r="T502"/>
  <c r="R502"/>
  <c r="P502"/>
  <c r="BI500"/>
  <c r="BH500"/>
  <c r="BG500"/>
  <c r="BF500"/>
  <c r="T500"/>
  <c r="R500"/>
  <c r="P500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3"/>
  <c r="BH493"/>
  <c r="BG493"/>
  <c r="BF493"/>
  <c r="T493"/>
  <c r="R493"/>
  <c r="P493"/>
  <c r="BI491"/>
  <c r="BH491"/>
  <c r="BG491"/>
  <c r="BF491"/>
  <c r="T491"/>
  <c r="R491"/>
  <c r="P491"/>
  <c r="BI489"/>
  <c r="BH489"/>
  <c r="BG489"/>
  <c r="BF489"/>
  <c r="T489"/>
  <c r="R489"/>
  <c r="P489"/>
  <c r="BI487"/>
  <c r="BH487"/>
  <c r="BG487"/>
  <c r="BF487"/>
  <c r="T487"/>
  <c r="R487"/>
  <c r="P487"/>
  <c r="BI484"/>
  <c r="BH484"/>
  <c r="BG484"/>
  <c r="BF484"/>
  <c r="T484"/>
  <c r="R484"/>
  <c r="P484"/>
  <c r="BI483"/>
  <c r="BH483"/>
  <c r="BG483"/>
  <c r="BF483"/>
  <c r="T483"/>
  <c r="R483"/>
  <c r="P483"/>
  <c r="BI481"/>
  <c r="BH481"/>
  <c r="BG481"/>
  <c r="BF481"/>
  <c r="T481"/>
  <c r="R481"/>
  <c r="P481"/>
  <c r="BI479"/>
  <c r="BH479"/>
  <c r="BG479"/>
  <c r="BF479"/>
  <c r="T479"/>
  <c r="R479"/>
  <c r="P479"/>
  <c r="BI478"/>
  <c r="BH478"/>
  <c r="BG478"/>
  <c r="BF478"/>
  <c r="T478"/>
  <c r="R478"/>
  <c r="P478"/>
  <c r="BI476"/>
  <c r="BH476"/>
  <c r="BG476"/>
  <c r="BF476"/>
  <c r="T476"/>
  <c r="R476"/>
  <c r="P476"/>
  <c r="BI473"/>
  <c r="BH473"/>
  <c r="BG473"/>
  <c r="BF473"/>
  <c r="T473"/>
  <c r="R473"/>
  <c r="P473"/>
  <c r="BI472"/>
  <c r="BH472"/>
  <c r="BG472"/>
  <c r="BF472"/>
  <c r="T472"/>
  <c r="R472"/>
  <c r="P472"/>
  <c r="BI470"/>
  <c r="BH470"/>
  <c r="BG470"/>
  <c r="BF470"/>
  <c r="T470"/>
  <c r="R470"/>
  <c r="P470"/>
  <c r="BI468"/>
  <c r="BH468"/>
  <c r="BG468"/>
  <c r="BF468"/>
  <c r="T468"/>
  <c r="R468"/>
  <c r="P468"/>
  <c r="BI467"/>
  <c r="BH467"/>
  <c r="BG467"/>
  <c r="BF467"/>
  <c r="T467"/>
  <c r="R467"/>
  <c r="P467"/>
  <c r="BI465"/>
  <c r="BH465"/>
  <c r="BG465"/>
  <c r="BF465"/>
  <c r="T465"/>
  <c r="R465"/>
  <c r="P465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9"/>
  <c r="BH459"/>
  <c r="BG459"/>
  <c r="BF459"/>
  <c r="T459"/>
  <c r="R459"/>
  <c r="P459"/>
  <c r="BI458"/>
  <c r="BH458"/>
  <c r="BG458"/>
  <c r="BF458"/>
  <c r="T458"/>
  <c r="R458"/>
  <c r="P458"/>
  <c r="BI456"/>
  <c r="BH456"/>
  <c r="BG456"/>
  <c r="BF456"/>
  <c r="T456"/>
  <c r="R456"/>
  <c r="P456"/>
  <c r="BI455"/>
  <c r="BH455"/>
  <c r="BG455"/>
  <c r="BF455"/>
  <c r="T455"/>
  <c r="R455"/>
  <c r="P455"/>
  <c r="BI453"/>
  <c r="BH453"/>
  <c r="BG453"/>
  <c r="BF453"/>
  <c r="T453"/>
  <c r="R453"/>
  <c r="P453"/>
  <c r="BI450"/>
  <c r="BH450"/>
  <c r="BG450"/>
  <c r="BF450"/>
  <c r="T450"/>
  <c r="R450"/>
  <c r="P450"/>
  <c r="BI448"/>
  <c r="BH448"/>
  <c r="BG448"/>
  <c r="BF448"/>
  <c r="T448"/>
  <c r="R448"/>
  <c r="P448"/>
  <c r="BI444"/>
  <c r="BH444"/>
  <c r="BG444"/>
  <c r="BF444"/>
  <c r="T444"/>
  <c r="R444"/>
  <c r="P444"/>
  <c r="BI442"/>
  <c r="BH442"/>
  <c r="BG442"/>
  <c r="BF442"/>
  <c r="T442"/>
  <c r="R442"/>
  <c r="P442"/>
  <c r="BI439"/>
  <c r="BH439"/>
  <c r="BG439"/>
  <c r="BF439"/>
  <c r="T439"/>
  <c r="T438"/>
  <c r="R439"/>
  <c r="R438"/>
  <c r="P439"/>
  <c r="P438"/>
  <c r="BI436"/>
  <c r="BH436"/>
  <c r="BG436"/>
  <c r="BF436"/>
  <c r="T436"/>
  <c r="R436"/>
  <c r="P436"/>
  <c r="BI434"/>
  <c r="BH434"/>
  <c r="BG434"/>
  <c r="BF434"/>
  <c r="T434"/>
  <c r="R434"/>
  <c r="P434"/>
  <c r="BI433"/>
  <c r="BH433"/>
  <c r="BG433"/>
  <c r="BF433"/>
  <c r="T433"/>
  <c r="R433"/>
  <c r="P433"/>
  <c r="BI432"/>
  <c r="BH432"/>
  <c r="BG432"/>
  <c r="BF432"/>
  <c r="T432"/>
  <c r="R432"/>
  <c r="P432"/>
  <c r="BI430"/>
  <c r="BH430"/>
  <c r="BG430"/>
  <c r="BF430"/>
  <c r="T430"/>
  <c r="R430"/>
  <c r="P430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6"/>
  <c r="BH396"/>
  <c r="BG396"/>
  <c r="BF396"/>
  <c r="T396"/>
  <c r="R396"/>
  <c r="P396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1"/>
  <c r="BH371"/>
  <c r="BG371"/>
  <c r="BF371"/>
  <c r="T371"/>
  <c r="R371"/>
  <c r="P371"/>
  <c r="BI369"/>
  <c r="BH369"/>
  <c r="BG369"/>
  <c r="BF369"/>
  <c r="T369"/>
  <c r="R369"/>
  <c r="P369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2"/>
  <c r="BH292"/>
  <c r="BG292"/>
  <c r="BF292"/>
  <c r="T292"/>
  <c r="R292"/>
  <c r="P292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F154"/>
  <c r="E152"/>
  <c r="F52"/>
  <c r="E50"/>
  <c r="J24"/>
  <c r="E24"/>
  <c r="J157"/>
  <c r="J23"/>
  <c r="J21"/>
  <c r="E21"/>
  <c r="J156"/>
  <c r="J20"/>
  <c r="J18"/>
  <c r="E18"/>
  <c r="F157"/>
  <c r="J17"/>
  <c r="J15"/>
  <c r="E15"/>
  <c r="F156"/>
  <c r="J14"/>
  <c r="J12"/>
  <c r="J154"/>
  <c r="E7"/>
  <c r="E150"/>
  <c i="1" r="L50"/>
  <c r="AM50"/>
  <c r="AM49"/>
  <c r="L49"/>
  <c r="AM47"/>
  <c r="L47"/>
  <c r="L45"/>
  <c r="L44"/>
  <c i="2" r="J738"/>
  <c r="BK318"/>
  <c r="BK862"/>
  <c r="J436"/>
  <c r="BK876"/>
  <c r="J649"/>
  <c r="BK364"/>
  <c r="BK881"/>
  <c r="BK472"/>
  <c r="BK947"/>
  <c r="BK573"/>
  <c r="J995"/>
  <c r="J631"/>
  <c r="BK276"/>
  <c r="BK898"/>
  <c r="J637"/>
  <c r="BK292"/>
  <c r="J697"/>
  <c i="4" r="J177"/>
  <c i="5" r="J124"/>
  <c r="J147"/>
  <c r="BK106"/>
  <c i="6" r="J287"/>
  <c r="BK137"/>
  <c r="BK238"/>
  <c r="BK131"/>
  <c r="J238"/>
  <c i="2" r="BK797"/>
  <c r="J576"/>
  <c r="BK176"/>
  <c r="J768"/>
  <c r="J456"/>
  <c r="J1032"/>
  <c r="J834"/>
  <c r="J539"/>
  <c r="J308"/>
  <c r="J977"/>
  <c r="BK604"/>
  <c r="J185"/>
  <c r="J842"/>
  <c r="BK564"/>
  <c r="J285"/>
  <c r="J946"/>
  <c r="BK738"/>
  <c r="BK500"/>
  <c r="BK201"/>
  <c r="BK649"/>
  <c r="J322"/>
  <c i="3" r="BK101"/>
  <c i="4" r="BK117"/>
  <c r="J154"/>
  <c r="J151"/>
  <c r="J112"/>
  <c i="5" r="J139"/>
  <c r="J115"/>
  <c i="6" r="J184"/>
  <c r="BK257"/>
  <c r="BK135"/>
  <c r="J226"/>
  <c r="BK155"/>
  <c i="7" r="J342"/>
  <c r="J154"/>
  <c r="BK248"/>
  <c r="BK331"/>
  <c r="BK168"/>
  <c r="J269"/>
  <c r="BK127"/>
  <c r="BK199"/>
  <c r="J281"/>
  <c r="BK137"/>
  <c r="BK232"/>
  <c i="8" r="J98"/>
  <c r="BK104"/>
  <c i="9" r="BK112"/>
  <c i="10" r="BK114"/>
  <c i="11" r="J108"/>
  <c i="2" r="BK965"/>
  <c r="BK591"/>
  <c r="BK257"/>
  <c r="BK656"/>
  <c r="J414"/>
  <c r="J949"/>
  <c r="BK727"/>
  <c r="J484"/>
  <c r="BK180"/>
  <c r="J799"/>
  <c r="BK453"/>
  <c r="J1038"/>
  <c r="BK827"/>
  <c r="BK460"/>
  <c r="J952"/>
  <c r="BK646"/>
  <c r="J491"/>
  <c r="BK1038"/>
  <c r="J761"/>
  <c r="BK462"/>
  <c r="J257"/>
  <c r="J820"/>
  <c r="J481"/>
  <c r="BK187"/>
  <c i="4" r="BK172"/>
  <c r="BK114"/>
  <c r="BK175"/>
  <c i="5" r="J127"/>
  <c r="J104"/>
  <c i="6" r="BK284"/>
  <c r="BK147"/>
  <c r="BK218"/>
  <c r="J153"/>
  <c r="J265"/>
  <c r="BK172"/>
  <c r="BK232"/>
  <c i="7" r="J224"/>
  <c r="J337"/>
  <c r="J198"/>
  <c r="BK312"/>
  <c r="J129"/>
  <c r="BK175"/>
  <c r="J290"/>
  <c r="J177"/>
  <c r="BK244"/>
  <c r="J147"/>
  <c i="8" r="BK121"/>
  <c r="J96"/>
  <c i="9" r="BK93"/>
  <c i="10" r="BK116"/>
  <c i="11" r="BK116"/>
  <c i="2" r="BK1026"/>
  <c r="BK534"/>
  <c r="BK801"/>
  <c r="BK505"/>
  <c r="BK174"/>
  <c r="J797"/>
  <c r="BK427"/>
  <c r="J1012"/>
  <c r="J700"/>
  <c r="J328"/>
  <c r="BK929"/>
  <c r="J633"/>
  <c r="J318"/>
  <c r="BK813"/>
  <c r="J487"/>
  <c r="BK1028"/>
  <c r="J784"/>
  <c r="J548"/>
  <c r="J944"/>
  <c r="BK626"/>
  <c i="3" r="J99"/>
  <c i="4" r="J103"/>
  <c r="BK189"/>
  <c i="5" r="J122"/>
  <c r="BK121"/>
  <c r="J118"/>
  <c i="6" r="BK141"/>
  <c r="BK180"/>
  <c r="J288"/>
  <c r="BK165"/>
  <c r="BK231"/>
  <c i="7" r="J265"/>
  <c r="J282"/>
  <c r="J310"/>
  <c r="J312"/>
  <c r="BK120"/>
  <c r="BK194"/>
  <c r="BK218"/>
  <c r="BK171"/>
  <c r="BK214"/>
  <c i="8" r="J119"/>
  <c i="9" r="J109"/>
  <c i="10" r="BK112"/>
  <c i="11" r="J94"/>
  <c i="2" r="BK985"/>
  <c r="J645"/>
  <c r="BK1016"/>
  <c r="BK671"/>
  <c r="J264"/>
  <c r="BK1018"/>
  <c r="J665"/>
  <c r="BK409"/>
  <c r="J840"/>
  <c r="BK529"/>
  <c r="BK1037"/>
  <c r="J731"/>
  <c r="J348"/>
  <c r="J872"/>
  <c r="BK467"/>
  <c r="J969"/>
  <c r="J735"/>
  <c r="BK354"/>
  <c r="BK814"/>
  <c r="J421"/>
  <c i="3" r="BK122"/>
  <c i="4" r="BK176"/>
  <c r="BK141"/>
  <c r="BK211"/>
  <c i="5" r="J131"/>
  <c r="BK135"/>
  <c i="6" r="J292"/>
  <c r="J147"/>
  <c r="BK188"/>
  <c r="J280"/>
  <c i="7" r="J244"/>
  <c r="J262"/>
  <c r="J329"/>
  <c r="J260"/>
  <c r="BK117"/>
  <c r="J213"/>
  <c r="J291"/>
  <c r="J206"/>
  <c r="J320"/>
  <c i="8" r="BK126"/>
  <c i="9" r="BK122"/>
  <c r="BK127"/>
  <c i="10" r="J101"/>
  <c i="11" r="J116"/>
  <c i="2" r="J863"/>
  <c r="BK507"/>
  <c r="BK164"/>
  <c r="J678"/>
  <c r="BK369"/>
  <c r="BK961"/>
  <c r="BK668"/>
  <c r="J239"/>
  <c r="BK802"/>
  <c r="BK478"/>
  <c r="J1022"/>
  <c r="J751"/>
  <c r="BK498"/>
  <c r="BK967"/>
  <c r="J688"/>
  <c r="J1035"/>
  <c r="BK796"/>
  <c r="J505"/>
  <c r="J183"/>
  <c r="BK681"/>
  <c r="J246"/>
  <c i="3" r="J105"/>
  <c i="4" r="BK99"/>
  <c r="J113"/>
  <c i="5" r="BK149"/>
  <c r="J129"/>
  <c i="6" r="BK295"/>
  <c r="J139"/>
  <c r="J107"/>
  <c r="J111"/>
  <c i="7" r="J226"/>
  <c r="BK294"/>
  <c r="BK134"/>
  <c r="BK163"/>
  <c r="J247"/>
  <c r="BK269"/>
  <c r="J125"/>
  <c r="BK151"/>
  <c r="J131"/>
  <c r="J110"/>
  <c r="J284"/>
  <c r="J257"/>
  <c r="BK224"/>
  <c r="BK255"/>
  <c i="8" r="J94"/>
  <c i="9" r="BK115"/>
  <c r="J112"/>
  <c i="10" r="J103"/>
  <c i="2" r="BK1029"/>
  <c r="J565"/>
  <c r="J249"/>
  <c r="BK640"/>
  <c r="J254"/>
  <c r="J837"/>
  <c r="BK557"/>
  <c r="BK220"/>
  <c r="BK794"/>
  <c r="J354"/>
  <c r="BK824"/>
  <c r="BK545"/>
  <c r="J268"/>
  <c r="J771"/>
  <c r="J564"/>
  <c r="J1018"/>
  <c r="BK713"/>
  <c r="J405"/>
  <c r="BK838"/>
  <c r="J439"/>
  <c i="3" r="J120"/>
  <c i="4" r="BK135"/>
  <c r="BK199"/>
  <c i="5" r="BK100"/>
  <c r="BK110"/>
  <c i="6" r="BK280"/>
  <c r="BK133"/>
  <c r="J210"/>
  <c r="J220"/>
  <c r="J275"/>
  <c i="7" r="J283"/>
  <c r="BK115"/>
  <c r="J184"/>
  <c r="J293"/>
  <c r="BK293"/>
  <c r="J130"/>
  <c r="BK149"/>
  <c r="BK247"/>
  <c r="J197"/>
  <c r="BK259"/>
  <c i="9" r="BK101"/>
  <c r="J122"/>
  <c i="11" r="J114"/>
  <c i="2" r="BK1008"/>
  <c r="J578"/>
  <c r="J1037"/>
  <c r="BK515"/>
  <c r="BK213"/>
  <c r="J704"/>
  <c r="J1034"/>
  <c r="BK571"/>
  <c r="J893"/>
  <c r="J479"/>
  <c r="J888"/>
  <c r="J465"/>
  <c r="J1003"/>
  <c r="BK742"/>
  <c r="BK949"/>
  <c r="J559"/>
  <c i="4" r="BK126"/>
  <c r="BK103"/>
  <c r="J184"/>
  <c i="5" r="BK141"/>
  <c r="BK151"/>
  <c i="6" r="J206"/>
  <c r="BK290"/>
  <c r="J216"/>
  <c r="BK123"/>
  <c i="2" r="J1005"/>
  <c r="J610"/>
  <c r="BK869"/>
  <c r="BK636"/>
  <c r="J371"/>
  <c r="J965"/>
  <c r="BK793"/>
  <c r="J453"/>
  <c r="J921"/>
  <c r="BK702"/>
  <c r="J290"/>
  <c r="BK957"/>
  <c r="BK513"/>
  <c i="1" r="AS55"/>
  <c i="2" r="J913"/>
  <c r="J378"/>
  <c i="3" r="BK93"/>
  <c i="4" r="BK100"/>
  <c r="BK98"/>
  <c i="5" r="BK144"/>
  <c r="J130"/>
  <c i="6" r="J295"/>
  <c r="BK168"/>
  <c r="J232"/>
  <c r="J301"/>
  <c r="J180"/>
  <c r="J267"/>
  <c i="7" r="BK310"/>
  <c r="J134"/>
  <c r="BK241"/>
  <c r="BK318"/>
  <c r="BK153"/>
  <c r="BK254"/>
  <c r="J308"/>
  <c r="J333"/>
  <c r="J228"/>
  <c r="BK304"/>
  <c r="BK144"/>
  <c i="8" r="J108"/>
  <c i="9" r="J105"/>
  <c r="J131"/>
  <c i="10" r="BK101"/>
  <c r="BK118"/>
  <c i="11" r="BK114"/>
  <c i="2" r="J852"/>
  <c r="BK509"/>
  <c r="BK991"/>
  <c r="J684"/>
  <c r="BK455"/>
  <c r="J979"/>
  <c r="BK842"/>
  <c r="BK544"/>
  <c r="BK358"/>
  <c r="J725"/>
  <c r="J366"/>
  <c r="BK952"/>
  <c r="J660"/>
  <c r="J372"/>
  <c r="J989"/>
  <c r="J713"/>
  <c r="BK403"/>
  <c r="BK1012"/>
  <c r="J790"/>
  <c r="BK547"/>
  <c r="J975"/>
  <c r="J573"/>
  <c r="BK320"/>
  <c i="3" r="BK119"/>
  <c i="4" r="J173"/>
  <c r="BK133"/>
  <c i="5" r="BK126"/>
  <c r="BK140"/>
  <c i="6" r="BK208"/>
  <c r="BK129"/>
  <c r="J273"/>
  <c r="J122"/>
  <c r="J218"/>
  <c r="J124"/>
  <c r="BK234"/>
  <c i="7" r="BK302"/>
  <c r="BK126"/>
  <c r="J245"/>
  <c r="J122"/>
  <c r="J238"/>
  <c r="J302"/>
  <c r="BK114"/>
  <c r="BK238"/>
  <c r="BK287"/>
  <c r="BK298"/>
  <c r="J174"/>
  <c i="8" r="J115"/>
  <c i="9" r="J99"/>
  <c i="10" r="BK124"/>
  <c i="11" r="BK127"/>
  <c i="2" r="BK891"/>
  <c r="J580"/>
  <c r="J1026"/>
  <c r="BK686"/>
  <c r="BK383"/>
  <c r="BK879"/>
  <c r="BK489"/>
  <c r="BK896"/>
  <c r="J513"/>
  <c r="BK1031"/>
  <c r="BK669"/>
  <c r="J369"/>
  <c r="J871"/>
  <c r="BK567"/>
  <c r="J306"/>
  <c r="J817"/>
  <c r="BK479"/>
  <c r="J902"/>
  <c r="BK532"/>
  <c i="3" r="BK129"/>
  <c i="4" r="J171"/>
  <c r="BK139"/>
  <c i="5" r="J136"/>
  <c r="J144"/>
  <c i="6" r="BK194"/>
  <c r="BK248"/>
  <c r="BK307"/>
  <c r="J222"/>
  <c r="J115"/>
  <c i="7" r="BK349"/>
  <c r="BK130"/>
  <c r="BK260"/>
  <c r="BK320"/>
  <c r="BK121"/>
  <c r="BK150"/>
  <c r="J268"/>
  <c r="J338"/>
  <c r="BK196"/>
  <c r="BK122"/>
  <c r="J175"/>
  <c i="8" r="BK106"/>
  <c i="9" r="J124"/>
  <c i="10" r="BK89"/>
  <c r="J87"/>
  <c i="11" r="J119"/>
  <c i="2" r="J788"/>
  <c r="BK442"/>
  <c r="J866"/>
  <c r="BK537"/>
  <c r="J1041"/>
  <c r="BK766"/>
  <c r="J468"/>
  <c r="J961"/>
  <c r="J663"/>
  <c r="J310"/>
  <c r="BK925"/>
  <c r="J693"/>
  <c r="BK306"/>
  <c r="BK800"/>
  <c r="J518"/>
  <c r="J171"/>
  <c r="BK807"/>
  <c r="BK520"/>
  <c r="BK909"/>
  <c r="BK527"/>
  <c i="3" r="BK120"/>
  <c i="4" r="BK166"/>
  <c r="J176"/>
  <c r="J205"/>
  <c i="5" r="BK116"/>
  <c i="6" r="BK241"/>
  <c r="J127"/>
  <c r="BK184"/>
  <c r="BK122"/>
  <c i="7" r="J334"/>
  <c r="BK338"/>
  <c r="J145"/>
  <c r="J267"/>
  <c r="J118"/>
  <c r="BK345"/>
  <c r="J183"/>
  <c r="BK279"/>
  <c r="BK179"/>
  <c r="BK228"/>
  <c i="8" r="J125"/>
  <c i="9" r="J130"/>
  <c r="J107"/>
  <c i="10" r="BK105"/>
  <c i="2" r="BK1046"/>
  <c r="BK711"/>
  <c r="BK405"/>
  <c r="BK811"/>
  <c r="BK518"/>
  <c r="BK166"/>
  <c r="J755"/>
  <c r="J374"/>
  <c r="J901"/>
  <c r="J554"/>
  <c r="BK194"/>
  <c r="BK830"/>
  <c r="J520"/>
  <c r="BK205"/>
  <c r="J793"/>
  <c r="BK556"/>
  <c r="J205"/>
  <c r="J833"/>
  <c r="BK619"/>
  <c r="J283"/>
  <c r="BK634"/>
  <c i="3" r="J119"/>
  <c i="4" r="J197"/>
  <c r="BK147"/>
  <c r="BK197"/>
  <c i="5" r="J126"/>
  <c r="BK104"/>
  <c i="6" r="BK202"/>
  <c r="BK245"/>
  <c r="J165"/>
  <c r="J99"/>
  <c i="7" r="BK164"/>
  <c r="BK200"/>
  <c r="BK252"/>
  <c r="J120"/>
  <c r="J296"/>
  <c r="J326"/>
  <c r="J193"/>
  <c r="J133"/>
  <c r="J115"/>
  <c r="J263"/>
  <c r="BK249"/>
  <c r="J215"/>
  <c r="BK290"/>
  <c i="8" r="BK111"/>
  <c i="9" r="J140"/>
  <c r="J134"/>
  <c i="10" r="J122"/>
  <c i="11" r="BK94"/>
  <c i="2" r="BK857"/>
  <c r="J409"/>
  <c r="J830"/>
  <c r="BK387"/>
  <c r="BK866"/>
  <c r="J662"/>
  <c r="J434"/>
  <c r="J925"/>
  <c r="J541"/>
  <c r="BK977"/>
  <c r="BK602"/>
  <c r="J957"/>
  <c r="J591"/>
  <c r="BK268"/>
  <c r="J855"/>
  <c r="J553"/>
  <c r="BK224"/>
  <c r="J304"/>
  <c i="3" r="BK113"/>
  <c i="4" r="J203"/>
  <c r="BK115"/>
  <c r="J143"/>
  <c i="5" r="BK97"/>
  <c r="J134"/>
  <c i="6" r="J224"/>
  <c r="BK275"/>
  <c r="BK139"/>
  <c r="BK192"/>
  <c r="BK107"/>
  <c i="7" r="BK322"/>
  <c r="BK328"/>
  <c r="BK125"/>
  <c r="BK159"/>
  <c r="J208"/>
  <c r="BK253"/>
  <c r="BK327"/>
  <c r="BK186"/>
  <c r="J126"/>
  <c r="J195"/>
  <c i="9" r="J136"/>
  <c i="10" r="J93"/>
  <c i="11" r="J110"/>
  <c i="2" r="BK613"/>
  <c r="BK266"/>
  <c r="J805"/>
  <c r="BK586"/>
  <c r="J235"/>
  <c r="BK611"/>
  <c r="J992"/>
  <c r="J617"/>
  <c r="BK250"/>
  <c r="BK665"/>
  <c r="BK312"/>
  <c r="J759"/>
  <c r="J346"/>
  <c r="BK933"/>
  <c r="BK565"/>
  <c r="J904"/>
  <c r="J500"/>
  <c i="4" r="J104"/>
  <c r="BK128"/>
  <c i="5" r="J98"/>
  <c r="BK115"/>
  <c r="BK132"/>
  <c i="6" r="J190"/>
  <c r="J303"/>
  <c r="BK143"/>
  <c r="J281"/>
  <c i="2" r="BK877"/>
  <c r="BK541"/>
  <c r="BK1024"/>
  <c r="BK697"/>
  <c r="BK416"/>
  <c r="BK997"/>
  <c r="BK633"/>
  <c r="J393"/>
  <c r="BK1014"/>
  <c r="J749"/>
  <c r="J458"/>
  <c r="J1010"/>
  <c r="BK717"/>
  <c r="BK360"/>
  <c r="BK222"/>
  <c r="BK849"/>
  <c r="J636"/>
  <c r="BK458"/>
  <c r="BK278"/>
  <c r="J845"/>
  <c r="J515"/>
  <c r="BK211"/>
  <c i="4" r="J170"/>
  <c r="J199"/>
  <c r="J174"/>
  <c r="BK182"/>
  <c i="5" r="J97"/>
  <c i="6" r="BK265"/>
  <c r="J131"/>
  <c r="J196"/>
  <c r="BK314"/>
  <c r="BK204"/>
  <c r="J137"/>
  <c r="J255"/>
  <c i="7" r="BK276"/>
  <c r="J275"/>
  <c r="BK116"/>
  <c r="J219"/>
  <c r="BK205"/>
  <c r="BK277"/>
  <c r="J186"/>
  <c r="BK270"/>
  <c r="J169"/>
  <c r="J332"/>
  <c r="J179"/>
  <c i="8" r="J121"/>
  <c i="9" r="J116"/>
  <c r="BK119"/>
  <c i="10" r="J108"/>
  <c i="11" r="BK112"/>
  <c i="2" r="J1044"/>
  <c r="J737"/>
  <c r="J387"/>
  <c r="BK872"/>
  <c r="BK617"/>
  <c r="BK339"/>
  <c r="BK917"/>
  <c r="J644"/>
  <c r="BK233"/>
  <c r="J828"/>
  <c r="BK304"/>
  <c r="BK1002"/>
  <c r="J632"/>
  <c r="BK334"/>
  <c r="BK844"/>
  <c r="J611"/>
  <c r="BK344"/>
  <c r="J983"/>
  <c r="BK723"/>
  <c r="J417"/>
  <c r="J926"/>
  <c r="BK660"/>
  <c r="J220"/>
  <c i="3" r="BK95"/>
  <c i="4" r="BK112"/>
  <c r="J191"/>
  <c r="J207"/>
  <c i="5" r="J149"/>
  <c r="BK118"/>
  <c i="6" r="J228"/>
  <c r="J243"/>
  <c r="J129"/>
  <c r="BK228"/>
  <c r="J149"/>
  <c i="7" r="BK353"/>
  <c r="J353"/>
  <c r="BK223"/>
  <c r="BK340"/>
  <c r="BK181"/>
  <c r="J258"/>
  <c r="BK267"/>
  <c r="J112"/>
  <c r="J158"/>
  <c r="BK271"/>
  <c i="8" r="J126"/>
  <c i="9" r="BK128"/>
  <c r="J133"/>
  <c i="10" r="BK110"/>
  <c i="11" r="J99"/>
  <c i="2" r="J967"/>
  <c r="J646"/>
  <c r="BK227"/>
  <c r="BK645"/>
  <c r="BK237"/>
  <c r="BK658"/>
  <c r="J391"/>
  <c r="BK971"/>
  <c r="J654"/>
  <c r="J296"/>
  <c r="J857"/>
  <c r="J571"/>
  <c r="BK1000"/>
  <c r="J671"/>
  <c r="J959"/>
  <c r="J753"/>
  <c r="BK270"/>
  <c r="BK734"/>
  <c r="BK298"/>
  <c i="3" r="BK127"/>
  <c i="4" r="J201"/>
  <c r="BK124"/>
  <c r="J111"/>
  <c i="5" r="J145"/>
  <c i="6" r="BK278"/>
  <c r="BK115"/>
  <c r="J200"/>
  <c r="J212"/>
  <c r="BK103"/>
  <c i="7" r="BK308"/>
  <c r="BK341"/>
  <c r="J138"/>
  <c r="BK257"/>
  <c r="BK263"/>
  <c r="J292"/>
  <c r="BK155"/>
  <c r="J160"/>
  <c r="BK323"/>
  <c i="8" r="J111"/>
  <c r="BK115"/>
  <c i="9" r="BK140"/>
  <c i="10" r="J97"/>
  <c r="J89"/>
  <c i="11" r="J96"/>
  <c i="2" r="BK823"/>
  <c r="J395"/>
  <c r="BK921"/>
  <c r="BK302"/>
  <c r="J844"/>
  <c r="J507"/>
  <c r="J201"/>
  <c r="BK597"/>
  <c r="BK178"/>
  <c r="BK820"/>
  <c r="BK456"/>
  <c r="BK837"/>
  <c r="BK550"/>
  <c r="J1008"/>
  <c r="BK771"/>
  <c r="J442"/>
  <c r="BK171"/>
  <c r="BK637"/>
  <c i="3" r="BK115"/>
  <c i="4" r="BK105"/>
  <c r="J122"/>
  <c i="5" r="J116"/>
  <c r="J102"/>
  <c i="6" r="J186"/>
  <c r="BK288"/>
  <c r="BK121"/>
  <c r="J145"/>
  <c i="7" r="BK352"/>
  <c r="J136"/>
  <c r="J163"/>
  <c r="BK180"/>
  <c r="J164"/>
  <c r="BK258"/>
  <c r="BK346"/>
  <c r="J153"/>
  <c r="J288"/>
  <c i="8" r="BK96"/>
  <c i="9" r="BK97"/>
  <c i="10" r="BK111"/>
  <c r="J112"/>
  <c i="11" r="BK102"/>
  <c i="2" r="BK816"/>
  <c r="BK430"/>
  <c r="J874"/>
  <c r="BK654"/>
  <c r="J278"/>
  <c r="BK808"/>
  <c r="BK432"/>
  <c r="BK735"/>
  <c r="J429"/>
  <c r="BK856"/>
  <c r="BK465"/>
  <c r="BK907"/>
  <c r="BK662"/>
  <c r="J342"/>
  <c r="BK954"/>
  <c r="J686"/>
  <c r="BK450"/>
  <c r="BK951"/>
  <c r="J494"/>
  <c i="3" r="J117"/>
  <c i="4" r="J98"/>
  <c r="J96"/>
  <c r="BK110"/>
  <c i="5" r="J108"/>
  <c r="BK127"/>
  <c i="6" r="J182"/>
  <c r="J198"/>
  <c r="J290"/>
  <c r="J235"/>
  <c i="7" r="J180"/>
  <c r="J270"/>
  <c r="BK351"/>
  <c r="BK191"/>
  <c r="BK265"/>
  <c r="BK246"/>
  <c r="J240"/>
  <c r="BK140"/>
  <c r="J300"/>
  <c r="BK283"/>
  <c r="J253"/>
  <c r="BK188"/>
  <c r="J229"/>
  <c i="8" r="BK117"/>
  <c i="9" r="J121"/>
  <c i="10" r="J126"/>
  <c r="BK91"/>
  <c i="11" r="J92"/>
  <c i="2" r="BK725"/>
  <c r="BK300"/>
  <c r="J796"/>
  <c r="BK493"/>
  <c r="J227"/>
  <c r="BK810"/>
  <c r="BK494"/>
  <c r="BK1041"/>
  <c r="J669"/>
  <c r="BK315"/>
  <c r="J939"/>
  <c r="BK695"/>
  <c r="J341"/>
  <c r="J626"/>
  <c r="J164"/>
  <c r="BK780"/>
  <c r="BK371"/>
  <c r="BK982"/>
  <c r="J647"/>
  <c r="J194"/>
  <c i="4" r="J137"/>
  <c r="J153"/>
  <c r="BK116"/>
  <c i="5" r="BK134"/>
  <c r="J132"/>
  <c i="6" r="J159"/>
  <c r="BK224"/>
  <c r="J117"/>
  <c r="BK176"/>
  <c r="BK287"/>
  <c i="7" r="BK204"/>
  <c r="BK342"/>
  <c r="J324"/>
  <c r="J200"/>
  <c r="J273"/>
  <c r="J339"/>
  <c r="J205"/>
  <c r="BK266"/>
  <c r="BK154"/>
  <c r="BK216"/>
  <c i="9" r="J128"/>
  <c i="10" r="BK87"/>
  <c i="11" r="BK89"/>
  <c i="2" r="J884"/>
  <c r="BK393"/>
  <c r="J947"/>
  <c r="J667"/>
  <c r="BK975"/>
  <c r="J552"/>
  <c r="J314"/>
  <c r="J819"/>
  <c r="BK407"/>
  <c r="BK860"/>
  <c r="J534"/>
  <c r="BK937"/>
  <c r="J597"/>
  <c r="J203"/>
  <c r="J862"/>
  <c r="J604"/>
  <c r="J407"/>
  <c r="J324"/>
  <c r="J276"/>
  <c r="J178"/>
  <c i="3" r="J111"/>
  <c r="BK91"/>
  <c r="BK103"/>
  <c i="4" r="BK162"/>
  <c r="J172"/>
  <c r="BK203"/>
  <c r="J189"/>
  <c r="J209"/>
  <c i="5" r="BK119"/>
  <c r="J140"/>
  <c i="6" r="BK309"/>
  <c r="BK170"/>
  <c r="BK271"/>
  <c r="J163"/>
  <c r="BK263"/>
  <c i="2" r="J831"/>
  <c r="J412"/>
  <c r="BK995"/>
  <c r="BK487"/>
  <c r="BK273"/>
  <c r="J933"/>
  <c r="J740"/>
  <c r="J320"/>
  <c r="J869"/>
  <c r="J658"/>
  <c r="J352"/>
  <c r="BK903"/>
  <c r="J638"/>
  <c r="J416"/>
  <c r="J1021"/>
  <c r="BK804"/>
  <c r="BK588"/>
  <c r="BK385"/>
  <c r="BK747"/>
  <c r="BK412"/>
  <c r="BK255"/>
  <c i="3" r="J100"/>
  <c i="4" r="BK191"/>
  <c r="BK137"/>
  <c r="BK177"/>
  <c i="5" r="J121"/>
  <c r="BK105"/>
  <c i="6" r="J289"/>
  <c r="BK149"/>
  <c r="BK281"/>
  <c r="J113"/>
  <c r="BK198"/>
  <c r="J123"/>
  <c r="J279"/>
  <c i="7" r="J111"/>
  <c r="J199"/>
  <c r="J309"/>
  <c r="BK136"/>
  <c r="BK161"/>
  <c r="J259"/>
  <c r="BK145"/>
  <c r="J252"/>
  <c r="J172"/>
  <c r="J249"/>
  <c i="8" r="J106"/>
  <c i="9" r="BK132"/>
  <c r="BK107"/>
  <c i="10" r="BK93"/>
  <c r="J124"/>
  <c i="2" r="BK1021"/>
  <c r="J675"/>
  <c r="BK414"/>
  <c r="BK719"/>
  <c r="J496"/>
  <c r="BK215"/>
  <c r="BK776"/>
  <c r="J403"/>
  <c r="BK972"/>
  <c r="BK553"/>
  <c r="J222"/>
  <c r="J847"/>
  <c r="J543"/>
  <c r="J168"/>
  <c r="BK788"/>
  <c r="J588"/>
  <c r="J266"/>
  <c r="J900"/>
  <c r="J629"/>
  <c r="BK326"/>
  <c r="BK784"/>
  <c r="BK434"/>
  <c i="3" r="BK105"/>
  <c r="BK111"/>
  <c i="4" r="J157"/>
  <c r="BK179"/>
  <c r="J149"/>
  <c i="5" r="BK130"/>
  <c i="6" r="J285"/>
  <c r="J161"/>
  <c r="J284"/>
  <c r="BK186"/>
  <c r="J109"/>
  <c r="BK200"/>
  <c r="J271"/>
  <c i="7" r="BK272"/>
  <c r="J345"/>
  <c r="J148"/>
  <c r="J287"/>
  <c r="J113"/>
  <c r="BK133"/>
  <c r="BK208"/>
  <c r="BK324"/>
  <c r="BK226"/>
  <c r="J221"/>
  <c i="8" r="BK100"/>
  <c i="9" r="J93"/>
  <c r="J127"/>
  <c i="10" r="J114"/>
  <c i="11" r="BK104"/>
  <c i="2" r="J702"/>
  <c r="BK983"/>
  <c r="J464"/>
  <c r="J1024"/>
  <c r="BK706"/>
  <c r="BK341"/>
  <c r="BK834"/>
  <c r="BK549"/>
  <c r="BK207"/>
  <c r="BK836"/>
  <c r="J450"/>
  <c r="J903"/>
  <c r="J609"/>
  <c r="J337"/>
  <c r="J879"/>
  <c r="J625"/>
  <c r="J233"/>
  <c r="J782"/>
  <c r="BK203"/>
  <c i="3" r="J91"/>
  <c i="4" r="BK193"/>
  <c r="BK205"/>
  <c r="BK174"/>
  <c i="5" r="J123"/>
  <c i="6" r="J297"/>
  <c r="J172"/>
  <c r="BK283"/>
  <c r="BK111"/>
  <c r="BK182"/>
  <c r="BK255"/>
  <c i="7" r="BK215"/>
  <c r="BK325"/>
  <c r="BK348"/>
  <c r="J161"/>
  <c r="J167"/>
  <c r="J216"/>
  <c r="BK124"/>
  <c r="J242"/>
  <c r="BK190"/>
  <c r="J250"/>
  <c i="8" r="J113"/>
  <c i="9" r="BK116"/>
  <c r="J132"/>
  <c i="10" r="J99"/>
  <c i="11" r="BK106"/>
  <c i="2" r="J876"/>
  <c r="BK337"/>
  <c r="J808"/>
  <c r="BK481"/>
  <c r="J954"/>
  <c r="BK638"/>
  <c r="BK324"/>
  <c r="J907"/>
  <c r="BK620"/>
  <c r="BK372"/>
  <c r="J991"/>
  <c r="BK554"/>
  <c r="BK969"/>
  <c r="J682"/>
  <c r="J280"/>
  <c r="J886"/>
  <c r="BK552"/>
  <c r="J211"/>
  <c r="BK729"/>
  <c i="3" r="J122"/>
  <c i="4" r="J99"/>
  <c r="J100"/>
  <c i="5" r="BK96"/>
  <c i="6" r="J299"/>
  <c r="BK163"/>
  <c r="J234"/>
  <c r="J103"/>
  <c r="BK109"/>
  <c i="7" r="BK319"/>
  <c r="J349"/>
  <c r="J190"/>
  <c r="J212"/>
  <c r="BK285"/>
  <c r="J304"/>
  <c r="J196"/>
  <c r="J241"/>
  <c r="J156"/>
  <c r="J243"/>
  <c i="8" r="BK94"/>
  <c i="9" r="BK103"/>
  <c r="J103"/>
  <c i="10" r="J113"/>
  <c i="11" r="J127"/>
  <c i="2" r="J747"/>
  <c r="J275"/>
  <c r="J727"/>
  <c r="J476"/>
  <c r="BK894"/>
  <c r="BK629"/>
  <c r="BK1035"/>
  <c r="BK675"/>
  <c r="J273"/>
  <c r="BK919"/>
  <c r="J656"/>
  <c r="J332"/>
  <c r="J836"/>
  <c r="BK502"/>
  <c r="BK989"/>
  <c r="BK756"/>
  <c r="J213"/>
  <c r="BK764"/>
  <c r="BK342"/>
  <c i="3" r="BK107"/>
  <c i="4" r="BK145"/>
  <c r="BK108"/>
  <c i="5" r="BK145"/>
  <c r="BK146"/>
  <c i="6" r="BK282"/>
  <c r="BK151"/>
  <c r="J230"/>
  <c r="BK251"/>
  <c i="7" r="BK337"/>
  <c r="J254"/>
  <c r="J325"/>
  <c r="BK292"/>
  <c r="BK333"/>
  <c r="J165"/>
  <c r="BK256"/>
  <c r="J137"/>
  <c r="J121"/>
  <c r="BK286"/>
  <c r="J266"/>
  <c r="BK243"/>
  <c r="BK157"/>
  <c r="BK146"/>
  <c i="8" r="BK125"/>
  <c i="9" r="BK113"/>
  <c i="10" r="J111"/>
  <c i="11" r="J104"/>
  <c i="2" r="J972"/>
  <c r="BK678"/>
  <c r="BK366"/>
  <c r="BK886"/>
  <c r="J529"/>
  <c r="J914"/>
  <c r="J733"/>
  <c r="J396"/>
  <c r="BK740"/>
  <c r="BK491"/>
  <c r="J883"/>
  <c r="BK470"/>
  <c r="J859"/>
  <c r="J680"/>
  <c r="J472"/>
  <c r="J943"/>
  <c r="BK651"/>
  <c r="BK322"/>
  <c r="BK778"/>
  <c r="BK346"/>
  <c i="3" r="BK124"/>
  <c r="J97"/>
  <c i="4" r="J139"/>
  <c r="J135"/>
  <c r="BK186"/>
  <c i="5" r="BK131"/>
  <c i="6" r="J239"/>
  <c r="BK113"/>
  <c r="BK276"/>
  <c r="BK292"/>
  <c r="BK161"/>
  <c r="J259"/>
  <c i="7" r="J151"/>
  <c r="J227"/>
  <c r="J261"/>
  <c r="J116"/>
  <c r="BK110"/>
  <c r="BK217"/>
  <c r="J294"/>
  <c r="BK222"/>
  <c r="BK281"/>
  <c i="9" r="BK118"/>
  <c i="10" r="BK126"/>
  <c r="BK97"/>
  <c i="11" r="BK119"/>
  <c i="2" r="BK828"/>
  <c r="J190"/>
  <c r="BK691"/>
  <c r="J360"/>
  <c r="BK831"/>
  <c r="J537"/>
  <c r="BK246"/>
  <c r="J661"/>
  <c r="BK190"/>
  <c r="BK607"/>
  <c r="J258"/>
  <c r="BK684"/>
  <c r="J312"/>
  <c r="J785"/>
  <c r="BK459"/>
  <c r="J804"/>
  <c r="J364"/>
  <c r="J231"/>
  <c i="3" r="J113"/>
  <c r="J109"/>
  <c r="BK97"/>
  <c i="4" r="BK184"/>
  <c r="BK195"/>
  <c r="J155"/>
  <c r="BK151"/>
  <c r="J117"/>
  <c r="J114"/>
  <c r="J101"/>
  <c i="5" r="BK123"/>
  <c r="BK124"/>
  <c i="6" r="J263"/>
  <c r="BK157"/>
  <c r="J188"/>
  <c r="J312"/>
  <c i="2" r="J1043"/>
  <c r="BK733"/>
  <c r="BK376"/>
  <c r="BK923"/>
  <c r="BK680"/>
  <c r="BK296"/>
  <c r="J898"/>
  <c r="J708"/>
  <c r="BK483"/>
  <c r="J1046"/>
  <c r="BK785"/>
  <c r="BK548"/>
  <c r="BK401"/>
  <c r="BK871"/>
  <c r="J459"/>
  <c r="J298"/>
  <c r="BK916"/>
  <c r="J776"/>
  <c r="J544"/>
  <c r="BK229"/>
  <c r="J801"/>
  <c r="BK468"/>
  <c i="3" r="J93"/>
  <c r="J101"/>
  <c i="4" r="BK168"/>
  <c r="J110"/>
  <c r="BK130"/>
  <c i="5" r="BK108"/>
  <c r="J105"/>
  <c r="BK136"/>
  <c i="6" r="J253"/>
  <c r="BK312"/>
  <c r="J157"/>
  <c r="BK214"/>
  <c r="BK105"/>
  <c r="BK261"/>
  <c i="7" r="BK169"/>
  <c r="J323"/>
  <c r="BK152"/>
  <c r="BK195"/>
  <c r="BK305"/>
  <c r="J351"/>
  <c r="J222"/>
  <c r="BK108"/>
  <c r="J210"/>
  <c r="BK113"/>
  <c r="J194"/>
  <c i="8" r="BK98"/>
  <c i="9" r="BK109"/>
  <c r="BK124"/>
  <c i="10" r="BK120"/>
  <c i="11" r="BK108"/>
  <c i="2" r="J899"/>
  <c r="J556"/>
  <c r="BK1040"/>
  <c r="BK761"/>
  <c r="J243"/>
  <c r="BK863"/>
  <c r="J595"/>
  <c r="BK254"/>
  <c r="J917"/>
  <c r="J522"/>
  <c r="BK913"/>
  <c r="J780"/>
  <c r="J509"/>
  <c r="BK249"/>
  <c r="BK817"/>
  <c r="BK522"/>
  <c r="J215"/>
  <c r="BK840"/>
  <c r="J600"/>
  <c r="BK209"/>
  <c r="J742"/>
  <c r="J399"/>
  <c i="3" r="BK99"/>
  <c i="4" r="BK101"/>
  <c r="J130"/>
  <c r="J108"/>
  <c i="5" r="J113"/>
  <c r="BK113"/>
  <c i="6" r="J192"/>
  <c r="BK305"/>
  <c r="J168"/>
  <c r="J305"/>
  <c r="J208"/>
  <c r="BK279"/>
  <c i="7" r="BK326"/>
  <c r="J143"/>
  <c r="BK291"/>
  <c r="BK173"/>
  <c r="J204"/>
  <c r="BK280"/>
  <c r="BK335"/>
  <c r="BK201"/>
  <c r="J271"/>
  <c r="J162"/>
  <c r="BK245"/>
  <c i="8" r="J128"/>
  <c i="9" r="J101"/>
  <c r="J118"/>
  <c i="10" r="J110"/>
  <c i="11" r="J125"/>
  <c i="2" r="J850"/>
  <c r="BK429"/>
  <c r="BK846"/>
  <c r="BK623"/>
  <c r="J292"/>
  <c r="BK855"/>
  <c r="J547"/>
  <c r="J224"/>
  <c r="J778"/>
  <c r="J383"/>
  <c r="BK799"/>
  <c r="J473"/>
  <c r="BK192"/>
  <c r="BK693"/>
  <c r="BK374"/>
  <c r="J1000"/>
  <c r="J719"/>
  <c r="J433"/>
  <c r="J1047"/>
  <c r="J470"/>
  <c i="3" r="J95"/>
  <c i="4" r="J133"/>
  <c r="J128"/>
  <c r="BK160"/>
  <c i="5" r="BK147"/>
  <c i="6" r="BK235"/>
  <c r="BK153"/>
  <c r="BK222"/>
  <c r="BK243"/>
  <c r="BK125"/>
  <c i="7" r="BK332"/>
  <c r="J352"/>
  <c r="J225"/>
  <c r="BK278"/>
  <c r="J146"/>
  <c r="J188"/>
  <c r="J251"/>
  <c r="J305"/>
  <c r="J223"/>
  <c r="J279"/>
  <c i="8" r="BK128"/>
  <c i="9" r="BK133"/>
  <c r="J89"/>
  <c i="11" r="J122"/>
  <c i="2" r="J1031"/>
  <c r="BK682"/>
  <c r="J174"/>
  <c r="BK644"/>
  <c r="BK389"/>
  <c r="BK833"/>
  <c r="BK1022"/>
  <c r="BK704"/>
  <c r="BK417"/>
  <c r="BK868"/>
  <c r="BK605"/>
  <c r="J166"/>
  <c r="BK737"/>
  <c r="BK350"/>
  <c r="BK850"/>
  <c r="BK688"/>
  <c r="BK391"/>
  <c r="BK946"/>
  <c r="J209"/>
  <c i="4" r="J195"/>
  <c r="BK113"/>
  <c r="J162"/>
  <c i="5" r="J142"/>
  <c r="BK139"/>
  <c i="6" r="J214"/>
  <c r="BK259"/>
  <c r="J169"/>
  <c r="BK299"/>
  <c r="J241"/>
  <c i="7" r="J182"/>
  <c r="J246"/>
  <c r="J315"/>
  <c r="BK156"/>
  <c r="BK212"/>
  <c r="BK329"/>
  <c r="BK129"/>
  <c r="BK221"/>
  <c r="BK119"/>
  <c r="J201"/>
  <c i="8" r="J104"/>
  <c i="9" r="J97"/>
  <c i="10" r="BK122"/>
  <c i="11" r="J112"/>
  <c i="2" r="BK987"/>
  <c r="BK584"/>
  <c r="BK262"/>
  <c r="J766"/>
  <c r="J557"/>
  <c r="BK926"/>
  <c r="J545"/>
  <c r="J1002"/>
  <c r="BK647"/>
  <c r="J376"/>
  <c r="J890"/>
  <c r="J623"/>
  <c r="BK283"/>
  <c r="BK614"/>
  <c r="BK378"/>
  <c r="J929"/>
  <c r="BK731"/>
  <c r="BK395"/>
  <c r="J811"/>
  <c r="BK380"/>
  <c i="3" r="J129"/>
  <c i="4" r="J145"/>
  <c r="J182"/>
  <c i="5" r="J146"/>
  <c r="J95"/>
  <c i="6" r="BK253"/>
  <c r="J105"/>
  <c r="BK178"/>
  <c r="BK277"/>
  <c r="J283"/>
  <c i="7" r="J127"/>
  <c r="J232"/>
  <c r="J286"/>
  <c r="BK147"/>
  <c r="J348"/>
  <c r="J191"/>
  <c r="BK213"/>
  <c r="J139"/>
  <c r="BK123"/>
  <c r="J289"/>
  <c r="BK273"/>
  <c r="BK225"/>
  <c r="J331"/>
  <c i="8" r="BK108"/>
  <c r="J100"/>
  <c i="9" r="J113"/>
  <c i="10" r="J116"/>
  <c i="11" r="BK99"/>
  <c i="2" r="J909"/>
  <c r="J602"/>
  <c r="J997"/>
  <c r="J668"/>
  <c r="BK310"/>
  <c r="J1040"/>
  <c r="BK625"/>
  <c r="BK332"/>
  <c r="BK893"/>
  <c r="BK582"/>
  <c r="J1028"/>
  <c r="BK899"/>
  <c r="J651"/>
  <c r="J180"/>
  <c r="J723"/>
  <c r="BK330"/>
  <c r="BK902"/>
  <c r="J607"/>
  <c r="J923"/>
  <c r="J546"/>
  <c i="3" r="BK109"/>
  <c i="4" r="J175"/>
  <c r="J147"/>
  <c r="J211"/>
  <c i="5" r="J135"/>
  <c i="6" r="BK267"/>
  <c r="J307"/>
  <c r="BK190"/>
  <c r="J309"/>
  <c r="J135"/>
  <c i="7" r="BK336"/>
  <c r="BK170"/>
  <c r="BK251"/>
  <c r="BK314"/>
  <c r="J140"/>
  <c r="BK158"/>
  <c r="J298"/>
  <c r="J119"/>
  <c r="BK227"/>
  <c r="BK109"/>
  <c i="8" r="F37"/>
  <c i="2" r="BK939"/>
  <c r="BK539"/>
  <c r="BK1003"/>
  <c r="J467"/>
  <c r="J1019"/>
  <c r="BK790"/>
  <c r="J448"/>
  <c r="J931"/>
  <c r="J532"/>
  <c r="J1029"/>
  <c r="BK782"/>
  <c r="J350"/>
  <c r="J827"/>
  <c r="BK543"/>
  <c r="BK1032"/>
  <c r="BK768"/>
  <c r="BK348"/>
  <c r="BK759"/>
  <c i="4" r="J179"/>
  <c r="J193"/>
  <c r="J126"/>
  <c i="5" r="BK93"/>
  <c r="J93"/>
  <c i="6" r="BK226"/>
  <c r="BK99"/>
  <c r="J170"/>
  <c r="BK297"/>
  <c i="2" r="J941"/>
  <c r="J455"/>
  <c r="J813"/>
  <c r="BK559"/>
  <c r="J176"/>
  <c r="J860"/>
  <c r="BK562"/>
  <c r="BK235"/>
  <c r="J822"/>
  <c r="BK496"/>
  <c r="J252"/>
  <c r="J814"/>
  <c r="BK484"/>
  <c r="BK198"/>
  <c r="BK992"/>
  <c r="BK883"/>
  <c r="J681"/>
  <c r="J330"/>
  <c r="BK959"/>
  <c r="BK600"/>
  <c r="BK168"/>
  <c i="3" r="J124"/>
  <c i="4" r="BK171"/>
  <c r="BK122"/>
  <c r="BK119"/>
  <c i="5" r="J141"/>
  <c r="BK94"/>
  <c i="6" r="J204"/>
  <c r="BK289"/>
  <c r="J176"/>
  <c r="BK285"/>
  <c r="BK174"/>
  <c r="BK236"/>
  <c i="7" r="BK189"/>
  <c r="J344"/>
  <c r="BK182"/>
  <c r="J277"/>
  <c r="J117"/>
  <c r="BK334"/>
  <c r="BK207"/>
  <c r="BK315"/>
  <c r="J189"/>
  <c r="BK268"/>
  <c r="J209"/>
  <c i="8" r="J123"/>
  <c i="9" r="BK134"/>
  <c r="J91"/>
  <c i="10" r="BK103"/>
  <c i="11" r="J102"/>
  <c i="2" r="J810"/>
  <c r="BK280"/>
  <c r="J816"/>
  <c r="BK542"/>
  <c r="BK1034"/>
  <c r="J691"/>
  <c r="J462"/>
  <c r="BK1019"/>
  <c r="BK673"/>
  <c r="J255"/>
  <c r="J881"/>
  <c r="BK595"/>
  <c r="J300"/>
  <c r="J891"/>
  <c r="J562"/>
  <c r="BK314"/>
  <c r="BK941"/>
  <c r="BK667"/>
  <c r="J380"/>
  <c r="BK890"/>
  <c r="J358"/>
  <c i="3" r="BK117"/>
  <c i="4" r="BK106"/>
  <c r="J168"/>
  <c r="J124"/>
  <c i="5" r="BK95"/>
  <c r="J94"/>
  <c i="6" r="J251"/>
  <c r="BK101"/>
  <c r="BK206"/>
  <c r="BK286"/>
  <c r="BK117"/>
  <c i="7" r="J341"/>
  <c r="J168"/>
  <c r="BK261"/>
  <c r="J322"/>
  <c r="J150"/>
  <c r="J207"/>
  <c r="J318"/>
  <c r="BK343"/>
  <c r="BK198"/>
  <c r="J114"/>
  <c r="BK197"/>
  <c i="8" r="BK119"/>
  <c i="9" r="J125"/>
  <c r="BK95"/>
  <c i="10" r="J118"/>
  <c r="J95"/>
  <c i="2" r="J1048"/>
  <c r="J478"/>
  <c r="J911"/>
  <c r="J419"/>
  <c r="J937"/>
  <c r="J619"/>
  <c r="J250"/>
  <c r="J800"/>
  <c r="J614"/>
  <c r="BK243"/>
  <c r="J896"/>
  <c r="BK511"/>
  <c r="BK943"/>
  <c r="BK540"/>
  <c r="J262"/>
  <c r="BK911"/>
  <c r="BK661"/>
  <c r="BK362"/>
  <c r="BK822"/>
  <c r="J385"/>
  <c i="3" r="BK100"/>
  <c i="4" r="BK201"/>
  <c r="BK157"/>
  <c r="BK209"/>
  <c i="5" r="J99"/>
  <c r="J110"/>
  <c i="6" r="J282"/>
  <c r="J278"/>
  <c r="BK124"/>
  <c r="J202"/>
  <c r="J276"/>
  <c i="7" r="BK176"/>
  <c r="J187"/>
  <c r="BK193"/>
  <c r="BK289"/>
  <c r="J346"/>
  <c r="BK206"/>
  <c r="J280"/>
  <c r="BK185"/>
  <c r="BK339"/>
  <c r="BK187"/>
  <c i="8" r="J102"/>
  <c i="9" r="BK125"/>
  <c r="J115"/>
  <c i="10" r="J115"/>
  <c i="11" r="BK92"/>
  <c i="2" r="BK580"/>
  <c r="J270"/>
  <c r="J715"/>
  <c r="BK425"/>
  <c r="BK900"/>
  <c r="J568"/>
  <c r="BK260"/>
  <c r="J807"/>
  <c r="J550"/>
  <c r="J260"/>
  <c r="J894"/>
  <c r="BK525"/>
  <c r="BK231"/>
  <c r="J620"/>
  <c r="BK328"/>
  <c r="BK931"/>
  <c r="J634"/>
  <c r="BK308"/>
  <c r="BK852"/>
  <c r="BK275"/>
  <c i="3" r="J121"/>
  <c i="4" r="BK149"/>
  <c r="J106"/>
  <c r="BK104"/>
  <c i="5" r="BK142"/>
  <c i="6" r="J269"/>
  <c r="BK145"/>
  <c r="BK212"/>
  <c r="BK273"/>
  <c r="J245"/>
  <c i="7" r="BK282"/>
  <c r="BK118"/>
  <c r="BK219"/>
  <c r="BK300"/>
  <c r="BK139"/>
  <c r="BK138"/>
  <c r="BK236"/>
  <c r="J328"/>
  <c r="BK172"/>
  <c r="J340"/>
  <c r="J181"/>
  <c i="8" r="J92"/>
  <c i="9" r="BK130"/>
  <c i="10" r="BK109"/>
  <c i="11" r="J106"/>
  <c i="2" r="BK663"/>
  <c r="BK352"/>
  <c r="BK963"/>
  <c r="BK433"/>
  <c r="BK1010"/>
  <c r="BK721"/>
  <c r="J315"/>
  <c r="BK859"/>
  <c r="BK546"/>
  <c r="J241"/>
  <c r="J802"/>
  <c r="J401"/>
  <c r="J868"/>
  <c r="BK578"/>
  <c r="BK248"/>
  <c r="BK874"/>
  <c r="BK642"/>
  <c r="J334"/>
  <c r="J916"/>
  <c r="J432"/>
  <c i="3" r="J103"/>
  <c i="4" r="J186"/>
  <c r="J164"/>
  <c r="J141"/>
  <c i="5" r="J119"/>
  <c r="BK99"/>
  <c i="6" r="BK216"/>
  <c r="J286"/>
  <c r="J125"/>
  <c r="J133"/>
  <c r="J257"/>
  <c i="7" r="J335"/>
  <c r="J149"/>
  <c r="J218"/>
  <c r="J171"/>
  <c r="J214"/>
  <c r="J285"/>
  <c r="BK143"/>
  <c r="J128"/>
  <c r="J109"/>
  <c r="BK275"/>
  <c r="BK235"/>
  <c r="BK111"/>
  <c r="BK184"/>
  <c i="8" r="BK123"/>
  <c i="9" r="BK91"/>
  <c i="10" r="BK115"/>
  <c r="BK95"/>
  <c i="2" r="BK1048"/>
  <c r="J764"/>
  <c r="BK448"/>
  <c r="BK935"/>
  <c r="J613"/>
  <c r="J1016"/>
  <c r="J774"/>
  <c r="BK473"/>
  <c r="J985"/>
  <c r="J640"/>
  <c r="J192"/>
  <c r="BK853"/>
  <c r="J502"/>
  <c r="BK904"/>
  <c r="J527"/>
  <c r="BK218"/>
  <c r="J745"/>
  <c r="J483"/>
  <c r="J877"/>
  <c r="J389"/>
  <c i="3" r="J115"/>
  <c i="4" r="BK207"/>
  <c r="BK111"/>
  <c r="BK154"/>
  <c i="5" r="BK98"/>
  <c r="J96"/>
  <c i="6" r="BK196"/>
  <c r="J231"/>
  <c r="J174"/>
  <c r="BK230"/>
  <c r="J141"/>
  <c r="BK239"/>
  <c i="7" r="BK250"/>
  <c r="BK284"/>
  <c r="J343"/>
  <c r="J236"/>
  <c r="J256"/>
  <c r="J327"/>
  <c r="J178"/>
  <c r="J274"/>
  <c r="J155"/>
  <c r="J319"/>
  <c r="J166"/>
  <c i="9" r="BK131"/>
  <c i="10" r="J120"/>
  <c i="11" r="J89"/>
  <c i="2" r="BK1047"/>
  <c r="J498"/>
  <c r="J756"/>
  <c r="BK396"/>
  <c r="J935"/>
  <c r="BK745"/>
  <c r="BK419"/>
  <c r="BK791"/>
  <c r="BK285"/>
  <c r="J846"/>
  <c r="J427"/>
  <c r="J853"/>
  <c r="BK568"/>
  <c r="J971"/>
  <c r="BK708"/>
  <c r="BK399"/>
  <c r="J642"/>
  <c i="7" r="BK167"/>
  <c r="BK148"/>
  <c r="J176"/>
  <c r="J336"/>
  <c r="J185"/>
  <c i="8" r="BK92"/>
  <c i="9" r="BK121"/>
  <c i="10" r="J109"/>
  <c r="J91"/>
  <c i="11" r="BK110"/>
  <c i="2" r="J791"/>
  <c r="BK290"/>
  <c r="BK753"/>
  <c r="J549"/>
  <c r="J980"/>
  <c r="BK749"/>
  <c r="BK464"/>
  <c r="BK1044"/>
  <c r="J430"/>
  <c r="BK980"/>
  <c r="J721"/>
  <c r="BK264"/>
  <c r="BK755"/>
  <c r="BK183"/>
  <c r="BK845"/>
  <c r="J584"/>
  <c r="J207"/>
  <c r="J673"/>
  <c r="J344"/>
  <c i="3" r="J127"/>
  <c i="4" r="BK143"/>
  <c r="J105"/>
  <c r="J119"/>
  <c i="5" r="J106"/>
  <c r="J151"/>
  <c i="6" r="BK220"/>
  <c r="BK303"/>
  <c r="J155"/>
  <c r="BK269"/>
  <c r="J143"/>
  <c r="J236"/>
  <c i="7" r="J157"/>
  <c r="BK166"/>
  <c r="J217"/>
  <c r="J248"/>
  <c r="BK309"/>
  <c r="J170"/>
  <c r="BK264"/>
  <c r="J152"/>
  <c r="J235"/>
  <c i="8" r="J117"/>
  <c i="9" r="J95"/>
  <c r="J119"/>
  <c i="10" r="BK113"/>
  <c i="11" r="BK122"/>
  <c i="2" r="BK914"/>
  <c r="J525"/>
  <c r="BK979"/>
  <c r="BK609"/>
  <c r="J218"/>
  <c r="J717"/>
  <c r="BK436"/>
  <c r="J982"/>
  <c r="BK751"/>
  <c r="J460"/>
  <c r="J237"/>
  <c r="BK843"/>
  <c r="J489"/>
  <c r="J919"/>
  <c r="J586"/>
  <c r="BK239"/>
  <c r="J838"/>
  <c r="BK576"/>
  <c r="BK258"/>
  <c r="BK774"/>
  <c i="3" r="BK121"/>
  <c i="4" r="BK96"/>
  <c r="BK155"/>
  <c r="J160"/>
  <c r="BK153"/>
  <c i="5" r="J137"/>
  <c i="6" r="BK301"/>
  <c r="J314"/>
  <c r="J194"/>
  <c r="BK127"/>
  <c r="J248"/>
  <c r="J101"/>
  <c i="7" r="BK165"/>
  <c r="BK316"/>
  <c r="BK112"/>
  <c r="BK242"/>
  <c r="J108"/>
  <c r="BK183"/>
  <c r="J278"/>
  <c r="J159"/>
  <c r="BK262"/>
  <c r="BK210"/>
  <c r="J264"/>
  <c r="BK162"/>
  <c i="8" r="BK113"/>
  <c i="9" r="BK89"/>
  <c r="BK99"/>
  <c i="10" r="J105"/>
  <c i="11" r="BK125"/>
  <c i="2" r="BK901"/>
  <c r="J542"/>
  <c r="J1014"/>
  <c r="BK631"/>
  <c r="J229"/>
  <c r="BK847"/>
  <c r="BK610"/>
  <c r="J951"/>
  <c r="J605"/>
  <c r="J326"/>
  <c r="J963"/>
  <c r="J582"/>
  <c r="BK1005"/>
  <c r="J734"/>
  <c r="J287"/>
  <c r="BK884"/>
  <c r="J567"/>
  <c r="J248"/>
  <c r="J856"/>
  <c r="BK185"/>
  <c i="4" r="BK164"/>
  <c r="J115"/>
  <c r="J166"/>
  <c r="J116"/>
  <c i="5" r="BK122"/>
  <c r="BK137"/>
  <c i="6" r="J261"/>
  <c r="J277"/>
  <c r="J151"/>
  <c r="BK169"/>
  <c i="7" r="BK288"/>
  <c r="J350"/>
  <c r="BK178"/>
  <c r="J316"/>
  <c r="J314"/>
  <c r="J123"/>
  <c r="J202"/>
  <c r="J272"/>
  <c r="J144"/>
  <c r="J124"/>
  <c r="BK296"/>
  <c r="J276"/>
  <c r="J255"/>
  <c r="BK229"/>
  <c r="BK128"/>
  <c r="BK202"/>
  <c i="8" r="BK102"/>
  <c i="9" r="BK136"/>
  <c i="10" r="BK99"/>
  <c r="BK108"/>
  <c i="11" r="BK96"/>
  <c i="2" r="J824"/>
  <c r="J511"/>
  <c r="BK1043"/>
  <c r="J695"/>
  <c r="BK444"/>
  <c r="BK944"/>
  <c r="BK715"/>
  <c r="J302"/>
  <c r="J825"/>
  <c r="J425"/>
  <c r="J794"/>
  <c r="BK439"/>
  <c r="BK805"/>
  <c r="J362"/>
  <c r="J987"/>
  <c r="BK819"/>
  <c r="BK252"/>
  <c r="J706"/>
  <c r="BK241"/>
  <c i="3" r="J107"/>
  <c i="4" r="BK170"/>
  <c r="BK173"/>
  <c i="5" r="BK129"/>
  <c r="BK102"/>
  <c r="J100"/>
  <c i="6" r="J178"/>
  <c r="BK159"/>
  <c r="BK210"/>
  <c r="J121"/>
  <c i="7" r="BK350"/>
  <c r="BK131"/>
  <c r="BK160"/>
  <c r="BK174"/>
  <c r="BK177"/>
  <c r="BK274"/>
  <c r="BK344"/>
  <c r="BK209"/>
  <c r="J173"/>
  <c r="BK240"/>
  <c i="9" r="BK105"/>
  <c i="2" r="BK700"/>
  <c r="BK421"/>
  <c r="BK888"/>
  <c r="BK632"/>
  <c r="BK287"/>
  <c r="J843"/>
  <c r="BK476"/>
  <c r="J198"/>
  <c r="J711"/>
  <c r="J339"/>
  <c r="J823"/>
  <c r="J187"/>
  <c r="J729"/>
  <c r="J493"/>
  <c r="BK825"/>
  <c r="J540"/>
  <c r="J849"/>
  <c r="J444"/>
  <c l="1" r="T173"/>
  <c r="P189"/>
  <c r="BK197"/>
  <c r="J197"/>
  <c r="J67"/>
  <c r="T202"/>
  <c r="BK251"/>
  <c r="J251"/>
  <c r="J72"/>
  <c r="T272"/>
  <c r="R295"/>
  <c r="R294"/>
  <c r="BK345"/>
  <c r="J345"/>
  <c r="J81"/>
  <c r="R357"/>
  <c r="P382"/>
  <c r="R398"/>
  <c r="P447"/>
  <c r="T452"/>
  <c r="T475"/>
  <c r="T495"/>
  <c r="T536"/>
  <c r="R561"/>
  <c r="P599"/>
  <c r="P594"/>
  <c r="P628"/>
  <c r="P622"/>
  <c r="P641"/>
  <c r="R677"/>
  <c r="P690"/>
  <c r="BK732"/>
  <c r="J732"/>
  <c r="J119"/>
  <c r="T732"/>
  <c r="R758"/>
  <c r="R763"/>
  <c r="R773"/>
  <c r="R770"/>
  <c r="BK839"/>
  <c r="J839"/>
  <c r="J128"/>
  <c r="T839"/>
  <c r="P897"/>
  <c r="P928"/>
  <c r="P956"/>
  <c r="BK999"/>
  <c r="J999"/>
  <c r="J138"/>
  <c r="P1007"/>
  <c i="3" r="BK90"/>
  <c r="T126"/>
  <c i="4" r="BK107"/>
  <c r="J107"/>
  <c r="J66"/>
  <c r="P121"/>
  <c r="P159"/>
  <c r="T188"/>
  <c i="5" r="R112"/>
  <c i="6" r="BK98"/>
  <c r="J98"/>
  <c r="J65"/>
  <c r="T167"/>
  <c r="P294"/>
  <c i="2" r="P163"/>
  <c r="BK182"/>
  <c r="J182"/>
  <c r="J64"/>
  <c r="BK189"/>
  <c r="J189"/>
  <c r="J65"/>
  <c r="P197"/>
  <c r="T226"/>
  <c r="T245"/>
  <c r="P272"/>
  <c r="T289"/>
  <c r="P317"/>
  <c r="T340"/>
  <c r="P357"/>
  <c r="R368"/>
  <c r="T398"/>
  <c r="P441"/>
  <c r="P424"/>
  <c r="BK452"/>
  <c r="J452"/>
  <c r="J93"/>
  <c r="T461"/>
  <c r="R486"/>
  <c r="BK517"/>
  <c r="J517"/>
  <c r="J99"/>
  <c r="P524"/>
  <c r="T524"/>
  <c r="T531"/>
  <c r="BK570"/>
  <c r="J570"/>
  <c r="J104"/>
  <c r="R599"/>
  <c r="R594"/>
  <c r="BK628"/>
  <c r="J628"/>
  <c r="J111"/>
  <c r="T653"/>
  <c r="BK710"/>
  <c r="J710"/>
  <c r="J118"/>
  <c r="P744"/>
  <c r="P787"/>
  <c r="R865"/>
  <c r="R848"/>
  <c r="BK928"/>
  <c r="J928"/>
  <c r="J133"/>
  <c r="T936"/>
  <c r="P994"/>
  <c r="P974"/>
  <c r="T999"/>
  <c r="P1025"/>
  <c i="3" r="R90"/>
  <c i="4" r="P107"/>
  <c r="T121"/>
  <c r="R159"/>
  <c r="P181"/>
  <c i="5" r="BK92"/>
  <c r="J92"/>
  <c r="J65"/>
  <c r="T92"/>
  <c r="R101"/>
  <c r="T107"/>
  <c i="6" r="BK167"/>
  <c r="J167"/>
  <c r="J69"/>
  <c r="R250"/>
  <c i="7" r="P107"/>
  <c r="BK132"/>
  <c r="J132"/>
  <c r="J66"/>
  <c r="BK135"/>
  <c r="J135"/>
  <c r="J67"/>
  <c r="T135"/>
  <c r="T192"/>
  <c r="P211"/>
  <c r="BK220"/>
  <c r="J220"/>
  <c r="J73"/>
  <c r="T220"/>
  <c r="BK295"/>
  <c r="J295"/>
  <c r="J78"/>
  <c r="R307"/>
  <c r="BK317"/>
  <c r="J317"/>
  <c r="J81"/>
  <c r="R330"/>
  <c i="8" r="BK110"/>
  <c r="J110"/>
  <c r="J66"/>
  <c r="R124"/>
  <c i="9" r="P88"/>
  <c i="10" r="R86"/>
  <c r="R85"/>
  <c r="BK117"/>
  <c r="J117"/>
  <c r="J64"/>
  <c i="2" r="P173"/>
  <c r="R189"/>
  <c r="R197"/>
  <c r="BK217"/>
  <c r="J217"/>
  <c r="J69"/>
  <c r="R217"/>
  <c r="BK245"/>
  <c r="J245"/>
  <c r="J71"/>
  <c r="T251"/>
  <c r="R289"/>
  <c r="BK317"/>
  <c r="J317"/>
  <c r="J78"/>
  <c r="R340"/>
  <c r="BK357"/>
  <c r="J357"/>
  <c r="J82"/>
  <c r="BK382"/>
  <c r="J382"/>
  <c r="J84"/>
  <c r="P398"/>
  <c r="BK441"/>
  <c r="J441"/>
  <c r="J90"/>
  <c r="T447"/>
  <c r="R461"/>
  <c r="P486"/>
  <c r="P517"/>
  <c r="BK536"/>
  <c r="J536"/>
  <c r="J102"/>
  <c r="T570"/>
  <c r="R616"/>
  <c r="R653"/>
  <c r="R710"/>
  <c r="R744"/>
  <c r="R741"/>
  <c r="R787"/>
  <c r="P839"/>
  <c r="R897"/>
  <c r="R928"/>
  <c r="BK956"/>
  <c r="J956"/>
  <c r="J135"/>
  <c r="BK994"/>
  <c r="J994"/>
  <c r="J137"/>
  <c r="R999"/>
  <c r="R1025"/>
  <c i="3" r="BK126"/>
  <c r="J126"/>
  <c r="J66"/>
  <c i="4" r="R107"/>
  <c r="P132"/>
  <c r="BK181"/>
  <c r="J181"/>
  <c r="J70"/>
  <c r="T181"/>
  <c i="5" r="P112"/>
  <c i="6" r="R98"/>
  <c r="R97"/>
  <c r="P167"/>
  <c r="R294"/>
  <c i="7" r="P142"/>
  <c r="BK203"/>
  <c r="J203"/>
  <c r="J71"/>
  <c r="R234"/>
  <c r="T307"/>
  <c r="R317"/>
  <c r="R321"/>
  <c i="8" r="R91"/>
  <c r="BK124"/>
  <c r="J124"/>
  <c r="J67"/>
  <c i="9" r="BK88"/>
  <c r="J88"/>
  <c r="J61"/>
  <c r="P111"/>
  <c i="2" r="R163"/>
  <c r="P182"/>
  <c r="T189"/>
  <c r="P202"/>
  <c r="P226"/>
  <c r="R251"/>
  <c r="BK289"/>
  <c r="J289"/>
  <c r="J75"/>
  <c r="P295"/>
  <c r="P294"/>
  <c r="BK340"/>
  <c r="J340"/>
  <c r="J80"/>
  <c r="BK368"/>
  <c r="J368"/>
  <c r="J83"/>
  <c r="R382"/>
  <c r="BK411"/>
  <c r="J411"/>
  <c r="J86"/>
  <c r="R447"/>
  <c r="R452"/>
  <c r="P475"/>
  <c r="BK495"/>
  <c r="J495"/>
  <c r="J97"/>
  <c r="R536"/>
  <c r="R570"/>
  <c r="BK616"/>
  <c r="J616"/>
  <c r="J109"/>
  <c r="T628"/>
  <c r="T622"/>
  <c r="T641"/>
  <c r="P677"/>
  <c r="P710"/>
  <c r="P699"/>
  <c r="P732"/>
  <c r="BK758"/>
  <c r="J758"/>
  <c r="J122"/>
  <c r="BK763"/>
  <c r="J763"/>
  <c r="J123"/>
  <c r="T763"/>
  <c r="P773"/>
  <c r="P770"/>
  <c r="BK865"/>
  <c r="J865"/>
  <c r="J130"/>
  <c r="T897"/>
  <c r="R936"/>
  <c r="T994"/>
  <c r="T974"/>
  <c r="R1007"/>
  <c i="3" r="P126"/>
  <c i="4" r="R95"/>
  <c r="R121"/>
  <c r="R132"/>
  <c r="BK188"/>
  <c r="J188"/>
  <c r="J71"/>
  <c i="5" r="T112"/>
  <c i="6" r="R167"/>
  <c r="BK294"/>
  <c r="J294"/>
  <c r="J72"/>
  <c i="7" r="BK142"/>
  <c r="J142"/>
  <c r="J69"/>
  <c r="R192"/>
  <c r="BK211"/>
  <c r="J211"/>
  <c r="J72"/>
  <c r="T211"/>
  <c r="R220"/>
  <c r="P295"/>
  <c r="BK313"/>
  <c r="J313"/>
  <c r="J80"/>
  <c r="T317"/>
  <c r="T321"/>
  <c i="8" r="T91"/>
  <c r="T124"/>
  <c i="9" r="R88"/>
  <c i="11" r="P88"/>
  <c r="P87"/>
  <c r="BK111"/>
  <c r="J111"/>
  <c r="J64"/>
  <c i="2" r="BK163"/>
  <c r="J163"/>
  <c r="J62"/>
  <c r="R173"/>
  <c r="T182"/>
  <c r="R202"/>
  <c r="BK226"/>
  <c r="J226"/>
  <c r="J70"/>
  <c r="P251"/>
  <c r="R272"/>
  <c r="T295"/>
  <c r="T294"/>
  <c r="R345"/>
  <c r="P368"/>
  <c r="BK398"/>
  <c r="J398"/>
  <c r="J85"/>
  <c r="R411"/>
  <c r="T441"/>
  <c r="T424"/>
  <c r="P461"/>
  <c r="BK486"/>
  <c r="J486"/>
  <c r="J96"/>
  <c r="R495"/>
  <c r="T517"/>
  <c r="T504"/>
  <c r="BK531"/>
  <c r="J531"/>
  <c r="J101"/>
  <c r="R531"/>
  <c r="P570"/>
  <c r="P616"/>
  <c r="BK653"/>
  <c r="J653"/>
  <c r="J114"/>
  <c r="T677"/>
  <c r="R690"/>
  <c r="T744"/>
  <c r="BK787"/>
  <c r="J787"/>
  <c r="J127"/>
  <c r="P865"/>
  <c r="P848"/>
  <c r="BK936"/>
  <c r="J936"/>
  <c r="J134"/>
  <c r="T956"/>
  <c r="R994"/>
  <c r="R974"/>
  <c r="BK1025"/>
  <c r="J1025"/>
  <c r="J140"/>
  <c i="3" r="P90"/>
  <c r="P89"/>
  <c r="P88"/>
  <c i="1" r="AU57"/>
  <c i="4" r="T95"/>
  <c r="BK121"/>
  <c r="J121"/>
  <c r="J67"/>
  <c r="T132"/>
  <c r="R188"/>
  <c i="5" r="R92"/>
  <c r="P101"/>
  <c r="BK107"/>
  <c r="J107"/>
  <c r="J67"/>
  <c r="P107"/>
  <c i="6" r="T98"/>
  <c r="T97"/>
  <c r="P120"/>
  <c r="BK250"/>
  <c r="J250"/>
  <c r="J71"/>
  <c r="T294"/>
  <c i="7" r="R142"/>
  <c r="P203"/>
  <c r="P234"/>
  <c r="BK307"/>
  <c r="J307"/>
  <c r="J79"/>
  <c r="T313"/>
  <c r="P330"/>
  <c i="8" r="R110"/>
  <c i="9" r="T111"/>
  <c i="10" r="P117"/>
  <c r="P107"/>
  <c i="11" r="T88"/>
  <c r="T87"/>
  <c r="P111"/>
  <c i="2" r="T163"/>
  <c r="T162"/>
  <c r="R182"/>
  <c r="BK202"/>
  <c r="J202"/>
  <c r="J68"/>
  <c r="P217"/>
  <c r="T217"/>
  <c r="P245"/>
  <c r="BK295"/>
  <c r="BK294"/>
  <c r="BK282"/>
  <c r="J282"/>
  <c r="J74"/>
  <c r="R317"/>
  <c r="P345"/>
  <c r="T357"/>
  <c r="T382"/>
  <c r="T411"/>
  <c r="BK447"/>
  <c r="P452"/>
  <c r="BK475"/>
  <c r="J475"/>
  <c r="J95"/>
  <c r="T486"/>
  <c r="R517"/>
  <c r="P536"/>
  <c r="P561"/>
  <c r="BK599"/>
  <c r="J599"/>
  <c r="J108"/>
  <c r="T616"/>
  <c r="BK641"/>
  <c r="J641"/>
  <c r="J112"/>
  <c r="R641"/>
  <c r="BK677"/>
  <c r="J677"/>
  <c r="J115"/>
  <c r="T710"/>
  <c r="T699"/>
  <c r="R732"/>
  <c r="T787"/>
  <c r="T783"/>
  <c r="R839"/>
  <c r="BK897"/>
  <c r="J897"/>
  <c r="J131"/>
  <c r="P936"/>
  <c r="BK1007"/>
  <c r="J1007"/>
  <c r="J139"/>
  <c r="T1025"/>
  <c i="3" r="R126"/>
  <c i="4" r="BK95"/>
  <c r="J95"/>
  <c r="J65"/>
  <c r="T107"/>
  <c r="BK159"/>
  <c r="J159"/>
  <c r="J69"/>
  <c r="P188"/>
  <c i="5" r="BK112"/>
  <c r="J112"/>
  <c r="J68"/>
  <c i="6" r="BK120"/>
  <c r="R120"/>
  <c r="P250"/>
  <c i="7" r="BK107"/>
  <c r="J107"/>
  <c r="J65"/>
  <c r="T142"/>
  <c r="R203"/>
  <c r="T234"/>
  <c r="P307"/>
  <c r="P317"/>
  <c r="T330"/>
  <c i="8" r="BK91"/>
  <c r="BK90"/>
  <c r="J90"/>
  <c r="J64"/>
  <c r="T110"/>
  <c i="9" r="BK111"/>
  <c r="J111"/>
  <c r="J63"/>
  <c i="10" r="P86"/>
  <c r="P85"/>
  <c r="R117"/>
  <c r="R107"/>
  <c i="11" r="BK88"/>
  <c r="J88"/>
  <c r="J61"/>
  <c r="T111"/>
  <c r="BK121"/>
  <c r="J121"/>
  <c r="J66"/>
  <c r="R121"/>
  <c i="7" r="R107"/>
  <c r="P132"/>
  <c r="T132"/>
  <c r="R135"/>
  <c r="P192"/>
  <c r="T203"/>
  <c r="R211"/>
  <c r="P220"/>
  <c r="R295"/>
  <c r="P313"/>
  <c r="BK321"/>
  <c r="J321"/>
  <c r="J82"/>
  <c r="P321"/>
  <c i="8" r="P91"/>
  <c r="P124"/>
  <c i="9" r="R111"/>
  <c i="10" r="T86"/>
  <c r="T85"/>
  <c r="T117"/>
  <c r="T107"/>
  <c i="11" r="R111"/>
  <c r="R101"/>
  <c r="P121"/>
  <c i="2" r="BK173"/>
  <c r="J173"/>
  <c r="J63"/>
  <c r="T197"/>
  <c r="T196"/>
  <c r="R226"/>
  <c r="R245"/>
  <c r="BK272"/>
  <c r="J272"/>
  <c r="J73"/>
  <c r="P289"/>
  <c r="T317"/>
  <c r="P340"/>
  <c r="P336"/>
  <c r="T345"/>
  <c r="T368"/>
  <c r="P411"/>
  <c r="R441"/>
  <c r="R424"/>
  <c r="BK461"/>
  <c r="J461"/>
  <c r="J94"/>
  <c r="R475"/>
  <c r="P495"/>
  <c r="BK524"/>
  <c r="J524"/>
  <c r="J100"/>
  <c r="R524"/>
  <c r="P531"/>
  <c r="BK561"/>
  <c r="J561"/>
  <c r="J103"/>
  <c r="T561"/>
  <c r="T599"/>
  <c r="T594"/>
  <c r="R628"/>
  <c r="R622"/>
  <c r="P653"/>
  <c r="P648"/>
  <c r="BK690"/>
  <c r="J690"/>
  <c r="J116"/>
  <c r="T690"/>
  <c r="BK744"/>
  <c r="BK741"/>
  <c r="J741"/>
  <c r="J120"/>
  <c r="P758"/>
  <c r="T758"/>
  <c r="P763"/>
  <c r="BK773"/>
  <c r="J773"/>
  <c r="J125"/>
  <c r="T773"/>
  <c r="T770"/>
  <c r="T865"/>
  <c r="T848"/>
  <c r="T928"/>
  <c r="T906"/>
  <c r="R956"/>
  <c r="P999"/>
  <c r="T1007"/>
  <c i="3" r="T90"/>
  <c r="T89"/>
  <c r="T88"/>
  <c i="4" r="P95"/>
  <c r="P94"/>
  <c r="P93"/>
  <c i="1" r="AU58"/>
  <c i="4" r="BK132"/>
  <c r="J132"/>
  <c r="J68"/>
  <c r="T159"/>
  <c r="R181"/>
  <c i="5" r="P92"/>
  <c r="P91"/>
  <c r="P90"/>
  <c i="1" r="AU59"/>
  <c i="5" r="BK101"/>
  <c r="J101"/>
  <c r="J66"/>
  <c r="T101"/>
  <c r="R107"/>
  <c i="6" r="P98"/>
  <c r="P97"/>
  <c r="T120"/>
  <c r="T250"/>
  <c i="7" r="T107"/>
  <c r="T106"/>
  <c r="R132"/>
  <c r="P135"/>
  <c r="BK192"/>
  <c r="J192"/>
  <c r="J70"/>
  <c r="BK234"/>
  <c r="J234"/>
  <c r="J77"/>
  <c r="T295"/>
  <c r="R313"/>
  <c r="BK330"/>
  <c r="J330"/>
  <c r="J83"/>
  <c i="8" r="P110"/>
  <c i="9" r="T88"/>
  <c r="T87"/>
  <c r="T86"/>
  <c i="10" r="BK86"/>
  <c i="11" r="R88"/>
  <c r="R87"/>
  <c r="T121"/>
  <c i="2" r="BK770"/>
  <c r="J770"/>
  <c r="J124"/>
  <c i="6" r="BK311"/>
  <c r="J311"/>
  <c r="J73"/>
  <c r="BK313"/>
  <c r="J313"/>
  <c r="J74"/>
  <c i="9" r="BK108"/>
  <c r="J108"/>
  <c r="J62"/>
  <c r="BK139"/>
  <c r="J139"/>
  <c r="J66"/>
  <c i="2" r="BK594"/>
  <c r="J594"/>
  <c r="J107"/>
  <c r="BK622"/>
  <c r="J622"/>
  <c r="J110"/>
  <c r="BK848"/>
  <c r="J848"/>
  <c r="J129"/>
  <c i="6" r="BK247"/>
  <c r="J247"/>
  <c r="J70"/>
  <c i="10" r="BK107"/>
  <c r="J107"/>
  <c r="J63"/>
  <c i="2" r="BK504"/>
  <c r="J504"/>
  <c r="J98"/>
  <c r="BK974"/>
  <c r="J974"/>
  <c r="J136"/>
  <c i="6" r="BK116"/>
  <c r="J116"/>
  <c r="J66"/>
  <c i="9" r="BK135"/>
  <c r="J135"/>
  <c r="J64"/>
  <c i="2" r="BK336"/>
  <c r="J336"/>
  <c r="J79"/>
  <c r="BK438"/>
  <c r="J438"/>
  <c r="J89"/>
  <c r="BK590"/>
  <c r="J590"/>
  <c r="J105"/>
  <c r="BK699"/>
  <c r="J699"/>
  <c r="J117"/>
  <c i="10" r="BK104"/>
  <c r="J104"/>
  <c r="J62"/>
  <c i="2" r="BK906"/>
  <c r="J906"/>
  <c r="J132"/>
  <c i="11" r="BK98"/>
  <c r="J98"/>
  <c r="J62"/>
  <c i="7" r="BK231"/>
  <c r="J231"/>
  <c r="J75"/>
  <c i="11" r="BK118"/>
  <c r="J118"/>
  <c r="J65"/>
  <c r="J52"/>
  <c r="F55"/>
  <c r="BE99"/>
  <c r="BE104"/>
  <c r="BE108"/>
  <c r="BE116"/>
  <c r="BE125"/>
  <c i="10" r="J86"/>
  <c r="J61"/>
  <c i="11" r="J55"/>
  <c r="J82"/>
  <c r="BE94"/>
  <c r="BE127"/>
  <c r="E48"/>
  <c r="BE112"/>
  <c r="BE114"/>
  <c r="BE92"/>
  <c r="F54"/>
  <c r="BE89"/>
  <c r="BE96"/>
  <c r="BE102"/>
  <c r="BE119"/>
  <c r="BE122"/>
  <c r="BE106"/>
  <c r="BE110"/>
  <c i="10" r="E48"/>
  <c r="BE101"/>
  <c r="BE103"/>
  <c r="BE120"/>
  <c i="9" r="BK138"/>
  <c r="J138"/>
  <c r="J65"/>
  <c i="10" r="F55"/>
  <c r="BE93"/>
  <c r="BE111"/>
  <c r="BE112"/>
  <c r="BE114"/>
  <c r="BE115"/>
  <c r="BE99"/>
  <c r="BE118"/>
  <c i="9" r="BK87"/>
  <c r="J87"/>
  <c r="J60"/>
  <c i="10" r="BE89"/>
  <c r="BE95"/>
  <c r="BE110"/>
  <c r="BE126"/>
  <c r="BE97"/>
  <c r="BE122"/>
  <c r="BE124"/>
  <c r="F54"/>
  <c r="J78"/>
  <c r="BE87"/>
  <c r="BE91"/>
  <c r="BE116"/>
  <c r="BE105"/>
  <c r="BE108"/>
  <c r="BE109"/>
  <c r="BE113"/>
  <c i="8" r="J91"/>
  <c r="J65"/>
  <c i="9" r="BE93"/>
  <c r="BE95"/>
  <c r="BE97"/>
  <c r="BE101"/>
  <c r="BE109"/>
  <c r="BE113"/>
  <c r="BE118"/>
  <c r="BE124"/>
  <c r="BE125"/>
  <c r="BE128"/>
  <c r="F55"/>
  <c r="BE116"/>
  <c r="BE89"/>
  <c r="BE134"/>
  <c i="8" r="BK89"/>
  <c r="J89"/>
  <c r="J63"/>
  <c i="9" r="E48"/>
  <c r="J80"/>
  <c r="BE115"/>
  <c r="BE119"/>
  <c r="BE122"/>
  <c r="BE127"/>
  <c r="BE140"/>
  <c r="BE91"/>
  <c r="BE112"/>
  <c r="BE133"/>
  <c r="F54"/>
  <c r="BE103"/>
  <c r="BE105"/>
  <c r="BE107"/>
  <c r="BE121"/>
  <c r="BE136"/>
  <c r="BE99"/>
  <c r="BE130"/>
  <c r="BE131"/>
  <c r="BE132"/>
  <c i="7" r="BK141"/>
  <c r="J141"/>
  <c r="J68"/>
  <c i="8" r="BE92"/>
  <c r="BE94"/>
  <c r="BE96"/>
  <c r="BE98"/>
  <c r="BE100"/>
  <c r="BE128"/>
  <c r="F86"/>
  <c r="BE111"/>
  <c i="7" r="BK106"/>
  <c r="BK233"/>
  <c r="J233"/>
  <c r="J76"/>
  <c i="8" r="BE119"/>
  <c r="E77"/>
  <c r="BE117"/>
  <c r="F58"/>
  <c r="BE113"/>
  <c r="BE115"/>
  <c r="BE121"/>
  <c r="BE125"/>
  <c r="BE126"/>
  <c r="J83"/>
  <c r="BE108"/>
  <c r="BE123"/>
  <c i="1" r="BB62"/>
  <c i="8" r="BE102"/>
  <c r="BE104"/>
  <c r="BE106"/>
  <c i="7" r="BE147"/>
  <c r="BE153"/>
  <c r="BE154"/>
  <c r="BE159"/>
  <c r="BE177"/>
  <c r="BE199"/>
  <c r="BE204"/>
  <c r="BE205"/>
  <c r="BE219"/>
  <c r="BE227"/>
  <c r="BE248"/>
  <c r="BE262"/>
  <c r="BE273"/>
  <c r="BE286"/>
  <c r="BE289"/>
  <c r="BE292"/>
  <c r="BE294"/>
  <c r="BE329"/>
  <c r="F101"/>
  <c r="BE112"/>
  <c r="BE118"/>
  <c r="BE121"/>
  <c r="BE123"/>
  <c r="BE133"/>
  <c r="BE134"/>
  <c r="BE145"/>
  <c r="BE150"/>
  <c r="BE166"/>
  <c r="BE170"/>
  <c r="BE175"/>
  <c r="BE183"/>
  <c r="BE194"/>
  <c r="BE195"/>
  <c r="BE200"/>
  <c r="BE209"/>
  <c r="BE242"/>
  <c r="BE251"/>
  <c r="BE268"/>
  <c r="BE269"/>
  <c r="BE270"/>
  <c r="BE278"/>
  <c r="BE281"/>
  <c r="BE287"/>
  <c r="BE291"/>
  <c r="BE293"/>
  <c i="6" r="BK97"/>
  <c r="J97"/>
  <c r="J64"/>
  <c i="7" r="BE108"/>
  <c r="BE120"/>
  <c r="BE125"/>
  <c r="BE127"/>
  <c r="BE130"/>
  <c r="BE157"/>
  <c r="BE164"/>
  <c r="BE167"/>
  <c r="BE180"/>
  <c r="BE184"/>
  <c r="BE187"/>
  <c r="BE207"/>
  <c r="BE215"/>
  <c r="BE217"/>
  <c r="BE225"/>
  <c r="BE235"/>
  <c r="BE236"/>
  <c r="BE238"/>
  <c r="BE243"/>
  <c r="BE258"/>
  <c r="BE261"/>
  <c r="BE296"/>
  <c r="BE300"/>
  <c r="BE302"/>
  <c r="BE309"/>
  <c r="BE310"/>
  <c r="BE319"/>
  <c r="BE320"/>
  <c r="BE322"/>
  <c i="6" r="J120"/>
  <c r="J68"/>
  <c i="7" r="E93"/>
  <c r="BE114"/>
  <c r="BE115"/>
  <c r="BE116"/>
  <c r="BE137"/>
  <c r="BE144"/>
  <c r="BE146"/>
  <c r="BE161"/>
  <c r="BE163"/>
  <c r="BE172"/>
  <c r="BE181"/>
  <c r="BE189"/>
  <c r="BE221"/>
  <c r="BE257"/>
  <c r="BE263"/>
  <c r="BE266"/>
  <c r="BE282"/>
  <c r="BE284"/>
  <c r="BE288"/>
  <c r="BE312"/>
  <c r="BE326"/>
  <c r="BE337"/>
  <c r="BE338"/>
  <c r="BE343"/>
  <c r="BE349"/>
  <c r="BE350"/>
  <c r="BE351"/>
  <c r="BE352"/>
  <c r="BE353"/>
  <c r="BE109"/>
  <c r="BE113"/>
  <c r="BE126"/>
  <c r="BE136"/>
  <c r="BE139"/>
  <c r="BE149"/>
  <c r="BE155"/>
  <c r="BE156"/>
  <c r="BE165"/>
  <c r="BE174"/>
  <c r="BE179"/>
  <c r="BE182"/>
  <c r="BE190"/>
  <c r="BE191"/>
  <c r="BE193"/>
  <c r="BE213"/>
  <c r="BE216"/>
  <c r="BE249"/>
  <c r="BE250"/>
  <c r="BE253"/>
  <c r="BE275"/>
  <c r="BE283"/>
  <c r="BE290"/>
  <c r="BE298"/>
  <c r="BE304"/>
  <c r="BE316"/>
  <c r="J56"/>
  <c r="BE119"/>
  <c r="BE128"/>
  <c r="BE131"/>
  <c r="BE143"/>
  <c r="BE151"/>
  <c r="BE158"/>
  <c r="BE169"/>
  <c r="BE173"/>
  <c r="BE176"/>
  <c r="BE185"/>
  <c r="BE188"/>
  <c r="BE198"/>
  <c r="BE224"/>
  <c r="BE228"/>
  <c r="BE229"/>
  <c r="BE244"/>
  <c r="BE245"/>
  <c r="BE255"/>
  <c r="BE259"/>
  <c r="BE264"/>
  <c r="BE271"/>
  <c r="BE272"/>
  <c r="BE274"/>
  <c r="BE276"/>
  <c r="BE280"/>
  <c r="BE308"/>
  <c r="BE323"/>
  <c r="BE328"/>
  <c r="BE333"/>
  <c r="BE341"/>
  <c r="BE342"/>
  <c r="BE345"/>
  <c r="BE110"/>
  <c r="BE111"/>
  <c r="BE168"/>
  <c r="BE171"/>
  <c r="BE201"/>
  <c r="BE208"/>
  <c r="BE210"/>
  <c r="BE218"/>
  <c r="BE222"/>
  <c r="BE226"/>
  <c r="BE256"/>
  <c r="BE265"/>
  <c r="BE277"/>
  <c r="BE285"/>
  <c r="BE314"/>
  <c r="BE315"/>
  <c r="BE327"/>
  <c r="BE331"/>
  <c r="BE332"/>
  <c r="BE334"/>
  <c r="BE336"/>
  <c r="BE348"/>
  <c r="F59"/>
  <c r="BE117"/>
  <c r="BE122"/>
  <c r="BE124"/>
  <c r="BE129"/>
  <c r="BE138"/>
  <c r="BE140"/>
  <c r="BE148"/>
  <c r="BE152"/>
  <c r="BE160"/>
  <c r="BE162"/>
  <c r="BE178"/>
  <c r="BE186"/>
  <c r="BE196"/>
  <c r="BE197"/>
  <c r="BE202"/>
  <c r="BE206"/>
  <c r="BE212"/>
  <c r="BE214"/>
  <c r="BE223"/>
  <c r="BE232"/>
  <c r="BE240"/>
  <c r="BE241"/>
  <c r="BE246"/>
  <c r="BE247"/>
  <c r="BE252"/>
  <c r="BE254"/>
  <c r="BE260"/>
  <c r="BE267"/>
  <c r="BE279"/>
  <c r="BE305"/>
  <c r="BE318"/>
  <c r="BE324"/>
  <c r="BE325"/>
  <c r="BE335"/>
  <c r="BE339"/>
  <c r="BE340"/>
  <c r="BE344"/>
  <c r="BE346"/>
  <c i="6" r="BE231"/>
  <c r="BE245"/>
  <c r="BE248"/>
  <c r="BE278"/>
  <c r="BE232"/>
  <c r="BE263"/>
  <c r="BE265"/>
  <c r="BE283"/>
  <c r="BE285"/>
  <c r="BE286"/>
  <c r="E50"/>
  <c r="J56"/>
  <c r="F59"/>
  <c r="F92"/>
  <c r="BE99"/>
  <c r="BE103"/>
  <c r="BE107"/>
  <c r="BE121"/>
  <c r="BE122"/>
  <c r="BE124"/>
  <c r="BE129"/>
  <c r="BE131"/>
  <c r="BE133"/>
  <c r="BE135"/>
  <c r="BE143"/>
  <c r="BE147"/>
  <c r="BE153"/>
  <c r="BE159"/>
  <c r="BE163"/>
  <c r="BE170"/>
  <c r="BE172"/>
  <c r="BE186"/>
  <c r="BE190"/>
  <c r="BE202"/>
  <c r="BE206"/>
  <c r="BE208"/>
  <c r="BE210"/>
  <c r="BE218"/>
  <c r="BE228"/>
  <c r="BE234"/>
  <c r="BE235"/>
  <c r="BE261"/>
  <c r="BE276"/>
  <c r="BE284"/>
  <c r="BE287"/>
  <c r="BE289"/>
  <c r="BE303"/>
  <c r="BE307"/>
  <c r="BE314"/>
  <c r="BE101"/>
  <c r="BE105"/>
  <c r="BE109"/>
  <c r="BE115"/>
  <c r="BE117"/>
  <c r="BE123"/>
  <c r="BE125"/>
  <c r="BE137"/>
  <c r="BE141"/>
  <c r="BE149"/>
  <c r="BE151"/>
  <c r="BE165"/>
  <c r="BE168"/>
  <c r="BE176"/>
  <c r="BE182"/>
  <c r="BE192"/>
  <c r="BE196"/>
  <c r="BE198"/>
  <c r="BE204"/>
  <c r="BE212"/>
  <c r="BE216"/>
  <c r="BE224"/>
  <c r="BE226"/>
  <c r="BE236"/>
  <c r="BE251"/>
  <c r="BE253"/>
  <c r="BE255"/>
  <c r="BE269"/>
  <c r="BE280"/>
  <c r="BE301"/>
  <c r="BE241"/>
  <c r="BE267"/>
  <c r="BE277"/>
  <c r="BE281"/>
  <c r="BE282"/>
  <c r="BE288"/>
  <c r="BE295"/>
  <c r="BE309"/>
  <c r="BE312"/>
  <c r="BE111"/>
  <c r="BE113"/>
  <c r="BE127"/>
  <c r="BE139"/>
  <c r="BE145"/>
  <c r="BE155"/>
  <c r="BE157"/>
  <c r="BE161"/>
  <c r="BE169"/>
  <c r="BE174"/>
  <c r="BE178"/>
  <c r="BE180"/>
  <c r="BE184"/>
  <c r="BE188"/>
  <c r="BE194"/>
  <c r="BE200"/>
  <c r="BE214"/>
  <c r="BE220"/>
  <c r="BE222"/>
  <c r="BE230"/>
  <c r="BE239"/>
  <c r="BE243"/>
  <c r="BE279"/>
  <c r="BE290"/>
  <c r="BE292"/>
  <c r="BE297"/>
  <c r="BE299"/>
  <c r="BE238"/>
  <c r="BE257"/>
  <c r="BE259"/>
  <c r="BE271"/>
  <c r="BE273"/>
  <c r="BE275"/>
  <c r="BE305"/>
  <c i="5" r="F58"/>
  <c r="BE93"/>
  <c r="BE94"/>
  <c r="BE95"/>
  <c r="BE96"/>
  <c r="BE97"/>
  <c r="BE102"/>
  <c r="BE105"/>
  <c r="BE110"/>
  <c r="BE119"/>
  <c r="BE121"/>
  <c r="BE122"/>
  <c r="BE136"/>
  <c r="J84"/>
  <c r="BE106"/>
  <c r="BE113"/>
  <c r="BE115"/>
  <c r="BE141"/>
  <c r="BE151"/>
  <c r="F59"/>
  <c r="BE98"/>
  <c r="BE99"/>
  <c r="BE100"/>
  <c r="BE108"/>
  <c r="BE116"/>
  <c r="BE126"/>
  <c r="BE127"/>
  <c r="BE129"/>
  <c r="BE134"/>
  <c r="BE135"/>
  <c r="BE146"/>
  <c r="E50"/>
  <c r="BE104"/>
  <c r="BE139"/>
  <c r="BE140"/>
  <c r="BE142"/>
  <c r="BE144"/>
  <c r="BE145"/>
  <c r="BE118"/>
  <c r="BE124"/>
  <c r="BE130"/>
  <c r="BE131"/>
  <c r="BE123"/>
  <c r="BE132"/>
  <c r="BE137"/>
  <c r="BE147"/>
  <c r="BE149"/>
  <c i="4" r="F59"/>
  <c r="BE137"/>
  <c r="BE139"/>
  <c r="BE154"/>
  <c r="BE155"/>
  <c r="BE171"/>
  <c r="BE193"/>
  <c r="BE201"/>
  <c r="BE203"/>
  <c r="BE209"/>
  <c r="BE211"/>
  <c i="3" r="J90"/>
  <c r="J65"/>
  <c i="4" r="F58"/>
  <c r="J87"/>
  <c r="BE98"/>
  <c r="BE100"/>
  <c r="BE106"/>
  <c r="BE135"/>
  <c r="BE151"/>
  <c r="BE168"/>
  <c r="BE176"/>
  <c r="BE189"/>
  <c r="E81"/>
  <c r="BE99"/>
  <c r="BE111"/>
  <c r="BE117"/>
  <c r="BE147"/>
  <c r="BE153"/>
  <c r="BE175"/>
  <c r="BE184"/>
  <c r="BE199"/>
  <c r="BE105"/>
  <c r="BE114"/>
  <c r="BE128"/>
  <c r="BE160"/>
  <c r="BE166"/>
  <c r="BE172"/>
  <c r="BE96"/>
  <c r="BE130"/>
  <c r="BE141"/>
  <c r="BE143"/>
  <c r="BE170"/>
  <c r="BE173"/>
  <c r="BE195"/>
  <c r="BE197"/>
  <c r="BE207"/>
  <c r="BE115"/>
  <c r="BE122"/>
  <c r="BE124"/>
  <c r="BE133"/>
  <c r="BE162"/>
  <c r="BE174"/>
  <c r="BE177"/>
  <c r="BE108"/>
  <c r="BE110"/>
  <c r="BE113"/>
  <c r="BE116"/>
  <c r="BE119"/>
  <c r="BE126"/>
  <c r="BE157"/>
  <c r="BE164"/>
  <c r="BE182"/>
  <c r="BE186"/>
  <c r="BE205"/>
  <c r="BE101"/>
  <c r="BE103"/>
  <c r="BE104"/>
  <c r="BE112"/>
  <c r="BE145"/>
  <c r="BE149"/>
  <c r="BE179"/>
  <c r="BE191"/>
  <c i="2" r="J447"/>
  <c r="J92"/>
  <c i="3" r="F59"/>
  <c r="F84"/>
  <c r="BE109"/>
  <c i="2" r="J294"/>
  <c r="J76"/>
  <c i="3" r="BE111"/>
  <c r="BE113"/>
  <c r="BE115"/>
  <c r="BE119"/>
  <c r="E76"/>
  <c r="BE95"/>
  <c r="BE97"/>
  <c r="BE99"/>
  <c r="BE103"/>
  <c r="BE105"/>
  <c r="BE117"/>
  <c r="BE120"/>
  <c i="2" r="BK162"/>
  <c r="J162"/>
  <c r="J61"/>
  <c r="BK648"/>
  <c r="J648"/>
  <c r="J113"/>
  <c r="J744"/>
  <c r="J121"/>
  <c i="3" r="J82"/>
  <c r="BE122"/>
  <c i="2" r="J295"/>
  <c r="J77"/>
  <c i="3" r="BE107"/>
  <c r="BE121"/>
  <c r="BE124"/>
  <c r="BE127"/>
  <c r="BE91"/>
  <c r="BE93"/>
  <c r="BE100"/>
  <c i="2" r="BK783"/>
  <c r="J783"/>
  <c r="J126"/>
  <c i="3" r="BE101"/>
  <c r="BE129"/>
  <c i="2" r="F55"/>
  <c r="BE205"/>
  <c r="BE224"/>
  <c r="BE258"/>
  <c r="BE302"/>
  <c r="BE308"/>
  <c r="BE310"/>
  <c r="BE312"/>
  <c r="BE315"/>
  <c r="BE337"/>
  <c r="BE360"/>
  <c r="BE372"/>
  <c r="BE374"/>
  <c r="BE417"/>
  <c r="BE427"/>
  <c r="BE453"/>
  <c r="BE478"/>
  <c r="BE484"/>
  <c r="BE491"/>
  <c r="BE496"/>
  <c r="BE507"/>
  <c r="BE511"/>
  <c r="BE522"/>
  <c r="BE554"/>
  <c r="BE556"/>
  <c r="BE562"/>
  <c r="BE567"/>
  <c r="BE568"/>
  <c r="BE613"/>
  <c r="BE614"/>
  <c r="BE625"/>
  <c r="BE640"/>
  <c r="BE646"/>
  <c r="BE656"/>
  <c r="BE682"/>
  <c r="BE684"/>
  <c r="BE686"/>
  <c r="BE715"/>
  <c r="BE719"/>
  <c r="BE725"/>
  <c r="BE733"/>
  <c r="BE751"/>
  <c r="BE753"/>
  <c r="BE756"/>
  <c r="BE761"/>
  <c r="BE788"/>
  <c r="BE796"/>
  <c r="BE817"/>
  <c r="BE846"/>
  <c r="BE847"/>
  <c r="BE869"/>
  <c r="BE874"/>
  <c r="BE879"/>
  <c r="BE899"/>
  <c r="BE900"/>
  <c r="BE931"/>
  <c r="BE941"/>
  <c r="BE987"/>
  <c r="BE991"/>
  <c r="J52"/>
  <c r="BE185"/>
  <c r="BE237"/>
  <c r="BE250"/>
  <c r="BE254"/>
  <c r="BE276"/>
  <c r="BE324"/>
  <c r="BE364"/>
  <c r="BE376"/>
  <c r="BE387"/>
  <c r="BE396"/>
  <c r="BE414"/>
  <c r="BE421"/>
  <c r="BE425"/>
  <c r="BE456"/>
  <c r="BE465"/>
  <c r="BE487"/>
  <c r="BE494"/>
  <c r="BE502"/>
  <c r="BE509"/>
  <c r="BE527"/>
  <c r="BE542"/>
  <c r="BE549"/>
  <c r="BE557"/>
  <c r="BE564"/>
  <c r="BE571"/>
  <c r="BE586"/>
  <c r="BE595"/>
  <c r="BE617"/>
  <c r="BE644"/>
  <c r="BE654"/>
  <c r="BE663"/>
  <c r="BE678"/>
  <c r="BE700"/>
  <c r="BE704"/>
  <c r="BE740"/>
  <c r="BE766"/>
  <c r="BE774"/>
  <c r="BE797"/>
  <c r="BE822"/>
  <c r="BE836"/>
  <c r="BE842"/>
  <c r="BE844"/>
  <c r="BE871"/>
  <c r="BE876"/>
  <c r="BE891"/>
  <c r="BE896"/>
  <c r="BE907"/>
  <c r="BE909"/>
  <c r="BE935"/>
  <c r="BE951"/>
  <c r="BE965"/>
  <c r="BE977"/>
  <c r="BE997"/>
  <c r="BE1034"/>
  <c r="BE1040"/>
  <c r="F54"/>
  <c r="BE178"/>
  <c r="BE187"/>
  <c r="BE192"/>
  <c r="BE198"/>
  <c r="BE215"/>
  <c r="BE233"/>
  <c r="BE235"/>
  <c r="BE246"/>
  <c r="BE255"/>
  <c r="BE257"/>
  <c r="BE260"/>
  <c r="BE296"/>
  <c r="BE320"/>
  <c r="BE326"/>
  <c r="BE332"/>
  <c r="BE354"/>
  <c r="BE358"/>
  <c r="BE369"/>
  <c r="BE412"/>
  <c r="BE416"/>
  <c r="BE419"/>
  <c r="BE429"/>
  <c r="BE442"/>
  <c r="BE450"/>
  <c r="BE460"/>
  <c r="BE476"/>
  <c r="BE498"/>
  <c r="BE513"/>
  <c r="BE532"/>
  <c r="BE539"/>
  <c r="BE541"/>
  <c r="BE573"/>
  <c r="BE605"/>
  <c r="BE634"/>
  <c r="BE637"/>
  <c r="BE658"/>
  <c r="BE660"/>
  <c r="BE668"/>
  <c r="BE675"/>
  <c r="BE695"/>
  <c r="BE702"/>
  <c r="BE708"/>
  <c r="BE731"/>
  <c r="BE735"/>
  <c r="BE784"/>
  <c r="BE794"/>
  <c r="BE802"/>
  <c r="BE810"/>
  <c r="BE820"/>
  <c r="BE823"/>
  <c r="BE824"/>
  <c r="BE828"/>
  <c r="BE830"/>
  <c r="BE843"/>
  <c r="BE845"/>
  <c r="BE863"/>
  <c r="BE894"/>
  <c r="BE901"/>
  <c r="BE903"/>
  <c r="BE914"/>
  <c r="BE923"/>
  <c r="BE925"/>
  <c r="BE933"/>
  <c r="BE939"/>
  <c r="BE944"/>
  <c r="BE982"/>
  <c r="BE1002"/>
  <c r="BE1012"/>
  <c r="J54"/>
  <c r="BE164"/>
  <c r="BE176"/>
  <c r="BE190"/>
  <c r="BE241"/>
  <c r="BE248"/>
  <c r="BE273"/>
  <c r="BE275"/>
  <c r="BE306"/>
  <c r="BE352"/>
  <c r="BE405"/>
  <c r="BE409"/>
  <c r="BE430"/>
  <c r="BE433"/>
  <c r="BE436"/>
  <c r="BE462"/>
  <c r="BE467"/>
  <c r="BE481"/>
  <c r="BE515"/>
  <c r="BE537"/>
  <c r="BE546"/>
  <c r="BE548"/>
  <c r="BE550"/>
  <c r="BE604"/>
  <c r="BE620"/>
  <c r="BE636"/>
  <c r="BE645"/>
  <c r="BE671"/>
  <c r="BE680"/>
  <c r="BE697"/>
  <c r="BE713"/>
  <c r="BE734"/>
  <c r="BE738"/>
  <c r="BE747"/>
  <c r="BE755"/>
  <c r="BE768"/>
  <c r="BE771"/>
  <c r="BE776"/>
  <c r="BE804"/>
  <c r="BE816"/>
  <c r="BE833"/>
  <c r="BE849"/>
  <c r="BE852"/>
  <c r="BE859"/>
  <c r="BE866"/>
  <c r="BE872"/>
  <c r="BE877"/>
  <c r="BE898"/>
  <c r="BE904"/>
  <c r="BE911"/>
  <c r="BE916"/>
  <c r="BE921"/>
  <c r="BE943"/>
  <c r="BE946"/>
  <c r="BE969"/>
  <c r="BE972"/>
  <c r="BE1014"/>
  <c r="BE1018"/>
  <c r="J55"/>
  <c r="BE166"/>
  <c r="BE171"/>
  <c r="BE180"/>
  <c r="BE227"/>
  <c r="BE266"/>
  <c r="BE268"/>
  <c r="BE278"/>
  <c r="BE300"/>
  <c r="BE334"/>
  <c r="BE344"/>
  <c r="BE371"/>
  <c r="BE378"/>
  <c r="BE391"/>
  <c r="BE395"/>
  <c r="BE468"/>
  <c r="BE479"/>
  <c r="BE493"/>
  <c r="BE544"/>
  <c r="BE602"/>
  <c r="BE607"/>
  <c r="BE610"/>
  <c r="BE611"/>
  <c r="BE619"/>
  <c r="BE629"/>
  <c r="BE632"/>
  <c r="BE642"/>
  <c r="BE649"/>
  <c r="BE667"/>
  <c r="BE691"/>
  <c r="BE721"/>
  <c r="BE727"/>
  <c r="BE737"/>
  <c r="BE742"/>
  <c r="BE790"/>
  <c r="BE808"/>
  <c r="BE813"/>
  <c r="BE831"/>
  <c r="BE850"/>
  <c r="BE856"/>
  <c r="BE862"/>
  <c r="BE884"/>
  <c r="BE886"/>
  <c r="BE890"/>
  <c r="BE926"/>
  <c r="BE947"/>
  <c r="BE954"/>
  <c r="BE963"/>
  <c r="BE1000"/>
  <c r="BE1010"/>
  <c r="BE1016"/>
  <c r="BE1024"/>
  <c r="BE1026"/>
  <c r="BE1028"/>
  <c r="BE1032"/>
  <c r="BE1037"/>
  <c r="BE1046"/>
  <c r="BE174"/>
  <c r="BE183"/>
  <c r="BE194"/>
  <c r="BE213"/>
  <c r="BE222"/>
  <c r="BE229"/>
  <c r="BE231"/>
  <c r="BE243"/>
  <c r="BE264"/>
  <c r="BE280"/>
  <c r="BE287"/>
  <c r="BE292"/>
  <c r="BE330"/>
  <c r="BE339"/>
  <c r="BE348"/>
  <c r="BE350"/>
  <c r="BE366"/>
  <c r="BE383"/>
  <c r="BE439"/>
  <c r="BE444"/>
  <c r="BE455"/>
  <c r="BE520"/>
  <c r="BE525"/>
  <c r="BE529"/>
  <c r="BE559"/>
  <c r="BE576"/>
  <c r="BE597"/>
  <c r="BE600"/>
  <c r="BE609"/>
  <c r="BE626"/>
  <c r="BE631"/>
  <c r="BE651"/>
  <c r="BE661"/>
  <c r="BE723"/>
  <c r="BE764"/>
  <c r="BE785"/>
  <c r="BE791"/>
  <c r="BE800"/>
  <c r="BE807"/>
  <c r="BE814"/>
  <c r="BE819"/>
  <c r="BE827"/>
  <c r="BE838"/>
  <c r="BE881"/>
  <c r="BE883"/>
  <c r="BE888"/>
  <c r="BE893"/>
  <c r="BE902"/>
  <c r="BE919"/>
  <c r="BE959"/>
  <c r="BE995"/>
  <c r="BE1003"/>
  <c r="BE1005"/>
  <c r="BE1008"/>
  <c r="BE1022"/>
  <c r="BE1038"/>
  <c r="BE1043"/>
  <c r="E48"/>
  <c r="BE201"/>
  <c r="BE209"/>
  <c r="BE218"/>
  <c r="BE249"/>
  <c r="BE252"/>
  <c r="BE262"/>
  <c r="BE270"/>
  <c r="BE283"/>
  <c r="BE285"/>
  <c r="BE290"/>
  <c r="BE298"/>
  <c r="BE304"/>
  <c r="BE318"/>
  <c r="BE322"/>
  <c r="BE341"/>
  <c r="BE342"/>
  <c r="BE346"/>
  <c r="BE362"/>
  <c r="BE380"/>
  <c r="BE385"/>
  <c r="BE393"/>
  <c r="BE401"/>
  <c r="BE407"/>
  <c r="BE434"/>
  <c r="BE448"/>
  <c r="BE459"/>
  <c r="BE470"/>
  <c r="BE489"/>
  <c r="BE500"/>
  <c r="BE534"/>
  <c r="BE545"/>
  <c r="BE547"/>
  <c r="BE565"/>
  <c r="BE582"/>
  <c r="BE584"/>
  <c r="BE591"/>
  <c r="BE633"/>
  <c r="BE638"/>
  <c r="BE662"/>
  <c r="BE665"/>
  <c r="BE673"/>
  <c r="BE681"/>
  <c r="BE688"/>
  <c r="BE706"/>
  <c r="BE711"/>
  <c r="BE745"/>
  <c r="BE778"/>
  <c r="BE782"/>
  <c r="BE793"/>
  <c r="BE825"/>
  <c r="BE837"/>
  <c r="BE840"/>
  <c r="BE853"/>
  <c r="BE857"/>
  <c r="BE913"/>
  <c r="BE917"/>
  <c r="BE929"/>
  <c r="BE967"/>
  <c r="BE971"/>
  <c r="BE975"/>
  <c r="BE980"/>
  <c r="BE985"/>
  <c r="BE989"/>
  <c r="BE992"/>
  <c r="BE1021"/>
  <c r="BE1029"/>
  <c r="BE1031"/>
  <c r="BE1035"/>
  <c r="BE1041"/>
  <c r="BE168"/>
  <c r="BE203"/>
  <c r="BE207"/>
  <c r="BE211"/>
  <c r="BE220"/>
  <c r="BE239"/>
  <c r="BE314"/>
  <c r="BE328"/>
  <c r="BE389"/>
  <c r="BE399"/>
  <c r="BE403"/>
  <c r="BE432"/>
  <c r="BE458"/>
  <c r="BE464"/>
  <c r="BE472"/>
  <c r="BE473"/>
  <c r="BE483"/>
  <c r="BE505"/>
  <c r="BE518"/>
  <c r="BE540"/>
  <c r="BE543"/>
  <c r="BE552"/>
  <c r="BE553"/>
  <c r="BE578"/>
  <c r="BE580"/>
  <c r="BE588"/>
  <c r="BE623"/>
  <c r="BE647"/>
  <c r="BE669"/>
  <c r="BE693"/>
  <c r="BE717"/>
  <c r="BE729"/>
  <c r="BE749"/>
  <c r="BE759"/>
  <c r="BE780"/>
  <c r="BE799"/>
  <c r="BE801"/>
  <c r="BE805"/>
  <c r="BE811"/>
  <c r="BE834"/>
  <c r="BE855"/>
  <c r="BE860"/>
  <c r="BE868"/>
  <c r="BE937"/>
  <c r="BE949"/>
  <c r="BE952"/>
  <c r="BE957"/>
  <c r="BE961"/>
  <c r="BE979"/>
  <c r="BE983"/>
  <c r="BE1019"/>
  <c r="BE1044"/>
  <c r="BE1047"/>
  <c r="BE1048"/>
  <c i="3" r="F37"/>
  <c i="1" r="BB57"/>
  <c i="5" r="F36"/>
  <c i="1" r="BA59"/>
  <c i="8" r="J36"/>
  <c i="1" r="AW62"/>
  <c i="2" r="F35"/>
  <c i="1" r="BB56"/>
  <c i="4" r="F37"/>
  <c i="1" r="BB58"/>
  <c i="9" r="F34"/>
  <c i="1" r="BA63"/>
  <c i="2" r="J34"/>
  <c i="1" r="AW56"/>
  <c i="5" r="F39"/>
  <c i="1" r="BD59"/>
  <c i="8" r="F38"/>
  <c i="1" r="BC62"/>
  <c i="10" r="J34"/>
  <c i="1" r="AW64"/>
  <c i="11" r="F37"/>
  <c i="1" r="BD65"/>
  <c i="11" r="J34"/>
  <c i="1" r="AW65"/>
  <c i="2" r="F36"/>
  <c i="1" r="BC56"/>
  <c i="5" r="F37"/>
  <c i="1" r="BB59"/>
  <c i="6" r="F38"/>
  <c i="1" r="BC60"/>
  <c i="7" r="F39"/>
  <c i="1" r="BD61"/>
  <c r="AS54"/>
  <c i="3" r="F39"/>
  <c i="1" r="BD57"/>
  <c i="4" r="F39"/>
  <c i="1" r="BD58"/>
  <c i="6" r="F39"/>
  <c i="1" r="BD60"/>
  <c i="9" r="J34"/>
  <c i="1" r="AW63"/>
  <c i="10" r="F35"/>
  <c i="1" r="BB64"/>
  <c i="7" r="F38"/>
  <c i="1" r="BC61"/>
  <c i="3" r="J36"/>
  <c i="1" r="AW57"/>
  <c i="6" r="F37"/>
  <c i="1" r="BB60"/>
  <c i="11" r="F34"/>
  <c i="1" r="BA65"/>
  <c i="2" r="F34"/>
  <c i="1" r="BA56"/>
  <c i="4" r="F38"/>
  <c i="1" r="BC58"/>
  <c i="10" r="F37"/>
  <c i="1" r="BD64"/>
  <c i="7" r="J36"/>
  <c i="1" r="AW61"/>
  <c i="11" r="F35"/>
  <c i="1" r="BB65"/>
  <c i="3" r="F38"/>
  <c i="1" r="BC57"/>
  <c i="3" r="F36"/>
  <c i="1" r="BA57"/>
  <c i="4" r="J36"/>
  <c i="1" r="AW58"/>
  <c i="5" r="F38"/>
  <c i="1" r="BC59"/>
  <c i="5" r="J36"/>
  <c i="1" r="AW59"/>
  <c i="6" r="F36"/>
  <c i="1" r="BA60"/>
  <c i="8" r="F39"/>
  <c i="1" r="BD62"/>
  <c i="9" r="F37"/>
  <c i="1" r="BD63"/>
  <c i="11" r="F36"/>
  <c i="1" r="BC65"/>
  <c i="10" r="F34"/>
  <c i="1" r="BA64"/>
  <c i="4" r="F36"/>
  <c i="1" r="BA58"/>
  <c i="9" r="F36"/>
  <c i="1" r="BC63"/>
  <c i="7" r="F36"/>
  <c i="1" r="BA61"/>
  <c i="7" r="F37"/>
  <c i="1" r="BB61"/>
  <c i="6" r="J36"/>
  <c i="1" r="AW60"/>
  <c i="8" r="F36"/>
  <c i="1" r="BA62"/>
  <c i="9" r="F35"/>
  <c i="1" r="BB63"/>
  <c i="10" r="F36"/>
  <c i="1" r="BC64"/>
  <c i="2" r="F37"/>
  <c i="1" r="BD56"/>
  <c i="11" l="1" r="T101"/>
  <c r="P101"/>
  <c i="2" r="P504"/>
  <c r="R336"/>
  <c r="R504"/>
  <c r="R906"/>
  <c r="T336"/>
  <c r="P906"/>
  <c i="11" r="BK101"/>
  <c r="J101"/>
  <c r="J63"/>
  <c i="10" r="T84"/>
  <c i="2" r="BK446"/>
  <c r="J446"/>
  <c r="J91"/>
  <c i="5" r="R91"/>
  <c r="R90"/>
  <c i="11" r="P86"/>
  <c i="1" r="AU65"/>
  <c i="7" r="R233"/>
  <c i="2" r="T446"/>
  <c r="T423"/>
  <c r="R196"/>
  <c i="5" r="T91"/>
  <c r="T90"/>
  <c i="8" r="P90"/>
  <c r="P89"/>
  <c i="1" r="AU62"/>
  <c i="6" r="P119"/>
  <c r="P96"/>
  <c i="1" r="AU60"/>
  <c i="4" r="T94"/>
  <c r="T93"/>
  <c i="2" r="P282"/>
  <c r="R648"/>
  <c r="P741"/>
  <c r="R282"/>
  <c i="10" r="BK85"/>
  <c r="J85"/>
  <c r="J60"/>
  <c i="7" r="T233"/>
  <c i="6" r="R119"/>
  <c r="R96"/>
  <c i="2" r="P196"/>
  <c i="10" r="R84"/>
  <c i="6" r="T119"/>
  <c r="T96"/>
  <c i="3" r="BK89"/>
  <c r="BK88"/>
  <c r="J88"/>
  <c r="J63"/>
  <c i="2" r="P446"/>
  <c r="P423"/>
  <c i="10" r="P84"/>
  <c i="1" r="AU64"/>
  <c i="7" r="T141"/>
  <c r="T105"/>
  <c r="R141"/>
  <c i="2" r="T741"/>
  <c r="T282"/>
  <c r="T161"/>
  <c i="8" r="T90"/>
  <c r="T89"/>
  <c i="2" r="R162"/>
  <c i="7" r="P141"/>
  <c i="2" r="R783"/>
  <c i="11" r="R86"/>
  <c i="6" r="BK119"/>
  <c r="J119"/>
  <c r="J67"/>
  <c i="7" r="P233"/>
  <c i="4" r="R94"/>
  <c r="R93"/>
  <c i="8" r="R90"/>
  <c r="R89"/>
  <c i="7" r="P106"/>
  <c r="P105"/>
  <c i="1" r="AU61"/>
  <c i="3" r="R89"/>
  <c r="R88"/>
  <c i="2" r="T648"/>
  <c r="T593"/>
  <c r="P162"/>
  <c r="P161"/>
  <c i="7" r="R106"/>
  <c r="R105"/>
  <c i="11" r="T86"/>
  <c i="9" r="R87"/>
  <c r="R86"/>
  <c i="2" r="R446"/>
  <c r="R423"/>
  <c r="R699"/>
  <c r="R593"/>
  <c i="9" r="P87"/>
  <c r="P86"/>
  <c i="1" r="AU63"/>
  <c i="2" r="P783"/>
  <c r="P593"/>
  <c i="4" r="BK94"/>
  <c r="J94"/>
  <c r="J64"/>
  <c i="2" r="BK424"/>
  <c r="J424"/>
  <c r="J88"/>
  <c r="BK196"/>
  <c r="J196"/>
  <c r="J66"/>
  <c i="11" r="BK87"/>
  <c r="BK86"/>
  <c r="J86"/>
  <c r="J59"/>
  <c i="7" r="BK230"/>
  <c r="J230"/>
  <c r="J74"/>
  <c i="5" r="BK91"/>
  <c r="J91"/>
  <c r="J64"/>
  <c i="9" r="BK86"/>
  <c r="J86"/>
  <c i="7" r="BK105"/>
  <c r="J105"/>
  <c r="J106"/>
  <c r="J64"/>
  <c i="6" r="BK96"/>
  <c r="J96"/>
  <c r="J63"/>
  <c i="4" r="BK93"/>
  <c r="J93"/>
  <c r="J63"/>
  <c i="2" r="BK593"/>
  <c r="J593"/>
  <c r="J106"/>
  <c i="1" r="BA55"/>
  <c i="2" r="J33"/>
  <c i="1" r="AV56"/>
  <c r="AT56"/>
  <c i="5" r="J35"/>
  <c i="1" r="AV59"/>
  <c r="AT59"/>
  <c i="10" r="F33"/>
  <c i="1" r="AZ64"/>
  <c i="4" r="F35"/>
  <c i="1" r="AZ58"/>
  <c i="9" r="J30"/>
  <c i="1" r="AG63"/>
  <c i="11" r="F33"/>
  <c i="1" r="AZ65"/>
  <c i="6" r="F35"/>
  <c i="1" r="AZ60"/>
  <c i="8" r="F35"/>
  <c i="1" r="AZ62"/>
  <c r="BD55"/>
  <c i="9" r="F33"/>
  <c i="1" r="AZ63"/>
  <c i="8" r="J32"/>
  <c i="1" r="AG62"/>
  <c i="9" r="J33"/>
  <c i="1" r="AV63"/>
  <c r="AT63"/>
  <c i="2" r="F33"/>
  <c i="1" r="AZ56"/>
  <c i="3" r="J35"/>
  <c i="1" r="AV57"/>
  <c r="AT57"/>
  <c i="7" r="J35"/>
  <c i="1" r="AV61"/>
  <c r="AT61"/>
  <c i="6" r="J35"/>
  <c i="1" r="AV60"/>
  <c r="AT60"/>
  <c i="7" r="F35"/>
  <c i="1" r="AZ61"/>
  <c i="8" r="J35"/>
  <c i="1" r="AV62"/>
  <c r="AT62"/>
  <c i="4" r="J35"/>
  <c i="1" r="AV58"/>
  <c r="AT58"/>
  <c i="10" r="J33"/>
  <c i="1" r="AV64"/>
  <c r="AT64"/>
  <c i="3" r="F35"/>
  <c i="1" r="AZ57"/>
  <c i="5" r="F35"/>
  <c i="1" r="AZ59"/>
  <c i="7" r="J32"/>
  <c i="1" r="AG61"/>
  <c r="BB55"/>
  <c r="AX55"/>
  <c r="BC55"/>
  <c i="11" r="J33"/>
  <c i="1" r="AV65"/>
  <c r="AT65"/>
  <c i="2" l="1" r="T160"/>
  <c r="P160"/>
  <c i="1" r="AU56"/>
  <c i="2" r="R161"/>
  <c r="R160"/>
  <c r="BK423"/>
  <c r="J423"/>
  <c r="J87"/>
  <c i="3" r="J89"/>
  <c r="J64"/>
  <c i="10" r="BK84"/>
  <c r="J84"/>
  <c i="5" r="BK90"/>
  <c r="J90"/>
  <c i="11" r="J87"/>
  <c r="J60"/>
  <c i="1" r="AN63"/>
  <c i="9" r="J59"/>
  <c i="1" r="AN62"/>
  <c i="9" r="J39"/>
  <c i="1" r="AN61"/>
  <c i="7" r="J63"/>
  <c i="8" r="J41"/>
  <c i="7" r="J41"/>
  <c i="1" r="AY55"/>
  <c r="BB54"/>
  <c r="W31"/>
  <c r="AW55"/>
  <c r="AZ55"/>
  <c r="AV55"/>
  <c r="BD54"/>
  <c r="W33"/>
  <c r="BC54"/>
  <c r="AY54"/>
  <c r="AU55"/>
  <c r="AU54"/>
  <c i="11" r="J30"/>
  <c i="1" r="AG65"/>
  <c i="10" r="J30"/>
  <c i="1" r="AG64"/>
  <c i="5" r="J32"/>
  <c i="1" r="AG59"/>
  <c i="4" r="J32"/>
  <c i="1" r="AG58"/>
  <c r="AN58"/>
  <c r="BA54"/>
  <c r="W30"/>
  <c i="6" r="J32"/>
  <c i="1" r="AG60"/>
  <c r="AN60"/>
  <c i="3" r="J32"/>
  <c i="1" r="AG57"/>
  <c i="10" l="1" r="J39"/>
  <c i="3" r="J41"/>
  <c i="11" r="J39"/>
  <c i="5" r="J41"/>
  <c r="J63"/>
  <c i="10" r="J59"/>
  <c i="2" r="BK161"/>
  <c r="J161"/>
  <c r="J60"/>
  <c i="6" r="J41"/>
  <c i="4" r="J41"/>
  <c i="1" r="AN57"/>
  <c r="AN59"/>
  <c r="AN64"/>
  <c r="AN65"/>
  <c r="AW54"/>
  <c r="AK30"/>
  <c r="AZ54"/>
  <c r="AV54"/>
  <c r="AK29"/>
  <c r="W32"/>
  <c r="AT55"/>
  <c r="AX54"/>
  <c i="2" l="1" r="BK160"/>
  <c r="J160"/>
  <c r="J59"/>
  <c i="1" r="W29"/>
  <c r="AT54"/>
  <c i="2" l="1" r="J30"/>
  <c i="1" r="AG56"/>
  <c r="AG55"/>
  <c r="AG54"/>
  <c r="AK26"/>
  <c r="AK35"/>
  <c l="1" r="AN55"/>
  <c i="2" r="J39"/>
  <c i="1" r="AN56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<sst xmlns="http://schemas.openxmlformats.org/spreadsheetml/2006/main">
  <si>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</si>
  <si>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</si>
  <si>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</si>
  <si>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</si>
  <si>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</si>
  <si>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{31c061a5-a981-4046-b0c4-01cf59ff6aec}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</si>
  <si>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</si>
  <si>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</si>
  <si>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</si>
  <si>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</si>
  <si>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</si>
  <si>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</si>
  <si>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</si>
  <si>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</si>
  <si>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</si>
  <si>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R001-xx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</si>
  <si>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</si>
  <si>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</si>
  <si>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Obecní dům Rudíkov - smlouva č. 1 - SO01, 10, 12</t>
  </si>
  <si>
    <t>KSO:</t>
  </si>
  <si>
    <t>CC-CZ:</t>
  </si>
  <si>
    <t>Místo:</t>
  </si>
  <si>
    <t>p.č. 2250/4, 2221, ST.2208/9 k.ú. Rudíkov</t>
  </si>
  <si>
    <t>Datum:</t>
  </si>
  <si>
    <t>10. 1. 2024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</si>
  <si>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</si>
  <si>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</si>
  <si>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</si>
  <si>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</si>
  <si>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</si>
  <si>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</si>
  <si>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</si>
  <si>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 xml:space="preserve">BS projekt s.r.o. </t>
  </si>
  <si>
    <t>True</t>
  </si>
  <si>
    <t>Zpracovatel:</t>
  </si>
  <si>
    <t>Ing. Tomáš Hrdlička, Jan Hajný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</si>
  <si>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</si>
  <si>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</si>
  <si>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</si>
  <si>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</si>
  <si>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</si>
  <si>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</si>
  <si>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</si>
  <si>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</si>
  <si>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</si>
  <si>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</si>
  <si>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</si>
  <si>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</si>
  <si>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</si>
  <si>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</si>
  <si>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</si>
  <si>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</si>
  <si>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</si>
  <si>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</si>
  <si>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</si>
  <si>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</si>
  <si>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</si>
  <si>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</si>
  <si>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</si>
  <si>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</si>
  <si>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</si>
  <si>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</si>
  <si>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</si>
  <si>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</si>
  <si>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</si>
  <si>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</si>
  <si>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</si>
  <si>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</si>
  <si>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</si>
  <si>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</si>
  <si>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</si>
  <si>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</si>
  <si>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</si>
  <si>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</si>
  <si>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</si>
  <si>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</si>
  <si>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</si>
  <si>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>SO01</t>
  </si>
  <si>
    <t>STA</t>
  </si>
  <si>
    <t>{86daf9f2-3e22-467b-8420-259e47022dcd}</t>
  </si>
  <si>
    <t>2</t>
  </si>
  <si>
    <t>/</t>
  </si>
  <si>
    <t>Soupis</t>
  </si>
  <si>
    <t>###NOINSERT###</t>
  </si>
  <si>
    <t>11</t>
  </si>
  <si>
    <t>PLYNOVÁ ZAŘÍZENÍ</t>
  </si>
  <si>
    <t>{0d88663d-c230-4590-bd4b-ee8083fe089d}</t>
  </si>
  <si>
    <t>VYTÁPĚNÍ</t>
  </si>
  <si>
    <t>{f2b2e889-9a4e-43ab-bdbd-2db0ba0efc9c}</t>
  </si>
  <si>
    <t>13</t>
  </si>
  <si>
    <t>VZDUCHOTECHNIKA</t>
  </si>
  <si>
    <t>{95cd0eb5-15d1-4a04-9ad0-cbbf39114928}</t>
  </si>
  <si>
    <t>14</t>
  </si>
  <si>
    <t>ZDRAVOTNĚ TECHNICKÉ INSTALACE</t>
  </si>
  <si>
    <t>{86e904f7-e814-472c-b8d9-ba3e18cc2189}</t>
  </si>
  <si>
    <t>15</t>
  </si>
  <si>
    <t>Elektro</t>
  </si>
  <si>
    <t>{f98dd1c0-4434-4492-b9db-e960870dd5e1}</t>
  </si>
  <si>
    <t>16</t>
  </si>
  <si>
    <t>Vybavení dle návrhu interieru, pevně spojené se stavbou</t>
  </si>
  <si>
    <t>{08a6f69d-7724-4d00-a5aa-911a3f8e1777}</t>
  </si>
  <si>
    <t>55</t>
  </si>
  <si>
    <t>SO10</t>
  </si>
  <si>
    <t>{2ef5240e-cac4-46f4-b200-466c8552c790}</t>
  </si>
  <si>
    <t>57</t>
  </si>
  <si>
    <t>SO12</t>
  </si>
  <si>
    <t>{3b625afa-88c7-4303-bd65-84dbdbba4c79}</t>
  </si>
  <si>
    <t>9</t>
  </si>
  <si>
    <t>VRN</t>
  </si>
  <si>
    <t>{fe724c63-3895-465a-9cb5-469e2602b08e}</t>
  </si>
  <si>
    <t>KRYCÍ LIST SOUPISU PRACÍ</t>
  </si>
  <si>
    <t>Objekt:</t>
  </si>
  <si>
    <t>1 - SO01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</si>
  <si>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</si>
  <si>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</si>
  <si>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</si>
  <si>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</si>
  <si>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</si>
  <si>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</si>
  <si>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</si>
  <si>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12 - Zemní práce - odkopávky a prokopávky</t>
  </si>
  <si>
    <t xml:space="preserve">      13 - Zemní práce -zásypy</t>
  </si>
  <si>
    <t xml:space="preserve">      15 - Zemní práce - odvoz zeminy</t>
  </si>
  <si>
    <t xml:space="preserve">    2 - Zakládání</t>
  </si>
  <si>
    <t xml:space="preserve">      21.1 - Podkladní vrstvy</t>
  </si>
  <si>
    <t xml:space="preserve">      22 - Základové pasy</t>
  </si>
  <si>
    <t xml:space="preserve">      23 - Zakládové desky</t>
  </si>
  <si>
    <t xml:space="preserve">      24 - Podkladní beton</t>
  </si>
  <si>
    <t xml:space="preserve">      25 - Zakládání - ostatní</t>
  </si>
  <si>
    <t xml:space="preserve">      26 - Zakládání - drenáže</t>
  </si>
  <si>
    <t xml:space="preserve">      27 - Zakládání - radon</t>
  </si>
  <si>
    <t xml:space="preserve">    3 - Svislé a kompletní konstrukce</t>
  </si>
  <si>
    <t xml:space="preserve">      311 - ŽB stěny</t>
  </si>
  <si>
    <t xml:space="preserve">      32 - Překlady</t>
  </si>
  <si>
    <t xml:space="preserve">        32-1 - Překlady systémové</t>
  </si>
  <si>
    <t xml:space="preserve">      33 - Příčky</t>
  </si>
  <si>
    <t xml:space="preserve">    4 - Vodorovné konstrukce</t>
  </si>
  <si>
    <t xml:space="preserve">      40-0 - Ocelové nosníky</t>
  </si>
  <si>
    <t xml:space="preserve">      40-1 - Věnce pod panel</t>
  </si>
  <si>
    <t xml:space="preserve">      40-11 - Věnce 2 NP</t>
  </si>
  <si>
    <t xml:space="preserve">      41-1 - Prefa stropy</t>
  </si>
  <si>
    <t xml:space="preserve">      41-2 - Monolitické stropy</t>
  </si>
  <si>
    <t xml:space="preserve">      42 - Nosníky</t>
  </si>
  <si>
    <t xml:space="preserve">      43-3 - Prefa schodiště</t>
  </si>
  <si>
    <t xml:space="preserve">    6 - Úpravy povrchů, podlahy a osazování výplní</t>
  </si>
  <si>
    <t xml:space="preserve">      61 - Úprava povrchů vnitřních</t>
  </si>
  <si>
    <t xml:space="preserve">        61-1 - Jádrová omítka</t>
  </si>
  <si>
    <t xml:space="preserve">        61-2 - Sádrová omítka</t>
  </si>
  <si>
    <t xml:space="preserve">      62 - Úprava povrchů vnějších</t>
  </si>
  <si>
    <t xml:space="preserve">        621 - Příprava podkladů</t>
  </si>
  <si>
    <t xml:space="preserve">        622 - Lištový systém</t>
  </si>
  <si>
    <t xml:space="preserve">        62-1 - ETICS - eps</t>
  </si>
  <si>
    <t xml:space="preserve">        6222 - Ostění, nadpraží  a parapety</t>
  </si>
  <si>
    <t xml:space="preserve">        62-3 - Sokl a nadstřešní část, markýza</t>
  </si>
  <si>
    <t xml:space="preserve">        62-4 - Finální omítka</t>
  </si>
  <si>
    <t xml:space="preserve">      63 - Podlahy a podlahové konstrukce</t>
  </si>
  <si>
    <t xml:space="preserve">        63-1 - Betonové podlahy</t>
  </si>
  <si>
    <t xml:space="preserve">        63-5 - Okapový chodník</t>
  </si>
  <si>
    <t xml:space="preserve">        63-4 - Samonivelační stěrka</t>
  </si>
  <si>
    <t xml:space="preserve">      64 - Osazování výplní otvorů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</si>
  <si>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</si>
  <si>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</si>
  <si>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</si>
  <si>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</si>
  <si>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711 - Izolace proti vodě, vlhkosti a plynům</t>
  </si>
  <si>
    <t xml:space="preserve">      711-1 - Asfaltový pas</t>
  </si>
  <si>
    <t xml:space="preserve">    712 - Povlakové krytiny</t>
  </si>
  <si>
    <t xml:space="preserve">    713 - Izolace tepelné</t>
  </si>
  <si>
    <t xml:space="preserve">      713-1 - Podlahy</t>
  </si>
  <si>
    <t xml:space="preserve">      713-3 - Podhled/strop </t>
  </si>
  <si>
    <t xml:space="preserve">    762 - Konstrukce tesařské</t>
  </si>
  <si>
    <t xml:space="preserve">      762-1 - Krov</t>
  </si>
  <si>
    <t xml:space="preserve">      762-2 - Latě a bednění</t>
  </si>
  <si>
    <t xml:space="preserve">      762-7 - Podhledy - mimo střešních</t>
  </si>
  <si>
    <t xml:space="preserve">    763 - Konstrukce suché výstavby</t>
  </si>
  <si>
    <t xml:space="preserve">      763-1 - Podhledy</t>
  </si>
  <si>
    <t xml:space="preserve">      763-4 - Parozábrana</t>
  </si>
  <si>
    <t xml:space="preserve">    764 - Konstrukce klempířské</t>
  </si>
  <si>
    <t xml:space="preserve">      764-1 - Krytina</t>
  </si>
  <si>
    <t xml:space="preserve">      764-2 - Ostatní klemp. prvky</t>
  </si>
  <si>
    <t xml:space="preserve">      764-3 - Okap</t>
  </si>
  <si>
    <t xml:space="preserve">    765 - Krytina skládaná</t>
  </si>
  <si>
    <t xml:space="preserve">      765-1 - DHV</t>
  </si>
  <si>
    <t xml:space="preserve">    766 - Konstrukce truhlářské</t>
  </si>
  <si>
    <t xml:space="preserve">      766-1 - Výplně otvorů vnitřních</t>
  </si>
  <si>
    <t xml:space="preserve">      766-4 - Střešní okna</t>
  </si>
  <si>
    <t xml:space="preserve">    767 - Konstrukce zámečnické</t>
  </si>
  <si>
    <t xml:space="preserve">      767-0 - dřevo-hliníkové a hliníkové otvorové výplně</t>
  </si>
  <si>
    <t xml:space="preserve">    767-1 - Atypické konstrukce</t>
  </si>
  <si>
    <t xml:space="preserve">    771 - Podlahy z dlaždic</t>
  </si>
  <si>
    <t xml:space="preserve">      771-1 - Hydroizolace pod dlažbu</t>
  </si>
  <si>
    <t xml:space="preserve">      771-2 - Obklad schodiště</t>
  </si>
  <si>
    <t xml:space="preserve">    776 - Podlahy povlakové</t>
  </si>
  <si>
    <t xml:space="preserve">    781 - Dokončovací práce - obklady</t>
  </si>
  <si>
    <t xml:space="preserve">      781-1 - Hydroizolace pod obklad</t>
  </si>
  <si>
    <t xml:space="preserve">    782 - Dokončovací práce - obklady z kamene nebo cihl. pásků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</si>
  <si>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</si>
  <si>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</si>
  <si>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</si>
  <si>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</si>
  <si>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</si>
  <si>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</si>
  <si>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</si>
  <si>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</si>
  <si>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</si>
  <si>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</si>
  <si>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</si>
  <si>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</si>
  <si>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</si>
  <si>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</si>
  <si>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</si>
  <si>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</si>
  <si>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</si>
  <si>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</si>
  <si>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</si>
  <si>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Zemní práce - přípravné a přidružené práce</t>
  </si>
  <si>
    <t>K</t>
  </si>
  <si>
    <t>121151103</t>
  </si>
  <si>
    <t>Sejmutí ornice strojně při souvislé ploše do 100 m2, tl. vrstvy do 200 mm</t>
  </si>
  <si>
    <t>m2</t>
  </si>
  <si>
    <t>CS ÚRS 2024 02</t>
  </si>
  <si>
    <t>4</t>
  </si>
  <si>
    <t>3</t>
  </si>
  <si>
    <t>953261673</t>
  </si>
  <si>
    <t>Online PSC</t>
  </si>
  <si>
    <t>https://podminky.urs.cz/item/CS_URS_2024_02/121151103</t>
  </si>
  <si>
    <t>181351003</t>
  </si>
  <si>
    <t>Rozprostření a urovnání ornice v rovině nebo ve svahu sklonu do 1:5 strojně při souvislé ploše do 100 m2, tl. vrstvy do 200 mm</t>
  </si>
  <si>
    <t>1659572517</t>
  </si>
  <si>
    <t>https://podminky.urs.cz/item/CS_URS_2024_02/181351003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</si>
  <si>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</si>
  <si>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</si>
  <si>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m3</t>
  </si>
  <si>
    <t>1785216727</t>
  </si>
  <si>
    <t>https://podminky.urs.cz/item/CS_URS_2024_02/162251102</t>
  </si>
  <si>
    <t>P</t>
  </si>
  <si>
    <t>Poznámka k položce:_x000d_
dovoz ornice k použití</t>
  </si>
  <si>
    <t>167151111</t>
  </si>
  <si>
    <t>Nakládání, skládání a překládání neulehlého výkopku nebo sypaniny strojně nakládání, množství přes 100 m3, z hornin třídy těžitelnosti I, skupiny 1 až 3</t>
  </si>
  <si>
    <t>-396182258</t>
  </si>
  <si>
    <t>https://podminky.urs.cz/item/CS_URS_2024_02/167151111</t>
  </si>
  <si>
    <t>Zemní práce - odkopávky a prokopávky</t>
  </si>
  <si>
    <t>5</t>
  </si>
  <si>
    <t>131251105</t>
  </si>
  <si>
    <t>Hloubení nezapažených jam a zářezů strojně s urovnáním dna do předepsaného profilu a spádu v hornině třídy těžitelnosti I skupiny 3 přes 500 do 1 000 m3</t>
  </si>
  <si>
    <t>1735316292</t>
  </si>
  <si>
    <t>https://podminky.urs.cz/item/CS_URS_2024_02/131251105</t>
  </si>
  <si>
    <t>6</t>
  </si>
  <si>
    <t>132212131</t>
  </si>
  <si>
    <t>Hloubení nezapažených rýh šířky do 800 mm ručně s urovnáním dna do předepsaného profilu a spádu v hornině třídy těžitelnosti I skupiny 3 soudržných</t>
  </si>
  <si>
    <t>-1846974474</t>
  </si>
  <si>
    <t>https://podminky.urs.cz/item/CS_URS_2024_02/132212131</t>
  </si>
  <si>
    <t>7</t>
  </si>
  <si>
    <t>132251101</t>
  </si>
  <si>
    <t>Hloubení nezapažených rýh šířky do 800 mm strojně s urovnáním dna do předepsaného profilu a spádu v hornině třídy těžitelnosti I skupiny 3 do 20 m3</t>
  </si>
  <si>
    <t>1815817629</t>
  </si>
  <si>
    <t>https://podminky.urs.cz/item/CS_URS_2024_02/132251101</t>
  </si>
  <si>
    <t>8</t>
  </si>
  <si>
    <t>132251251</t>
  </si>
  <si>
    <t>Hloubení nezapažených rýh šířky přes 800 do 2 000 mm strojně s urovnáním dna do předepsaného profilu a spádu v hornině třídy těžitelnosti I skupiny 3 do 20 m3</t>
  </si>
  <si>
    <t>-628927713</t>
  </si>
  <si>
    <t>https://podminky.urs.cz/item/CS_URS_2024_02/132251251</t>
  </si>
  <si>
    <t>Zemní práce -zásypy</t>
  </si>
  <si>
    <t>174111101</t>
  </si>
  <si>
    <t>Zásyp sypaninou z jakékoliv horniny ručně s uložením výkopku ve vrstvách se zhutněním jam, šachet, rýh nebo kolem objektů v těchto vykopávkách</t>
  </si>
  <si>
    <t>-1571492645</t>
  </si>
  <si>
    <t>https://podminky.urs.cz/item/CS_URS_2024_02/174111101</t>
  </si>
  <si>
    <t>10</t>
  </si>
  <si>
    <t>-1106677424</t>
  </si>
  <si>
    <t>-1345080622</t>
  </si>
  <si>
    <t>Zemní práce - odvoz zeminy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</si>
  <si>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</si>
  <si>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</si>
  <si>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1244670538</t>
  </si>
  <si>
    <t>https://podminky.urs.cz/item/CS_URS_2024_02/162751117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</si>
  <si>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</si>
  <si>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</si>
  <si>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761211874</t>
  </si>
  <si>
    <t>https://podminky.urs.cz/item/CS_URS_2024_02/162751119</t>
  </si>
  <si>
    <t>997013873</t>
  </si>
  <si>
    <t>Poplatek za uložení stavebního odpadu na recyklační skládce (skládkovné) zeminy a kamení zatříděného do Katalogu odpadů pod kódem 17 05 04</t>
  </si>
  <si>
    <t>t</t>
  </si>
  <si>
    <t>317623593</t>
  </si>
  <si>
    <t>https://podminky.urs.cz/item/CS_URS_2024_02/997013873</t>
  </si>
  <si>
    <t>Zakládání</t>
  </si>
  <si>
    <t>21.1</t>
  </si>
  <si>
    <t>Podkladní vrstvy</t>
  </si>
  <si>
    <t>213141111</t>
  </si>
  <si>
    <t>Zřízení vrstvy z geotextilie filtrační, separační, odvodňovací, ochranné, výztužné nebo protierozní v rovině nebo ve sklonu do 1:5, šířky do 3 m</t>
  </si>
  <si>
    <t>-995133098</t>
  </si>
  <si>
    <t>https://podminky.urs.cz/item/CS_URS_2024_02/213141111</t>
  </si>
  <si>
    <t>Poznámka k položce:_x000d_
slouží jako separační vrstva štěrkového lože</t>
  </si>
  <si>
    <t>M</t>
  </si>
  <si>
    <t>69311068</t>
  </si>
  <si>
    <t>geotextilie netkaná separační, ochranná, filtrační, drenážní PP 300g/m2</t>
  </si>
  <si>
    <t>-776174013</t>
  </si>
  <si>
    <t>22</t>
  </si>
  <si>
    <t>Základové pasy</t>
  </si>
  <si>
    <t>17</t>
  </si>
  <si>
    <t>274351121</t>
  </si>
  <si>
    <t>Bednění základů pasů rovné zřízení</t>
  </si>
  <si>
    <t>-721416321</t>
  </si>
  <si>
    <t>https://podminky.urs.cz/item/CS_URS_2024_02/274351121</t>
  </si>
  <si>
    <t>18</t>
  </si>
  <si>
    <t>274351122</t>
  </si>
  <si>
    <t>Bednění základů pasů rovné odstranění</t>
  </si>
  <si>
    <t>-665923396</t>
  </si>
  <si>
    <t>https://podminky.urs.cz/item/CS_URS_2024_02/274351122</t>
  </si>
  <si>
    <t>19</t>
  </si>
  <si>
    <t>274313711</t>
  </si>
  <si>
    <t>Základy z betonu prostého pasy betonu kamenem neprokládaného tř. C 20/25</t>
  </si>
  <si>
    <t>497975696</t>
  </si>
  <si>
    <t>https://podminky.urs.cz/item/CS_URS_2024_02/274313711</t>
  </si>
  <si>
    <t>20</t>
  </si>
  <si>
    <t>279113144</t>
  </si>
  <si>
    <t>Základové zdi z tvárnic ztraceného bednění včetně výplně z betonu bez zvláštních nároků na vliv prostředí třídy C 20/25, tloušťky zdiva přes 250 do 300 mm</t>
  </si>
  <si>
    <t>-218754770</t>
  </si>
  <si>
    <t>https://podminky.urs.cz/item/CS_URS_2024_02/279113144</t>
  </si>
  <si>
    <t>279113145</t>
  </si>
  <si>
    <t>Základové zdi z tvárnic ztraceného bednění včetně výplně z betonu bez zvláštních nároků na vliv prostředí třídy C 20/25, tloušťky zdiva přes 300 do 400 mm</t>
  </si>
  <si>
    <t>-1476076189</t>
  </si>
  <si>
    <t>https://podminky.urs.cz/item/CS_URS_2024_02/279113145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</si>
  <si>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</si>
  <si>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</si>
  <si>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346071180</t>
  </si>
  <si>
    <t>https://podminky.urs.cz/item/CS_URS_2024_02/279361821</t>
  </si>
  <si>
    <t>23</t>
  </si>
  <si>
    <t>953961113</t>
  </si>
  <si>
    <t>Kotva chemická s vyvrtáním otvoru do betonu, železobetonu nebo tvrdého kamene tmel, velikost M 12, hloubka 110 mm</t>
  </si>
  <si>
    <t>kus</t>
  </si>
  <si>
    <t>-54849906</t>
  </si>
  <si>
    <t>https://podminky.urs.cz/item/CS_URS_2024_02/953961113</t>
  </si>
  <si>
    <t>Zakládové desky</t>
  </si>
  <si>
    <t>24</t>
  </si>
  <si>
    <t>273321511</t>
  </si>
  <si>
    <t>Základy z betonu železového (bez výztuže) desky z betonu bez zvláštních nároků na prostředí tř. C 25/30</t>
  </si>
  <si>
    <t>-1831760092</t>
  </si>
  <si>
    <t>https://podminky.urs.cz/item/CS_URS_2024_02/273321511</t>
  </si>
  <si>
    <t>25</t>
  </si>
  <si>
    <t>273351121</t>
  </si>
  <si>
    <t>Bednění základů desek zřízení</t>
  </si>
  <si>
    <t>-336287801</t>
  </si>
  <si>
    <t>https://podminky.urs.cz/item/CS_URS_2024_02/273351121</t>
  </si>
  <si>
    <t>26</t>
  </si>
  <si>
    <t>273351122</t>
  </si>
  <si>
    <t>Bednění základů desek odstranění</t>
  </si>
  <si>
    <t>1233487833</t>
  </si>
  <si>
    <t>https://podminky.urs.cz/item/CS_URS_2024_02/273351122</t>
  </si>
  <si>
    <t>27</t>
  </si>
  <si>
    <t>273361821</t>
  </si>
  <si>
    <t>Výztuž základů desek z betonářské oceli 10 505 (R) nebo BSt 500</t>
  </si>
  <si>
    <t>-1498599703</t>
  </si>
  <si>
    <t>https://podminky.urs.cz/item/CS_URS_2024_02/273361821</t>
  </si>
  <si>
    <t>Podkladní beton</t>
  </si>
  <si>
    <t>28</t>
  </si>
  <si>
    <t>631311126</t>
  </si>
  <si>
    <t>Mazanina z betonu prostého bez zvýšených nároků na prostředí tl. přes 80 do 120 mm tř. C 25/30</t>
  </si>
  <si>
    <t>-1243617788</t>
  </si>
  <si>
    <t>https://podminky.urs.cz/item/CS_URS_2024_02/631311126</t>
  </si>
  <si>
    <t>29</t>
  </si>
  <si>
    <t>631319022</t>
  </si>
  <si>
    <t>Příplatek k cenám mazanin za úpravu povrchu mazaniny přehlazením s poprášením cementem pro konečnou úpravu, mazanina tl. přes 80 do 120 mm (20 kg/m3)</t>
  </si>
  <si>
    <t>-1206601430</t>
  </si>
  <si>
    <t>https://podminky.urs.cz/item/CS_URS_2024_02/631319022</t>
  </si>
  <si>
    <t>30</t>
  </si>
  <si>
    <t>631319173</t>
  </si>
  <si>
    <t>Příplatek k cenám mazanin za stržení povrchu spodní vrstvy mazaniny latí před vložením výztuže nebo pletiva pro tl. obou vrstev mazaniny přes 80 do 120 mm</t>
  </si>
  <si>
    <t>-216359987</t>
  </si>
  <si>
    <t>https://podminky.urs.cz/item/CS_URS_2024_02/631319173</t>
  </si>
  <si>
    <t>31</t>
  </si>
  <si>
    <t>631311135</t>
  </si>
  <si>
    <t>Mazanina z betonu prostého bez zvýšených nároků na prostředí tl. přes 120 do 240 mm tř. C 20/25</t>
  </si>
  <si>
    <t>-684775783</t>
  </si>
  <si>
    <t>https://podminky.urs.cz/item/CS_URS_2024_02/631311135</t>
  </si>
  <si>
    <t>32</t>
  </si>
  <si>
    <t>631319013</t>
  </si>
  <si>
    <t>Příplatek k cenám mazanin za úpravu povrchu mazaniny přehlazením, mazanina tl. přes 120 do 240 mm</t>
  </si>
  <si>
    <t>1695021845</t>
  </si>
  <si>
    <t>https://podminky.urs.cz/item/CS_URS_2024_02/631319013</t>
  </si>
  <si>
    <t>33</t>
  </si>
  <si>
    <t>631319175</t>
  </si>
  <si>
    <t>Příplatek k cenám mazanin za stržení povrchu spodní vrstvy mazaniny latí před vložením výztuže nebo pletiva pro tl. obou vrstev mazaniny přes 120 do 240 mm</t>
  </si>
  <si>
    <t>-38047861</t>
  </si>
  <si>
    <t>https://podminky.urs.cz/item/CS_URS_2024_02/631319175</t>
  </si>
  <si>
    <t>34</t>
  </si>
  <si>
    <t>631351101</t>
  </si>
  <si>
    <t>Bednění v podlahách rýh a hran zřízení</t>
  </si>
  <si>
    <t>-784597022</t>
  </si>
  <si>
    <t>https://podminky.urs.cz/item/CS_URS_2024_02/631351101</t>
  </si>
  <si>
    <t>35</t>
  </si>
  <si>
    <t>631351102</t>
  </si>
  <si>
    <t>Bednění v podlahách rýh a hran odstranění</t>
  </si>
  <si>
    <t>1413896243</t>
  </si>
  <si>
    <t>https://podminky.urs.cz/item/CS_URS_2024_02/631351102</t>
  </si>
  <si>
    <t>36</t>
  </si>
  <si>
    <t>631362021.2</t>
  </si>
  <si>
    <t>Výztuž mazanin ze svařovaných sítí z drátů typu KARI</t>
  </si>
  <si>
    <t>-614235255</t>
  </si>
  <si>
    <t>https://podminky.urs.cz/item/CS_URS_2024_02/631362021.2</t>
  </si>
  <si>
    <t>Zakládání - ostatní</t>
  </si>
  <si>
    <t>37</t>
  </si>
  <si>
    <t>741410021</t>
  </si>
  <si>
    <t>Montáž uzemňovacího vedení s upevněním, propojením a připojením pomocí svorek v zemi s izolací spojů pásku průřezu do 120 mm2 v městské zástavbě</t>
  </si>
  <si>
    <t>m</t>
  </si>
  <si>
    <t>-547521876</t>
  </si>
  <si>
    <t>https://podminky.urs.cz/item/CS_URS_2024_02/741410021</t>
  </si>
  <si>
    <t>38</t>
  </si>
  <si>
    <t>35442062</t>
  </si>
  <si>
    <t>pás zemnící 30x4mm FeZn</t>
  </si>
  <si>
    <t>kg</t>
  </si>
  <si>
    <t>1642427690</t>
  </si>
  <si>
    <t>39</t>
  </si>
  <si>
    <t>prostup</t>
  </si>
  <si>
    <t>Provedení prostupu základovým pasasem/zdí do průřezu 0,04 m2</t>
  </si>
  <si>
    <t>ks</t>
  </si>
  <si>
    <t xml:space="preserve">vlastní </t>
  </si>
  <si>
    <t>-1076120236</t>
  </si>
  <si>
    <t>40</t>
  </si>
  <si>
    <t>prostup1</t>
  </si>
  <si>
    <t>Provedení prostupu základovým pasasem/zdí do průřezu 0,09 m2</t>
  </si>
  <si>
    <t>-1211461894</t>
  </si>
  <si>
    <t>Zakládání - drenáže</t>
  </si>
  <si>
    <t>41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</si>
  <si>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</si>
  <si>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</si>
  <si>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-1863995718</t>
  </si>
  <si>
    <t>https://podminky.urs.cz/item/CS_URS_2024_02/175111101</t>
  </si>
  <si>
    <t>42</t>
  </si>
  <si>
    <t>58343930</t>
  </si>
  <si>
    <t>kamenivo drcené hrubé frakce 16/32</t>
  </si>
  <si>
    <t>-910296524</t>
  </si>
  <si>
    <t>43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</si>
  <si>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</si>
  <si>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</si>
  <si>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-1594308034</t>
  </si>
  <si>
    <t>https://podminky.urs.cz/item/CS_URS_2024_02/211971121</t>
  </si>
  <si>
    <t>44</t>
  </si>
  <si>
    <t>1592563622</t>
  </si>
  <si>
    <t>45</t>
  </si>
  <si>
    <t>212312111</t>
  </si>
  <si>
    <t>Lože pro trativody z betonu prostého</t>
  </si>
  <si>
    <t>-514261699</t>
  </si>
  <si>
    <t>https://podminky.urs.cz/item/CS_URS_2024_02/212312111</t>
  </si>
  <si>
    <t>46</t>
  </si>
  <si>
    <t>212755214</t>
  </si>
  <si>
    <t>Trativody bez lože z drenážních trubek plastových flexibilních D 100 mm</t>
  </si>
  <si>
    <t>323410847</t>
  </si>
  <si>
    <t>https://podminky.urs.cz/item/CS_URS_2024_02/212755214</t>
  </si>
  <si>
    <t>47</t>
  </si>
  <si>
    <t>894812155</t>
  </si>
  <si>
    <t>Revizní a čistící šachta z polypropylenu PP pro hladké trouby DN 315 poklop plastový pachotěsný s madlem</t>
  </si>
  <si>
    <t>-408824396</t>
  </si>
  <si>
    <t>https://podminky.urs.cz/item/CS_URS_2024_02/894812155</t>
  </si>
  <si>
    <t>48</t>
  </si>
  <si>
    <t>895270001</t>
  </si>
  <si>
    <t>Proplachovací a kontrolní šachta z PVC-U pro drenáže budov vnějšího průměru 315 mm pro napojení potrubí DN 200 s lapačem písku užitné výšky 350 mm</t>
  </si>
  <si>
    <t>1951930491</t>
  </si>
  <si>
    <t>https://podminky.urs.cz/item/CS_URS_2024_02/895270001</t>
  </si>
  <si>
    <t>49</t>
  </si>
  <si>
    <t>895270021</t>
  </si>
  <si>
    <t>Proplachovací a kontrolní šachta z PVC-U pro drenáže budov vnějšího průměru 315 mm šachtové prodloužení světlé hloubky 800 mm</t>
  </si>
  <si>
    <t>-189605283</t>
  </si>
  <si>
    <t>https://podminky.urs.cz/item/CS_URS_2024_02/895270021</t>
  </si>
  <si>
    <t>50</t>
  </si>
  <si>
    <t>895270031</t>
  </si>
  <si>
    <t>Proplachovací a kontrolní šachta z PVC-U pro drenáže budov vnějšího průměru 315 mm redukce DN 200/100-150</t>
  </si>
  <si>
    <t>-1731421828</t>
  </si>
  <si>
    <t>https://podminky.urs.cz/item/CS_URS_2024_02/895270031</t>
  </si>
  <si>
    <t>51</t>
  </si>
  <si>
    <t>895270067</t>
  </si>
  <si>
    <t>Proplachovací a kontrolní šachta z PVC-U pro drenáže budov vnějšího průměru 315 mm Příplatek k ceně -0021 za uříznutí šachtového prodloužení</t>
  </si>
  <si>
    <t>-1763164252</t>
  </si>
  <si>
    <t>https://podminky.urs.cz/item/CS_URS_2024_02/895270067</t>
  </si>
  <si>
    <t>Zakládání - radon</t>
  </si>
  <si>
    <t>52</t>
  </si>
  <si>
    <t>-2077493711</t>
  </si>
  <si>
    <t>53</t>
  </si>
  <si>
    <t>58343920</t>
  </si>
  <si>
    <t>kamenivo drcené hrubé frakce 16/22</t>
  </si>
  <si>
    <t>-767546426</t>
  </si>
  <si>
    <t>54</t>
  </si>
  <si>
    <t>218111112</t>
  </si>
  <si>
    <t>Odvětrání radonu vodorovné kladené do štěrkového podsypu drenážní z plastových perforovaných trubek, vnitřní průměr přes 60 do 80 mm</t>
  </si>
  <si>
    <t>1690659641</t>
  </si>
  <si>
    <t>https://podminky.urs.cz/item/CS_URS_2024_02/218111112</t>
  </si>
  <si>
    <t>218111121</t>
  </si>
  <si>
    <t>Odvětrání radonu vodorovné kladené do štěrkového podsypu sběrné z plastových trubek, vnitřní průměr přes 80 do 110 mm</t>
  </si>
  <si>
    <t>673067970</t>
  </si>
  <si>
    <t>https://podminky.urs.cz/item/CS_URS_2024_02/218111121</t>
  </si>
  <si>
    <t>56</t>
  </si>
  <si>
    <t>218121111</t>
  </si>
  <si>
    <t>Odvětrání radonu svislé z plastových trubek, vnitřní průměr přes 80 do 110 mm</t>
  </si>
  <si>
    <t>610232876</t>
  </si>
  <si>
    <t>https://podminky.urs.cz/item/CS_URS_2024_02/218121111</t>
  </si>
  <si>
    <t>Svislé a kompletní konstrukce</t>
  </si>
  <si>
    <t>311235151</t>
  </si>
  <si>
    <t>Zdivo jednovrstvé z cihel děrovaných broušených na celoplošnou tenkovrstvou maltu, pevnost cihel do P10, tl. zdiva 300 mm</t>
  </si>
  <si>
    <t>-472223362</t>
  </si>
  <si>
    <t>https://podminky.urs.cz/item/CS_URS_2024_02/311235151</t>
  </si>
  <si>
    <t>58</t>
  </si>
  <si>
    <t>311236141</t>
  </si>
  <si>
    <t>Zdivo jednovrstvé zvukově izolační z cihel děrovaných spojených na pero a drážku na maltu cementovou M10, pevnost cihel do P15, tl. zdiva 300 mm</t>
  </si>
  <si>
    <t>1017378771</t>
  </si>
  <si>
    <t>https://podminky.urs.cz/item/CS_URS_2024_02/311236141</t>
  </si>
  <si>
    <t>59</t>
  </si>
  <si>
    <t>311238937</t>
  </si>
  <si>
    <t>Založení zdiva z broušených cihel na zakládací maltu, tlouštky zdiva přes 250 do 300 mm</t>
  </si>
  <si>
    <t>-1632940227</t>
  </si>
  <si>
    <t>https://podminky.urs.cz/item/CS_URS_2024_02/311238937</t>
  </si>
  <si>
    <t>311</t>
  </si>
  <si>
    <t>ŽB stěny</t>
  </si>
  <si>
    <t>60</t>
  </si>
  <si>
    <t>311113144</t>
  </si>
  <si>
    <t>Nadzákladové zdi z betonových tvárnic ztraceného bednění hladkých, včetně výplně z betonu třídy C 20/25, tloušťky zdiva přes 250 do 300 mm</t>
  </si>
  <si>
    <t>1892715039</t>
  </si>
  <si>
    <t>https://podminky.urs.cz/item/CS_URS_2024_02/311113144</t>
  </si>
  <si>
    <t>61</t>
  </si>
  <si>
    <t>311361821</t>
  </si>
  <si>
    <t>Výztuž nadzákladových zdí nosných svislých nebo odkloněných od svislice, rovných nebo oblých z betonářské oceli 10 505 (R) nebo BSt 500</t>
  </si>
  <si>
    <t>1676152708</t>
  </si>
  <si>
    <t>https://podminky.urs.cz/item/CS_URS_2024_02/311361821</t>
  </si>
  <si>
    <t>Překlady</t>
  </si>
  <si>
    <t>32-1</t>
  </si>
  <si>
    <t>Překlady systémové</t>
  </si>
  <si>
    <t>62</t>
  </si>
  <si>
    <t>317168051</t>
  </si>
  <si>
    <t>Překlady keramické vysoké osazené do maltového lože, šířky překladu 70 mm výšky 238 mm, délky 1000 mm</t>
  </si>
  <si>
    <t>1699311949</t>
  </si>
  <si>
    <t>https://podminky.urs.cz/item/CS_URS_2024_02/317168051</t>
  </si>
  <si>
    <t>63</t>
  </si>
  <si>
    <t>317168052</t>
  </si>
  <si>
    <t>Překlady keramické vysoké osazené do maltového lože, šířky překladu 70 mm výšky 238 mm, délky 1250 mm</t>
  </si>
  <si>
    <t>-271378536</t>
  </si>
  <si>
    <t>https://podminky.urs.cz/item/CS_URS_2024_02/317168052</t>
  </si>
  <si>
    <t>64</t>
  </si>
  <si>
    <t>317168053</t>
  </si>
  <si>
    <t>Překlady keramické vysoké osazené do maltového lože, šířky překladu 70 mm výšky 238 mm, délky 1500 mm</t>
  </si>
  <si>
    <t>-1609639196</t>
  </si>
  <si>
    <t>https://podminky.urs.cz/item/CS_URS_2024_02/317168053</t>
  </si>
  <si>
    <t>65</t>
  </si>
  <si>
    <t>317168054</t>
  </si>
  <si>
    <t>Překlady keramické vysoké osazené do maltového lože, šířky překladu 70 mm výšky 238 mm, délky 1750 mm</t>
  </si>
  <si>
    <t>-1071658943</t>
  </si>
  <si>
    <t>https://podminky.urs.cz/item/CS_URS_2024_02/317168054</t>
  </si>
  <si>
    <t>66</t>
  </si>
  <si>
    <t>317168057</t>
  </si>
  <si>
    <t>Překlady keramické vysoké osazené do maltového lože, šířky překladu 70 mm výšky 238 mm, délky 2500 mm</t>
  </si>
  <si>
    <t>1003468641</t>
  </si>
  <si>
    <t>https://podminky.urs.cz/item/CS_URS_2024_02/317168057</t>
  </si>
  <si>
    <t>67</t>
  </si>
  <si>
    <t>317168055</t>
  </si>
  <si>
    <t>Překlady keramické vysoké osazené do maltového lože, šířky překladu 70 mm výšky 238 mm, délky 2000 mm</t>
  </si>
  <si>
    <t>1000478802</t>
  </si>
  <si>
    <t>https://podminky.urs.cz/item/CS_URS_2024_02/317168055</t>
  </si>
  <si>
    <t>68</t>
  </si>
  <si>
    <t>317168056</t>
  </si>
  <si>
    <t>Překlady keramické vysoké osazené do maltového lože, šířky překladu 70 mm výšky 238 mm, délky 2250 mm</t>
  </si>
  <si>
    <t>1339181216</t>
  </si>
  <si>
    <t>https://podminky.urs.cz/item/CS_URS_2024_02/317168056</t>
  </si>
  <si>
    <t>69</t>
  </si>
  <si>
    <t>317998132</t>
  </si>
  <si>
    <t>Izolace tepelná mezi překlady z extrudovaného polystyrenu výšky 24 cm, tloušťky přes 50 do 70 mm</t>
  </si>
  <si>
    <t>-1792446922</t>
  </si>
  <si>
    <t>https://podminky.urs.cz/item/CS_URS_2024_02/317998132</t>
  </si>
  <si>
    <t>70</t>
  </si>
  <si>
    <t>317941121</t>
  </si>
  <si>
    <t>Osazování ocelových válcovaných nosníků na zdivu I nebo IE nebo U nebo UE nebo L do č. 12 nebo výšky do 120 mm</t>
  </si>
  <si>
    <t>899449849</t>
  </si>
  <si>
    <t>https://podminky.urs.cz/item/CS_URS_2024_02/317941121</t>
  </si>
  <si>
    <t>71</t>
  </si>
  <si>
    <t>13010716</t>
  </si>
  <si>
    <t>ocel profilová jakost S235JR (11 375) průřez I (IPN) 140</t>
  </si>
  <si>
    <t>-1877305099</t>
  </si>
  <si>
    <t>72</t>
  </si>
  <si>
    <t>346244381</t>
  </si>
  <si>
    <t>Plentování ocelových válcovaných nosníků jednostranné cihlami na maltu, výška stojiny do 200 mm</t>
  </si>
  <si>
    <t>210802966</t>
  </si>
  <si>
    <t>https://podminky.urs.cz/item/CS_URS_2024_02/346244381</t>
  </si>
  <si>
    <t>Příčky</t>
  </si>
  <si>
    <t>73</t>
  </si>
  <si>
    <t>317168012</t>
  </si>
  <si>
    <t>Překlady keramické ploché osazené do maltového lože, výšky překladu 71 mm šířky 115 mm, délky 1250 mm</t>
  </si>
  <si>
    <t>1457186340</t>
  </si>
  <si>
    <t>https://podminky.urs.cz/item/CS_URS_2024_02/317168012</t>
  </si>
  <si>
    <t>74</t>
  </si>
  <si>
    <t>317168028</t>
  </si>
  <si>
    <t>Překlady keramické ploché osazené do maltového lože, výšky překladu 71 mm šířky 145 mm, délky 2750 mm</t>
  </si>
  <si>
    <t>-1518028994</t>
  </si>
  <si>
    <t>https://podminky.urs.cz/item/CS_URS_2024_02/317168028</t>
  </si>
  <si>
    <t>75</t>
  </si>
  <si>
    <t>342244201</t>
  </si>
  <si>
    <t>Příčky jednoduché z cihel děrovaných broušených, na tenkovrstvou maltu, pevnost cihel do P15, tl. příčky 80 mm</t>
  </si>
  <si>
    <t>166561671</t>
  </si>
  <si>
    <t>https://podminky.urs.cz/item/CS_URS_2024_02/342244201</t>
  </si>
  <si>
    <t>76</t>
  </si>
  <si>
    <t>342244211</t>
  </si>
  <si>
    <t>Příčky jednoduché z cihel děrovaných broušených, na tenkovrstvou maltu, pevnost cihel do P15, tl. příčky 115 mm</t>
  </si>
  <si>
    <t>-1324469514</t>
  </si>
  <si>
    <t>https://podminky.urs.cz/item/CS_URS_2024_02/342244211</t>
  </si>
  <si>
    <t>77</t>
  </si>
  <si>
    <t>342272225</t>
  </si>
  <si>
    <t>Příčky z pórobetonových tvárnic hladkých na tenké maltové lože objemová hmotnost do 500 kg/m3, tloušťka příčky 100 mm</t>
  </si>
  <si>
    <t>-959167191</t>
  </si>
  <si>
    <t>https://podminky.urs.cz/item/CS_URS_2024_02/342272225</t>
  </si>
  <si>
    <t>78</t>
  </si>
  <si>
    <t>342244221</t>
  </si>
  <si>
    <t>Příčky jednoduché z cihel děrovaných broušených, na tenkovrstvou maltu, pevnost cihel do P15, tl. příčky 140 mm</t>
  </si>
  <si>
    <t>-2029307284</t>
  </si>
  <si>
    <t>https://podminky.urs.cz/item/CS_URS_2024_02/342244221</t>
  </si>
  <si>
    <t>79</t>
  </si>
  <si>
    <t>342291112</t>
  </si>
  <si>
    <t>Ukotvení příček polyuretanovou pěnou, tl. příčky přes 100 mm</t>
  </si>
  <si>
    <t>-22487043</t>
  </si>
  <si>
    <t>https://podminky.urs.cz/item/CS_URS_2024_02/342291112</t>
  </si>
  <si>
    <t>80</t>
  </si>
  <si>
    <t>342291121</t>
  </si>
  <si>
    <t>Ukotvení příček plochými kotvami, do konstrukce cihelné</t>
  </si>
  <si>
    <t>1081347731</t>
  </si>
  <si>
    <t>https://podminky.urs.cz/item/CS_URS_2024_02/342291121</t>
  </si>
  <si>
    <t>81</t>
  </si>
  <si>
    <t>346272256</t>
  </si>
  <si>
    <t>Přizdívky z pórobetonových tvárnic objemová hmotnost do 500 kg/m3, na tenké maltové lože, tloušťka přizdívky 150 mm</t>
  </si>
  <si>
    <t>1113013308</t>
  </si>
  <si>
    <t>https://podminky.urs.cz/item/CS_URS_2024_02/346272256</t>
  </si>
  <si>
    <t>Vodorovné konstrukce</t>
  </si>
  <si>
    <t>82</t>
  </si>
  <si>
    <t>713131151</t>
  </si>
  <si>
    <t>Montáž tepelné izolace stěn rohožemi, pásy, deskami, dílci, bloky (izolační materiál ve specifikaci) vložením jednovrstvě</t>
  </si>
  <si>
    <t>-334316122</t>
  </si>
  <si>
    <t>https://podminky.urs.cz/item/CS_URS_2024_02/713131151</t>
  </si>
  <si>
    <t>83</t>
  </si>
  <si>
    <t>28376417</t>
  </si>
  <si>
    <t>deska XPS hrana polodrážková a hladký povrch 300kPA λ=0,035 tl 50mm</t>
  </si>
  <si>
    <t>623893998</t>
  </si>
  <si>
    <t>40-0</t>
  </si>
  <si>
    <t>Ocelové nosníky</t>
  </si>
  <si>
    <t>84</t>
  </si>
  <si>
    <t>K009</t>
  </si>
  <si>
    <t>Lože z bet. mazaniny 300x300x60 pro usazení ocel. nosníku</t>
  </si>
  <si>
    <t>-1880679119</t>
  </si>
  <si>
    <t>85</t>
  </si>
  <si>
    <t>413941135</t>
  </si>
  <si>
    <t>Osazování ocelových válcovaných nosníků ve stropech HE-A nebo HE-B, výšky přes 220 mm</t>
  </si>
  <si>
    <t>913266869</t>
  </si>
  <si>
    <t>https://podminky.urs.cz/item/CS_URS_2024_02/413941135</t>
  </si>
  <si>
    <t>86</t>
  </si>
  <si>
    <t>13010984</t>
  </si>
  <si>
    <t>ocel profilová jakost S235JR (11 375) průřez HEB 240</t>
  </si>
  <si>
    <t>-1578163158</t>
  </si>
  <si>
    <t>40-1</t>
  </si>
  <si>
    <t>Věnce pod panel</t>
  </si>
  <si>
    <t>87</t>
  </si>
  <si>
    <t>417321515</t>
  </si>
  <si>
    <t>Ztužující pásy a věnce z betonu železového (bez výztuže) tř. C 25/30</t>
  </si>
  <si>
    <t>-753091960</t>
  </si>
  <si>
    <t>https://podminky.urs.cz/item/CS_URS_2024_02/417321515</t>
  </si>
  <si>
    <t>88</t>
  </si>
  <si>
    <t>417351115</t>
  </si>
  <si>
    <t>Bednění bočnic ztužujících pásů a věnců včetně vzpěr zřízení</t>
  </si>
  <si>
    <t>-1109509860</t>
  </si>
  <si>
    <t>https://podminky.urs.cz/item/CS_URS_2024_02/417351115</t>
  </si>
  <si>
    <t>89</t>
  </si>
  <si>
    <t>417351116</t>
  </si>
  <si>
    <t>Bednění bočnic ztužujících pásů a věnců včetně vzpěr odstranění</t>
  </si>
  <si>
    <t>-151901066</t>
  </si>
  <si>
    <t>https://podminky.urs.cz/item/CS_URS_2024_02/417351116</t>
  </si>
  <si>
    <t>90</t>
  </si>
  <si>
    <t>417361821</t>
  </si>
  <si>
    <t>Výztuž ztužujících pásů a věnců z betonářské oceli 10 505 (R) nebo BSt 500</t>
  </si>
  <si>
    <t>606630094</t>
  </si>
  <si>
    <t>https://podminky.urs.cz/item/CS_URS_2024_02/417361821</t>
  </si>
  <si>
    <t>91</t>
  </si>
  <si>
    <t>953331112</t>
  </si>
  <si>
    <t>Vložky svislé do dilatačních spár z lepenky kladené volně, včetně dodání a osazení, v jakémkoliv zdivu, pískované</t>
  </si>
  <si>
    <t>-1672153097</t>
  </si>
  <si>
    <t>https://podminky.urs.cz/item/CS_URS_2024_02/953331112</t>
  </si>
  <si>
    <t>Poznámka k položce:_x000d_
separace děrovaného zdiva</t>
  </si>
  <si>
    <t>40-11</t>
  </si>
  <si>
    <t>Věnce 2 NP</t>
  </si>
  <si>
    <t>92</t>
  </si>
  <si>
    <t>-713972814</t>
  </si>
  <si>
    <t>93</t>
  </si>
  <si>
    <t>-1379098236</t>
  </si>
  <si>
    <t>94</t>
  </si>
  <si>
    <t>1460997803</t>
  </si>
  <si>
    <t>95</t>
  </si>
  <si>
    <t>1633408113</t>
  </si>
  <si>
    <t>96</t>
  </si>
  <si>
    <t>-1343286789</t>
  </si>
  <si>
    <t>41-1</t>
  </si>
  <si>
    <t>Prefa stropy</t>
  </si>
  <si>
    <t>97</t>
  </si>
  <si>
    <t>411133903</t>
  </si>
  <si>
    <t>Montáž stropních panelů z předpjatého betonu bez závěsných háků, v budovách výšky do 18 m, hmotnosti přes 3 do 5 t</t>
  </si>
  <si>
    <t>1031518197</t>
  </si>
  <si>
    <t>https://podminky.urs.cz/item/CS_URS_2024_02/411133903</t>
  </si>
  <si>
    <t>98</t>
  </si>
  <si>
    <t>59346862</t>
  </si>
  <si>
    <t>panel stropní předpjatý š 1190mm v 250mm, počet lan 8 + 2</t>
  </si>
  <si>
    <t>-706825911</t>
  </si>
  <si>
    <t>99</t>
  </si>
  <si>
    <t>389381001</t>
  </si>
  <si>
    <t>Dobetonování prefabrikovaných konstrukcí</t>
  </si>
  <si>
    <t>1148989737</t>
  </si>
  <si>
    <t>https://podminky.urs.cz/item/CS_URS_2024_02/389381001</t>
  </si>
  <si>
    <t>100</t>
  </si>
  <si>
    <t>411351011</t>
  </si>
  <si>
    <t>Bednění stropních konstrukcí - bez podpěrné konstrukce desek tloušťky stropní desky přes 5 do 25 cm zřízení</t>
  </si>
  <si>
    <t>-1157237913</t>
  </si>
  <si>
    <t>https://podminky.urs.cz/item/CS_URS_2024_02/411351011</t>
  </si>
  <si>
    <t>101</t>
  </si>
  <si>
    <t>411351012</t>
  </si>
  <si>
    <t>Bednění stropních konstrukcí - bez podpěrné konstrukce desek tloušťky stropní desky přes 5 do 25 cm odstranění</t>
  </si>
  <si>
    <t>-1776097055</t>
  </si>
  <si>
    <t>https://podminky.urs.cz/item/CS_URS_2024_02/411351012</t>
  </si>
  <si>
    <t>102</t>
  </si>
  <si>
    <t>-1953633999</t>
  </si>
  <si>
    <t>103</t>
  </si>
  <si>
    <t>953312112</t>
  </si>
  <si>
    <t>Vložky svislé do dilatačních spár z polystyrenových desek fasádních včetně dodání a osazení, v jakémkoliv zdivu přes 10 do 20 mm</t>
  </si>
  <si>
    <t>973890960</t>
  </si>
  <si>
    <t>https://podminky.urs.cz/item/CS_URS_2024_02/953312112</t>
  </si>
  <si>
    <t>41-2</t>
  </si>
  <si>
    <t>Monolitické stropy</t>
  </si>
  <si>
    <t>104</t>
  </si>
  <si>
    <t>411321414</t>
  </si>
  <si>
    <t>Stropy z betonu železového (bez výztuže) stropů deskových, plochých střech, desek balkonových, desek hřibových stropů včetně hlavic hřibových sloupů tř. C 25/30</t>
  </si>
  <si>
    <t>-1511003291</t>
  </si>
  <si>
    <t>https://podminky.urs.cz/item/CS_URS_2024_02/411321414</t>
  </si>
  <si>
    <t>105</t>
  </si>
  <si>
    <t>411361821.1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</si>
  <si>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</si>
  <si>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1877965056</t>
  </si>
  <si>
    <t>https://podminky.urs.cz/item/CS_URS_2024_02/411361821.1</t>
  </si>
  <si>
    <t>106</t>
  </si>
  <si>
    <t>321877920</t>
  </si>
  <si>
    <t>107</t>
  </si>
  <si>
    <t>684757093</t>
  </si>
  <si>
    <t>108</t>
  </si>
  <si>
    <t>411354313</t>
  </si>
  <si>
    <t>Podpěrná konstrukce stropů - desek, kleneb a skořepin výška podepření do 4 m tloušťka stropu přes 15 do 25 cm zřízení</t>
  </si>
  <si>
    <t>1866638018</t>
  </si>
  <si>
    <t>https://podminky.urs.cz/item/CS_URS_2024_02/411354313</t>
  </si>
  <si>
    <t>109</t>
  </si>
  <si>
    <t>411354314</t>
  </si>
  <si>
    <t>Podpěrná konstrukce stropů - desek, kleneb a skořepin výška podepření do 4 m tloušťka stropu přes 15 do 25 cm odstranění</t>
  </si>
  <si>
    <t>1146075922</t>
  </si>
  <si>
    <t>https://podminky.urs.cz/item/CS_URS_2024_02/411354314</t>
  </si>
  <si>
    <t>110</t>
  </si>
  <si>
    <t>prostup3</t>
  </si>
  <si>
    <t>Provedení prostupu stropní konstrukcí do průřezu 0,04 m2</t>
  </si>
  <si>
    <t>2118288770</t>
  </si>
  <si>
    <t>111</t>
  </si>
  <si>
    <t>953511111</t>
  </si>
  <si>
    <t>Nosný tepelně-izolační prvek pro přerušení tepelných mostů pro betonové balkónové desky tloušťky 160, 180 nebo 200 mm, délka 1 m volně vyložené, se smykovou výztuží D8, počet prutů 4 x D8</t>
  </si>
  <si>
    <t>877148284</t>
  </si>
  <si>
    <t>https://podminky.urs.cz/item/CS_URS_2024_02/953511111</t>
  </si>
  <si>
    <t>Nosníky</t>
  </si>
  <si>
    <t>112</t>
  </si>
  <si>
    <t>413351111</t>
  </si>
  <si>
    <t>Bednění nosníků a průvlaků - bez podpěrné konstrukce výška nosníku po spodní líc stropní desky do 100 cm zřízení</t>
  </si>
  <si>
    <t>264368982</t>
  </si>
  <si>
    <t>https://podminky.urs.cz/item/CS_URS_2024_02/413351111</t>
  </si>
  <si>
    <t>113</t>
  </si>
  <si>
    <t>413351112</t>
  </si>
  <si>
    <t>Bednění nosníků a průvlaků - bez podpěrné konstrukce výška nosníku po spodní líc stropní desky do 100 cm odstranění</t>
  </si>
  <si>
    <t>-1278893734</t>
  </si>
  <si>
    <t>https://podminky.urs.cz/item/CS_URS_2024_02/413351112</t>
  </si>
  <si>
    <t>114</t>
  </si>
  <si>
    <t>413352111</t>
  </si>
  <si>
    <t>Podpěrná konstrukce nosníků a průvlaků výšky podepření do 4 m výšky nosníku (po spodní hranu stropní desky) do 100 cm zřízení</t>
  </si>
  <si>
    <t>-1080284969</t>
  </si>
  <si>
    <t>https://podminky.urs.cz/item/CS_URS_2024_02/413352111</t>
  </si>
  <si>
    <t>115</t>
  </si>
  <si>
    <t>413352112</t>
  </si>
  <si>
    <t>Podpěrná konstrukce nosníků a průvlaků výšky podepření do 4 m výšky nosníku (po spodní hranu stropní desky) do 100 cm odstranění</t>
  </si>
  <si>
    <t>-1633876942</t>
  </si>
  <si>
    <t>https://podminky.urs.cz/item/CS_URS_2024_02/413352112</t>
  </si>
  <si>
    <t>116</t>
  </si>
  <si>
    <t>413321414</t>
  </si>
  <si>
    <t>Nosníky z betonu železového (bez výztuže) včetně stěnových i jeřábových drah, volných trámů, průvlaků, rámových příčlí, ztužidel, konzol, vodorovných táhel apod., tyčových konstrukcí tř. C 25/30</t>
  </si>
  <si>
    <t>1906935937</t>
  </si>
  <si>
    <t>https://podminky.urs.cz/item/CS_URS_2024_02/413321414</t>
  </si>
  <si>
    <t>117</t>
  </si>
  <si>
    <t>413361821</t>
  </si>
  <si>
    <t>Výztuž nosníků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</si>
  <si>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-796227869</t>
  </si>
  <si>
    <t>https://podminky.urs.cz/item/CS_URS_2024_02/413361821</t>
  </si>
  <si>
    <t>43-3</t>
  </si>
  <si>
    <t>Prefa schodiště</t>
  </si>
  <si>
    <t>118</t>
  </si>
  <si>
    <t>431124111</t>
  </si>
  <si>
    <t>Montáž podestových panelů s nesvařovanými spoji, hmotnosti do 1,5 t, v budovách výšky do 12 m</t>
  </si>
  <si>
    <t>-273281597</t>
  </si>
  <si>
    <t>https://podminky.urs.cz/item/CS_URS_2024_02/431124111</t>
  </si>
  <si>
    <t>119</t>
  </si>
  <si>
    <t>435124311</t>
  </si>
  <si>
    <t>Montáž schodišťových konstrukcí ramen s podestou s nesvařovanými spoji, vcelku hmotnosti do 3,0 t, v budovách výšky do 12 m</t>
  </si>
  <si>
    <t>114677395</t>
  </si>
  <si>
    <t>https://podminky.urs.cz/item/CS_URS_2024_02/435124311</t>
  </si>
  <si>
    <t>120</t>
  </si>
  <si>
    <t>59372191</t>
  </si>
  <si>
    <t>schodiště ŽB včetně výztuže do 120kg/m3 objem prefabrikátu do 1m3</t>
  </si>
  <si>
    <t>-1439963015</t>
  </si>
  <si>
    <t>121</t>
  </si>
  <si>
    <t>953611141</t>
  </si>
  <si>
    <t>Schodišťový prvek pro útlum kročejového hluku nosný a zvukově izolační mezi prefabrikovaným ramenem a podestou délky 1,2 m</t>
  </si>
  <si>
    <t>1772788410</t>
  </si>
  <si>
    <t>https://podminky.urs.cz/item/CS_URS_2024_02/953611141</t>
  </si>
  <si>
    <t>122</t>
  </si>
  <si>
    <t>953611211</t>
  </si>
  <si>
    <t>Schodišťový prvek pro útlum kročejového hluku zvukově izolační mezi schody a stěnou - dilatační spárová deska, dl. 1 m</t>
  </si>
  <si>
    <t>-563505244</t>
  </si>
  <si>
    <t>https://podminky.urs.cz/item/CS_URS_2024_02/953611211</t>
  </si>
  <si>
    <t>123</t>
  </si>
  <si>
    <t>953611151</t>
  </si>
  <si>
    <t>Schodišťový prvek pro útlum kročejového hluku nosný a zvukově izolační pro podepření ramene na základové desce délky 1,2 m</t>
  </si>
  <si>
    <t>1180776159</t>
  </si>
  <si>
    <t>https://podminky.urs.cz/item/CS_URS_2024_02/953611151</t>
  </si>
  <si>
    <t>Úpravy povrchů, podlahy a osazování výplní</t>
  </si>
  <si>
    <t>Úprava povrchů vnitřních</t>
  </si>
  <si>
    <t>124</t>
  </si>
  <si>
    <t>629991012</t>
  </si>
  <si>
    <t>Zakrytí vnějších ploch před znečištěním včetně pozdějšího odkrytí výplní otvorů a svislých ploch fólií přilepenou na začišťovací lištu</t>
  </si>
  <si>
    <t>2092051590</t>
  </si>
  <si>
    <t>https://podminky.urs.cz/item/CS_URS_2024_02/629991012</t>
  </si>
  <si>
    <t>125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</si>
  <si>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</si>
  <si>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</si>
  <si>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74967425</t>
  </si>
  <si>
    <t>https://podminky.urs.cz/item/CS_URS_2024_02/622143004</t>
  </si>
  <si>
    <t>126</t>
  </si>
  <si>
    <t>59051516</t>
  </si>
  <si>
    <t>profil začišťovací PVC pro ostění vnitřních omítek</t>
  </si>
  <si>
    <t>387835609</t>
  </si>
  <si>
    <t>127</t>
  </si>
  <si>
    <t>622143005</t>
  </si>
  <si>
    <t>Montáž omítkových profilů plastových, pozinkovaných nebo dřevěných upevněných vtlačením do podkladní vrstvy nebo přibitím omítníků</t>
  </si>
  <si>
    <t>1641171081</t>
  </si>
  <si>
    <t>https://podminky.urs.cz/item/CS_URS_2024_02/622143005</t>
  </si>
  <si>
    <t>128</t>
  </si>
  <si>
    <t>56284233</t>
  </si>
  <si>
    <t>omítník PVC pro omítky tl 10mm</t>
  </si>
  <si>
    <t>-1558243605</t>
  </si>
  <si>
    <t>129</t>
  </si>
  <si>
    <t>55343021</t>
  </si>
  <si>
    <t>profil rohový Pz s kulatou hlavou pro vnitřní omítky tl 12mm</t>
  </si>
  <si>
    <t>-1541157540</t>
  </si>
  <si>
    <t>130</t>
  </si>
  <si>
    <t>612142001</t>
  </si>
  <si>
    <t>Pletivo vnitřních ploch v ploše nebo pruzích, na plném podkladu sklovláknité vtlačené do tmelu včetně tmelu stěn</t>
  </si>
  <si>
    <t>-300132870</t>
  </si>
  <si>
    <t>https://podminky.urs.cz/item/CS_URS_2024_02/612142001</t>
  </si>
  <si>
    <t>131</t>
  </si>
  <si>
    <t>632450121</t>
  </si>
  <si>
    <t>Potěr cementový vyrovnávací ze suchých směsí v pásu o průměrné (střední) tl. od 10 do 20 mm</t>
  </si>
  <si>
    <t>-102890923</t>
  </si>
  <si>
    <t>https://podminky.urs.cz/item/CS_URS_2024_02/632450121</t>
  </si>
  <si>
    <t>61-1</t>
  </si>
  <si>
    <t>Jádrová omítka</t>
  </si>
  <si>
    <t>132</t>
  </si>
  <si>
    <t>612331321</t>
  </si>
  <si>
    <t>Omítka cementová vnitřních ploch nanášená strojně jednovrstvá, tloušťky do 10 mm hladká svislých konstrukcí stěn</t>
  </si>
  <si>
    <t>2146526753</t>
  </si>
  <si>
    <t>https://podminky.urs.cz/item/CS_URS_2024_02/612331321</t>
  </si>
  <si>
    <t>61-2</t>
  </si>
  <si>
    <t>Sádrová omítka</t>
  </si>
  <si>
    <t>133</t>
  </si>
  <si>
    <t>611341325</t>
  </si>
  <si>
    <t>Omítka sádrová nebo vápenosádrová vnitřních ploch nanášená strojně jednovrstvá, tloušťky do 10 mm hladká schodišťových konstrukcí stropů, stěn, ramen nebo nosníků</t>
  </si>
  <si>
    <t>1913293524</t>
  </si>
  <si>
    <t>https://podminky.urs.cz/item/CS_URS_2024_02/611341325</t>
  </si>
  <si>
    <t>134</t>
  </si>
  <si>
    <t>612341321</t>
  </si>
  <si>
    <t>Omítka sádrová nebo vápenosádrová vnitřních ploch nanášená strojně jednovrstvá, tloušťky do 10 mm hladká svislých konstrukcí stěn</t>
  </si>
  <si>
    <t>113429925</t>
  </si>
  <si>
    <t>https://podminky.urs.cz/item/CS_URS_2024_02/612341321</t>
  </si>
  <si>
    <t>Úprava povrchů vnějších</t>
  </si>
  <si>
    <t>621</t>
  </si>
  <si>
    <t>Příprava podkladů</t>
  </si>
  <si>
    <t>135</t>
  </si>
  <si>
    <t>-56340790</t>
  </si>
  <si>
    <t>136</t>
  </si>
  <si>
    <t>629991011</t>
  </si>
  <si>
    <t>Zakrytí vnějších ploch před znečištěním včetně pozdějšího odkrytí výplní otvorů a svislých ploch fólií přilepenou lepící páskou</t>
  </si>
  <si>
    <t>-1619643794</t>
  </si>
  <si>
    <t>https://podminky.urs.cz/item/CS_URS_2024_02/629991011</t>
  </si>
  <si>
    <t>622</t>
  </si>
  <si>
    <t>Lištový systém</t>
  </si>
  <si>
    <t>137</t>
  </si>
  <si>
    <t>115465453</t>
  </si>
  <si>
    <t>138</t>
  </si>
  <si>
    <t>28342205</t>
  </si>
  <si>
    <t>profil začišťovací PVC 6mm s výztužnou tkaninou pro ostění ETICS</t>
  </si>
  <si>
    <t>2082677040</t>
  </si>
  <si>
    <t>139</t>
  </si>
  <si>
    <t>622252002</t>
  </si>
  <si>
    <t>Montáž profilů kontaktního zateplení ostatních stěnových, dilatačních apod. lepených do tmelu</t>
  </si>
  <si>
    <t>864174761</t>
  </si>
  <si>
    <t>https://podminky.urs.cz/item/CS_URS_2024_02/622252002</t>
  </si>
  <si>
    <t>140</t>
  </si>
  <si>
    <t>63127464</t>
  </si>
  <si>
    <t>profil rohový Al 15x15mm s výztužnou tkaninou š 100mm pro ETICS</t>
  </si>
  <si>
    <t>-1655680438</t>
  </si>
  <si>
    <t>141</t>
  </si>
  <si>
    <t>59051510</t>
  </si>
  <si>
    <t>profil začišťovací s okapnicí PVC s výztužnou tkaninou pro nadpraží ETICS</t>
  </si>
  <si>
    <t>-160124200</t>
  </si>
  <si>
    <t>142</t>
  </si>
  <si>
    <t>59051512</t>
  </si>
  <si>
    <t>profil začišťovací s okapnicí PVC s výztužnou tkaninou pro parapet ETICS</t>
  </si>
  <si>
    <t>950360850</t>
  </si>
  <si>
    <t>62-1</t>
  </si>
  <si>
    <t>ETICS - eps</t>
  </si>
  <si>
    <t>143</t>
  </si>
  <si>
    <t>621211001</t>
  </si>
  <si>
    <t>Montáž kontaktního zateplení lepením a mechanickým kotvením z polystyrenových desek (dodávka ve specifikaci) na vnější podhledy, na podklad betonový nebo z lehčeného betonu, z tvárnic keramických nebo vápenopískových, tloušťky desek do 40 mm</t>
  </si>
  <si>
    <t>-1495775530</t>
  </si>
  <si>
    <t>https://podminky.urs.cz/item/CS_URS_2024_02/621211001</t>
  </si>
  <si>
    <t>144</t>
  </si>
  <si>
    <t>28375932</t>
  </si>
  <si>
    <t>deska EPS 70 fasádní λ=0,039 tl 40mm</t>
  </si>
  <si>
    <t>-2041266824</t>
  </si>
  <si>
    <t>145</t>
  </si>
  <si>
    <t>622211041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</si>
  <si>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</si>
  <si>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537932945</t>
  </si>
  <si>
    <t>https://podminky.urs.cz/item/CS_URS_2024_02/622211041</t>
  </si>
  <si>
    <t>146</t>
  </si>
  <si>
    <t>28375986</t>
  </si>
  <si>
    <t>deska EPS 100 fasádní λ=0,037 tl 180mm</t>
  </si>
  <si>
    <t>832357441</t>
  </si>
  <si>
    <t>147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</si>
  <si>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</si>
  <si>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</si>
  <si>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1098324150</t>
  </si>
  <si>
    <t>https://podminky.urs.cz/item/CS_URS_2024_02/622251101</t>
  </si>
  <si>
    <t>148</t>
  </si>
  <si>
    <t>622251221</t>
  </si>
  <si>
    <t>Montáž kontaktního zateplení lepením a mechanickým kotvením montáž každé další kotvy přes 8 ks/m2 vnějších stěn povrchové kotvení</t>
  </si>
  <si>
    <t>834455645</t>
  </si>
  <si>
    <t>https://podminky.urs.cz/item/CS_URS_2024_02/622251221</t>
  </si>
  <si>
    <t>149</t>
  </si>
  <si>
    <t>59051216</t>
  </si>
  <si>
    <t>hmoždinka ETA univerzální šroubovací fasádní s kovovým trnem pro montáž TI 8x60x255mm</t>
  </si>
  <si>
    <t>-1800531864</t>
  </si>
  <si>
    <t>150</t>
  </si>
  <si>
    <t>622251209</t>
  </si>
  <si>
    <t>Montáž kontaktního zateplení lepením a mechanickým kotvením Příplatek k cenám za použití pancéřového sklovláknitého pletiva pro namáhané oblasti soklů, pod keramický obklad apod.</t>
  </si>
  <si>
    <t>-1869175949</t>
  </si>
  <si>
    <t>https://podminky.urs.cz/item/CS_URS_2024_02/622251209</t>
  </si>
  <si>
    <t>6222</t>
  </si>
  <si>
    <t xml:space="preserve">Ostění, nadpraží  a parapety</t>
  </si>
  <si>
    <t>151</t>
  </si>
  <si>
    <t>622212001</t>
  </si>
  <si>
    <t>Montáž kontaktního zateplení vnějšího ostění, nadpraží nebo parapetu lepením z polystyrenových desek (dodávka ve specifikaci) hloubky špalet do 200 mm, tloušťky desek do 40 mm</t>
  </si>
  <si>
    <t>525151733</t>
  </si>
  <si>
    <t>https://podminky.urs.cz/item/CS_URS_2024_02/622212001</t>
  </si>
  <si>
    <t>152</t>
  </si>
  <si>
    <t>28376416</t>
  </si>
  <si>
    <t>deska XPS hrana polodrážková a hladký povrch 300kPA λ=0,035 tl 40mm</t>
  </si>
  <si>
    <t>-1659929795</t>
  </si>
  <si>
    <t>153</t>
  </si>
  <si>
    <t>382399772</t>
  </si>
  <si>
    <t>154</t>
  </si>
  <si>
    <t>-1793988400</t>
  </si>
  <si>
    <t>155</t>
  </si>
  <si>
    <t>28376415</t>
  </si>
  <si>
    <t>deska XPS hrana polodrážková a hladký povrch 300kPA λ=0,035 tl 30mm</t>
  </si>
  <si>
    <t>-905023631</t>
  </si>
  <si>
    <t>156</t>
  </si>
  <si>
    <t>622251211</t>
  </si>
  <si>
    <t>Montáž kontaktního zateplení lepením a mechanickým kotvením Příplatek k cenám za zesílené vyztužení druhou vrstvou sklovláknitého pletiva vnějších stěn</t>
  </si>
  <si>
    <t>1797359689</t>
  </si>
  <si>
    <t>https://podminky.urs.cz/item/CS_URS_2024_02/622251211</t>
  </si>
  <si>
    <t>62-3</t>
  </si>
  <si>
    <t>Sokl a nadstřešní část, markýza</t>
  </si>
  <si>
    <t>157</t>
  </si>
  <si>
    <t>621142001</t>
  </si>
  <si>
    <t>Pletivo vnějších ploch v ploše nebo pruzích, na plném podkladu sklovláknité vtlačené do tmelu podhledů</t>
  </si>
  <si>
    <t>-822110919</t>
  </si>
  <si>
    <t>https://podminky.urs.cz/item/CS_URS_2024_02/621142001</t>
  </si>
  <si>
    <t>158</t>
  </si>
  <si>
    <t>622142001</t>
  </si>
  <si>
    <t>Pletivo vnějších ploch v ploše nebo pruzích, na plném podkladu sklovláknité vtlačené do tmelu stěn</t>
  </si>
  <si>
    <t>352614165</t>
  </si>
  <si>
    <t>https://podminky.urs.cz/item/CS_URS_2024_02/622142001</t>
  </si>
  <si>
    <t>159</t>
  </si>
  <si>
    <t>713131145</t>
  </si>
  <si>
    <t>Montáž tepelné izolace stěn rohožemi, pásy, deskami, dílci, bloky (izolační materiál ve specifikaci) lepením bodově bez mechanického kotvení</t>
  </si>
  <si>
    <t>-1242820399</t>
  </si>
  <si>
    <t>https://podminky.urs.cz/item/CS_URS_2024_02/713131145</t>
  </si>
  <si>
    <t>160</t>
  </si>
  <si>
    <t>28376450</t>
  </si>
  <si>
    <t>deska XPS hrana polodrážková a hladký povrch 300kPA λ=0,035 tl 180mm</t>
  </si>
  <si>
    <t>316045537</t>
  </si>
  <si>
    <t>161</t>
  </si>
  <si>
    <t>28376423</t>
  </si>
  <si>
    <t>deska XPS hrana polodrážková a hladký povrch 300kPA λ=0,035 tl 120mm</t>
  </si>
  <si>
    <t>1255203348</t>
  </si>
  <si>
    <t>62-4</t>
  </si>
  <si>
    <t>Finální omítka</t>
  </si>
  <si>
    <t>162</t>
  </si>
  <si>
    <t>621151001</t>
  </si>
  <si>
    <t>Penetrační nátěr vnějších pastovitých tenkovrstvých omítek akrylátový podhledů</t>
  </si>
  <si>
    <t>-1802326414</t>
  </si>
  <si>
    <t>https://podminky.urs.cz/item/CS_URS_2024_02/621151001</t>
  </si>
  <si>
    <t>163</t>
  </si>
  <si>
    <t>621531012</t>
  </si>
  <si>
    <t>Omítka tenkovrstvá silikonová vnějších ploch probarvená bez penetrace zatíraná (škrábaná), zrnitost 1,5 mm podhledů</t>
  </si>
  <si>
    <t>663188670</t>
  </si>
  <si>
    <t>https://podminky.urs.cz/item/CS_URS_2024_02/621531012</t>
  </si>
  <si>
    <t>164</t>
  </si>
  <si>
    <t>622151001</t>
  </si>
  <si>
    <t>Penetrační nátěr vnějších pastovitých tenkovrstvých omítek akrylátový stěn</t>
  </si>
  <si>
    <t>-2084511465</t>
  </si>
  <si>
    <t>https://podminky.urs.cz/item/CS_URS_2024_02/622151001</t>
  </si>
  <si>
    <t>165</t>
  </si>
  <si>
    <t>622531012</t>
  </si>
  <si>
    <t>Omítka tenkovrstvá silikonová vnějších ploch probarvená bez penetrace zatíraná (škrábaná), zrnitost 1,5 mm stěn</t>
  </si>
  <si>
    <t>-1194760633</t>
  </si>
  <si>
    <t>https://podminky.urs.cz/item/CS_URS_2024_02/622531012</t>
  </si>
  <si>
    <t>Podlahy a podlahové konstrukce</t>
  </si>
  <si>
    <t>166</t>
  </si>
  <si>
    <t>632481213</t>
  </si>
  <si>
    <t>Separační vrstva k oddělení podlahových vrstev z polyetylénové fólie</t>
  </si>
  <si>
    <t>-755578386</t>
  </si>
  <si>
    <t>https://podminky.urs.cz/item/CS_URS_2024_02/632481213</t>
  </si>
  <si>
    <t>167</t>
  </si>
  <si>
    <t>634112113</t>
  </si>
  <si>
    <t>Obvodová dilatace mezi stěnou a mazaninou nebo potěrem podlahovým páskem z pěnového PE tl. do 10 mm, výšky 80 mm</t>
  </si>
  <si>
    <t>-1782807810</t>
  </si>
  <si>
    <t>https://podminky.urs.cz/item/CS_URS_2024_02/634112113</t>
  </si>
  <si>
    <t>168</t>
  </si>
  <si>
    <t>634113113</t>
  </si>
  <si>
    <t>Výplň dilatačních spár mazanin plastovým profilem výšky 40 mm</t>
  </si>
  <si>
    <t>-1509856419</t>
  </si>
  <si>
    <t>https://podminky.urs.cz/item/CS_URS_2024_02/634113113</t>
  </si>
  <si>
    <t>169</t>
  </si>
  <si>
    <t>631351111</t>
  </si>
  <si>
    <t>Bednění v podlahách otvorů a prostupů zřízení</t>
  </si>
  <si>
    <t>1855316694</t>
  </si>
  <si>
    <t>https://podminky.urs.cz/item/CS_URS_2024_02/631351111</t>
  </si>
  <si>
    <t>170</t>
  </si>
  <si>
    <t>631351112</t>
  </si>
  <si>
    <t>Bednění v podlahách otvorů a prostupů odstranění</t>
  </si>
  <si>
    <t>1071491649</t>
  </si>
  <si>
    <t>https://podminky.urs.cz/item/CS_URS_2024_02/631351112</t>
  </si>
  <si>
    <t>171</t>
  </si>
  <si>
    <t>635111311</t>
  </si>
  <si>
    <t>Násyp ze štěrkopísku, písku nebo kameniva pod podlahy pod plovoucí nebo tepelně izolační vrstvy podlah o tl. do 20 mm (lože) z písku prosátého</t>
  </si>
  <si>
    <t>-2033080402</t>
  </si>
  <si>
    <t>https://podminky.urs.cz/item/CS_URS_2024_02/635111311</t>
  </si>
  <si>
    <t>63-1</t>
  </si>
  <si>
    <t>Betonové podlahy</t>
  </si>
  <si>
    <t>172</t>
  </si>
  <si>
    <t>631311115</t>
  </si>
  <si>
    <t>Mazanina z betonu prostého bez zvýšených nároků na prostředí tl. přes 50 do 80 mm tř. C 20/25</t>
  </si>
  <si>
    <t>1976863375</t>
  </si>
  <si>
    <t>https://podminky.urs.cz/item/CS_URS_2024_02/631311115</t>
  </si>
  <si>
    <t>173</t>
  </si>
  <si>
    <t>631319011</t>
  </si>
  <si>
    <t>Příplatek k cenám mazanin za úpravu povrchu mazaniny přehlazením, mazanina tl. přes 50 do 80 mm</t>
  </si>
  <si>
    <t>356931583</t>
  </si>
  <si>
    <t>https://podminky.urs.cz/item/CS_URS_2024_02/631319011</t>
  </si>
  <si>
    <t>175</t>
  </si>
  <si>
    <t>631319204</t>
  </si>
  <si>
    <t>Příplatek k cenám betonových mazanin za vyztužení ocelovými vlákny (drátkobeton) objemové vyztužení 30 kg/m3</t>
  </si>
  <si>
    <t>1792634172</t>
  </si>
  <si>
    <t>https://podminky.urs.cz/item/CS_URS_2024_02/631319204</t>
  </si>
  <si>
    <t>63-5</t>
  </si>
  <si>
    <t>Okapový chodník</t>
  </si>
  <si>
    <t>176</t>
  </si>
  <si>
    <t>637121113</t>
  </si>
  <si>
    <t>Okapový chodník z kameniva s udusáním a urovnáním povrchu z kačírku tl. 200 mm</t>
  </si>
  <si>
    <t>782003464</t>
  </si>
  <si>
    <t>https://podminky.urs.cz/item/CS_URS_2024_02/637121113</t>
  </si>
  <si>
    <t>177</t>
  </si>
  <si>
    <t>637311131</t>
  </si>
  <si>
    <t>Okapový chodník z obrubníků betonových zahradních, se zalitím spár cementovou maltou do lože z betonu prostého</t>
  </si>
  <si>
    <t>560721027</t>
  </si>
  <si>
    <t>https://podminky.urs.cz/item/CS_URS_2024_02/637311131</t>
  </si>
  <si>
    <t>178</t>
  </si>
  <si>
    <t>632481215</t>
  </si>
  <si>
    <t>Separační vrstva k oddělení podlahových vrstev z geotextilie</t>
  </si>
  <si>
    <t>1688085863</t>
  </si>
  <si>
    <t>https://podminky.urs.cz/item/CS_URS_2024_02/632481215</t>
  </si>
  <si>
    <t>63-4</t>
  </si>
  <si>
    <t>Samonivelační stěrka</t>
  </si>
  <si>
    <t>179</t>
  </si>
  <si>
    <t>632451101</t>
  </si>
  <si>
    <t>Potěr cementový samonivelační ze suchých směsí tloušťky přes 2 do 5 mm</t>
  </si>
  <si>
    <t>80923253</t>
  </si>
  <si>
    <t>https://podminky.urs.cz/item/CS_URS_2024_02/632451101</t>
  </si>
  <si>
    <t>180</t>
  </si>
  <si>
    <t>771121011</t>
  </si>
  <si>
    <t>Příprava podkladu před provedením dlažby nátěr penetrační na podlahu</t>
  </si>
  <si>
    <t>-680814268</t>
  </si>
  <si>
    <t>https://podminky.urs.cz/item/CS_URS_2024_02/771121011</t>
  </si>
  <si>
    <t>Osazování výplní otvorů</t>
  </si>
  <si>
    <t>181</t>
  </si>
  <si>
    <t>642942111</t>
  </si>
  <si>
    <t>Osazování zárubní nebo rámů kovových dveřních lisovaných nebo z úhelníků bez dveřních křídel na cementovou maltu, plochy otvoru do 2,5 m2</t>
  </si>
  <si>
    <t>802892221</t>
  </si>
  <si>
    <t>https://podminky.urs.cz/item/CS_URS_2024_02/642942111</t>
  </si>
  <si>
    <t>182</t>
  </si>
  <si>
    <t>55331488</t>
  </si>
  <si>
    <t>zárubeň jednokřídlá ocelová pro zdění tl stěny 110-150mm rozměru 900/1970, 2100mm</t>
  </si>
  <si>
    <t>2089990915</t>
  </si>
  <si>
    <t>183</t>
  </si>
  <si>
    <t>55331488R</t>
  </si>
  <si>
    <t>zárubeň jednokřídlá ocelová pro zdění tl stěny 110-150mm rozměru 900/2500 mm</t>
  </si>
  <si>
    <t>vlastní</t>
  </si>
  <si>
    <t>-1838484406</t>
  </si>
  <si>
    <t>184</t>
  </si>
  <si>
    <t>55331487</t>
  </si>
  <si>
    <t>zárubeň jednokřídlá ocelová pro zdění tl stěny 110-150mm rozměru 800/1970, 2100mm</t>
  </si>
  <si>
    <t>2074762905</t>
  </si>
  <si>
    <t>185</t>
  </si>
  <si>
    <t>55331487R</t>
  </si>
  <si>
    <t>zárubeň jednokřídlá ocelová pro zdění tl stěny 110-150mm rozměru 800/2500 mm</t>
  </si>
  <si>
    <t>1244442976</t>
  </si>
  <si>
    <t>186</t>
  </si>
  <si>
    <t>55331486</t>
  </si>
  <si>
    <t>zárubeň jednokřídlá ocelová pro zdění tl stěny 110-150mm rozměru 700/1970, 2100mm</t>
  </si>
  <si>
    <t>-1952678562</t>
  </si>
  <si>
    <t>187</t>
  </si>
  <si>
    <t>55331550</t>
  </si>
  <si>
    <t>zárubeň jednokřídlá ocelová pro zdění tl stěny 260-300mm rozměru 600/1970, 2100mm</t>
  </si>
  <si>
    <t>-643407441</t>
  </si>
  <si>
    <t>188</t>
  </si>
  <si>
    <t>55331553</t>
  </si>
  <si>
    <t>zárubeň jednokřídlá ocelová pro zdění tl stěny 260-300mm rozměru 900/1970, 2100mm</t>
  </si>
  <si>
    <t>-201876737</t>
  </si>
  <si>
    <t>189</t>
  </si>
  <si>
    <t>55331562</t>
  </si>
  <si>
    <t>zárubeň jednokřídlá ocelová pro zdění s protipožární úpravou tl stěny 110-150mm rozměru 800/1970, 2100mm</t>
  </si>
  <si>
    <t>323149185</t>
  </si>
  <si>
    <t>190</t>
  </si>
  <si>
    <t>55331564R</t>
  </si>
  <si>
    <t>zárubeň jednokřídlá ocelová pro zdění s protipožární úpravou tl stěny 110-150mm rozměru 1000/1970, 2100mm</t>
  </si>
  <si>
    <t>649275401</t>
  </si>
  <si>
    <t>191</t>
  </si>
  <si>
    <t>55331552</t>
  </si>
  <si>
    <t>zárubeň jednokřídlá ocelová pro zdění tl stěny 260-300mm rozměru 800/1970, 2100mm</t>
  </si>
  <si>
    <t>1947917778</t>
  </si>
  <si>
    <t>192</t>
  </si>
  <si>
    <t>55331552R</t>
  </si>
  <si>
    <t>zárubeň jednokřídlá ocelová pro zdění tl stěny 260-300mm rozměru 800/2500 mm</t>
  </si>
  <si>
    <t>-1548765969</t>
  </si>
  <si>
    <t>193</t>
  </si>
  <si>
    <t>642942221</t>
  </si>
  <si>
    <t>Osazování zárubní nebo rámů kovových dveřních lisovaných nebo z úhelníků bez dveřních křídel na cementovou maltu, plochy otvoru přes 2,5 do 4,5 m2</t>
  </si>
  <si>
    <t>-395604402</t>
  </si>
  <si>
    <t>https://podminky.urs.cz/item/CS_URS_2024_02/642942221</t>
  </si>
  <si>
    <t>194</t>
  </si>
  <si>
    <t>55331772</t>
  </si>
  <si>
    <t>zárubeň dvoukřídlá ocelová pro zdění s protipožární úpravou tl stěny 260-300mm rozměru 1600/1970, 2100mm</t>
  </si>
  <si>
    <t>356642380</t>
  </si>
  <si>
    <t>195</t>
  </si>
  <si>
    <t>55331757R</t>
  </si>
  <si>
    <t>zárubeň dvoukřídlá ocelová pro zdění tl stěny 260-300mm rozměru 1800/2500 mm</t>
  </si>
  <si>
    <t>1546594935</t>
  </si>
  <si>
    <t>196</t>
  </si>
  <si>
    <t>642946111</t>
  </si>
  <si>
    <t>Osazení stavebního pouzdra posuvných dveří do zděné příčky s jednou kapsou pro jedno dveřní křídlo průchozí šířky do 800 mm</t>
  </si>
  <si>
    <t>200032369</t>
  </si>
  <si>
    <t>https://podminky.urs.cz/item/CS_URS_2024_02/642946111</t>
  </si>
  <si>
    <t>197</t>
  </si>
  <si>
    <t>55331611</t>
  </si>
  <si>
    <t>pouzdro stavební posuvných dveří jednopouzdrové 700mm standardní rozměr</t>
  </si>
  <si>
    <t>-266494473</t>
  </si>
  <si>
    <t>198</t>
  </si>
  <si>
    <t>783314101.1</t>
  </si>
  <si>
    <t>Základní nátěr zámečnických konstrukcí jednonásobný syntetický</t>
  </si>
  <si>
    <t>-708459823</t>
  </si>
  <si>
    <t>https://podminky.urs.cz/item/CS_URS_2024_02/783314101.1</t>
  </si>
  <si>
    <t>199</t>
  </si>
  <si>
    <t>783317101.1</t>
  </si>
  <si>
    <t>Krycí nátěr (email) zámečnických konstrukcí jednonásobný syntetický standardní</t>
  </si>
  <si>
    <t>1374433114</t>
  </si>
  <si>
    <t>https://podminky.urs.cz/item/CS_URS_2024_02/783317101.1</t>
  </si>
  <si>
    <t>Ostatní konstrukce a práce, bourání</t>
  </si>
  <si>
    <t>200</t>
  </si>
  <si>
    <t>751614121R</t>
  </si>
  <si>
    <t>Montáž monitorovacího, řídícího a ovládacího zařízení čidla CO2</t>
  </si>
  <si>
    <t>1033260865</t>
  </si>
  <si>
    <t>https://podminky.urs.cz/item/CS_URS_2024_02/751614121R</t>
  </si>
  <si>
    <t>201</t>
  </si>
  <si>
    <t>RMAT0004</t>
  </si>
  <si>
    <t xml:space="preserve">čidlo kouřové </t>
  </si>
  <si>
    <t>-220542015</t>
  </si>
  <si>
    <t>202</t>
  </si>
  <si>
    <t>953943211</t>
  </si>
  <si>
    <t>Osazování drobných kovových předmětů kotvených do stěny hasicího přístroje</t>
  </si>
  <si>
    <t>-2101065626</t>
  </si>
  <si>
    <t>https://podminky.urs.cz/item/CS_URS_2024_02/953943211</t>
  </si>
  <si>
    <t>203</t>
  </si>
  <si>
    <t>44932114</t>
  </si>
  <si>
    <t>přístroj hasicí ruční práškový PG 6 LE</t>
  </si>
  <si>
    <t>103564017</t>
  </si>
  <si>
    <t>205</t>
  </si>
  <si>
    <t>952901111</t>
  </si>
  <si>
    <t>Vyčištění budov nebo objektů před předáním do užívání budov bytové nebo občanské výstavby, světlé výšky podlaží do 4 m</t>
  </si>
  <si>
    <t>-228930124</t>
  </si>
  <si>
    <t>https://podminky.urs.cz/item/CS_URS_2024_02/952901111</t>
  </si>
  <si>
    <t>Lešení a stavební výtahy</t>
  </si>
  <si>
    <t>206</t>
  </si>
  <si>
    <t>941111111</t>
  </si>
  <si>
    <t>Lešení řadové trubkové lehké pracovní s podlahami s provozním zatížením tř. 3 do 200 kg/m2 šířky tř. W06 od 0,6 do 0,9 m výšky do 10 m montáž</t>
  </si>
  <si>
    <t>796393824</t>
  </si>
  <si>
    <t>https://podminky.urs.cz/item/CS_URS_2024_02/941111111</t>
  </si>
  <si>
    <t>207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</si>
  <si>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</si>
  <si>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</si>
  <si>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-344395680</t>
  </si>
  <si>
    <t>https://podminky.urs.cz/item/CS_URS_2024_02/941111211</t>
  </si>
  <si>
    <t>Poznámka k položce:_x000d_
upřesní se dle hmg stavby, uvažováno také pro třechu aj. výškové práce</t>
  </si>
  <si>
    <t>208</t>
  </si>
  <si>
    <t>941111811</t>
  </si>
  <si>
    <t>Lešení řadové trubkové lehké pracovní s podlahami s provozním zatížením tř. 3 do 200 kg/m2 šířky tř. W06 od 0,6 do 0,9 m výšky do 10 m demontáž</t>
  </si>
  <si>
    <t>805793313</t>
  </si>
  <si>
    <t>https://podminky.urs.cz/item/CS_URS_2024_02/941111811</t>
  </si>
  <si>
    <t>209</t>
  </si>
  <si>
    <t>949101111</t>
  </si>
  <si>
    <t>Lešení pomocné pracovní pro objekty pozemních staveb pro zatížení do 150 kg/m2, o výšce lešeňové podlahy do 1,9 m</t>
  </si>
  <si>
    <t>-582766777</t>
  </si>
  <si>
    <t>https://podminky.urs.cz/item/CS_URS_2024_02/949101111</t>
  </si>
  <si>
    <t>210</t>
  </si>
  <si>
    <t>944511111</t>
  </si>
  <si>
    <t>Síť ochranná zavěšená na konstrukci lešení z textilie z umělých vláken montáž</t>
  </si>
  <si>
    <t>1605918730</t>
  </si>
  <si>
    <t>https://podminky.urs.cz/item/CS_URS_2024_02/944511111</t>
  </si>
  <si>
    <t>211</t>
  </si>
  <si>
    <t>944511211</t>
  </si>
  <si>
    <t>Síť ochranná zavěšená na konstrukci lešení z textilie z umělých vláken příplatek k ceně za každý den použití</t>
  </si>
  <si>
    <t>1271732991</t>
  </si>
  <si>
    <t>https://podminky.urs.cz/item/CS_URS_2024_02/944511211</t>
  </si>
  <si>
    <t>212</t>
  </si>
  <si>
    <t>944511811</t>
  </si>
  <si>
    <t>Síť ochranná zavěšená na konstrukci lešení z textilie z umělých vláken demontáž</t>
  </si>
  <si>
    <t>309428238</t>
  </si>
  <si>
    <t>https://podminky.urs.cz/item/CS_URS_2024_02/944511811</t>
  </si>
  <si>
    <t>213</t>
  </si>
  <si>
    <t>993111111</t>
  </si>
  <si>
    <t>Dovoz a odvoz lešení včetně naložení a složení řadového, na vzdálenost do 10 km</t>
  </si>
  <si>
    <t>-147504625</t>
  </si>
  <si>
    <t>https://podminky.urs.cz/item/CS_URS_2024_02/993111111</t>
  </si>
  <si>
    <t>214</t>
  </si>
  <si>
    <t>993111119</t>
  </si>
  <si>
    <t>Dovoz a odvoz lešení včetně naložení a složení řadového, na vzdálenost Příplatek k ceně za každých dalších i započatých 10 km přes 10 km</t>
  </si>
  <si>
    <t>-351582714</t>
  </si>
  <si>
    <t>https://podminky.urs.cz/item/CS_URS_2024_02/993111119</t>
  </si>
  <si>
    <t>998</t>
  </si>
  <si>
    <t>Přesun hmot</t>
  </si>
  <si>
    <t>215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</si>
  <si>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</si>
  <si>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</si>
  <si>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-423094064</t>
  </si>
  <si>
    <t>https://podminky.urs.cz/item/CS_URS_2024_02/998011002</t>
  </si>
  <si>
    <t>PSV</t>
  </si>
  <si>
    <t>Práce a dodávky PSV</t>
  </si>
  <si>
    <t>711</t>
  </si>
  <si>
    <t>Izolace proti vodě, vlhkosti a plynům</t>
  </si>
  <si>
    <t>216</t>
  </si>
  <si>
    <t>711161212</t>
  </si>
  <si>
    <t>Izolace proti zemní vlhkosti a beztlakové vodě nopovými fóliemi na ploše svislé S vrstva ochranná, odvětrávací a drenážní výška nopku 8,0 mm, tl. fólie do 0,6 mm</t>
  </si>
  <si>
    <t>-2020514972</t>
  </si>
  <si>
    <t>https://podminky.urs.cz/item/CS_URS_2024_02/711161212</t>
  </si>
  <si>
    <t>217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</si>
  <si>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</si>
  <si>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</si>
  <si>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442451628</t>
  </si>
  <si>
    <t>https://podminky.urs.cz/item/CS_URS_2024_02/998711102</t>
  </si>
  <si>
    <t>711-1</t>
  </si>
  <si>
    <t>Asfaltový pas</t>
  </si>
  <si>
    <t>218</t>
  </si>
  <si>
    <t>711111001</t>
  </si>
  <si>
    <t>Provedení izolace proti zemní vlhkosti natěradly a tmely za studena na ploše vodorovné V nátěrem penetračním</t>
  </si>
  <si>
    <t>-389517092</t>
  </si>
  <si>
    <t>https://podminky.urs.cz/item/CS_URS_2024_02/711111001</t>
  </si>
  <si>
    <t>219</t>
  </si>
  <si>
    <t>711112001</t>
  </si>
  <si>
    <t>Provedení izolace proti zemní vlhkosti natěradly a tmely za studena na ploše svislé S nátěrem penetračním</t>
  </si>
  <si>
    <t>-888421328</t>
  </si>
  <si>
    <t>https://podminky.urs.cz/item/CS_URS_2024_02/711112001</t>
  </si>
  <si>
    <t>220</t>
  </si>
  <si>
    <t>11163153</t>
  </si>
  <si>
    <t>emulze asfaltová penetrační</t>
  </si>
  <si>
    <t>litr</t>
  </si>
  <si>
    <t>1975157210</t>
  </si>
  <si>
    <t>221</t>
  </si>
  <si>
    <t>711141559</t>
  </si>
  <si>
    <t>Provedení izolace proti zemní vlhkosti pásy přitavením NAIP na ploše vodorovné V</t>
  </si>
  <si>
    <t>1845146412</t>
  </si>
  <si>
    <t>https://podminky.urs.cz/item/CS_URS_2024_02/711141559</t>
  </si>
  <si>
    <t>222</t>
  </si>
  <si>
    <t>711142559</t>
  </si>
  <si>
    <t>Provedení izolace proti zemní vlhkosti pásy přitavením NAIP na ploše svislé S</t>
  </si>
  <si>
    <t>-2018350186</t>
  </si>
  <si>
    <t>https://podminky.urs.cz/item/CS_URS_2024_02/711142559</t>
  </si>
  <si>
    <t>223</t>
  </si>
  <si>
    <t>62853003</t>
  </si>
  <si>
    <t>pás asfaltový natavitelný modifikovaný SBS s vložkou ze skleněné tkaniny a spalitelnou PE fólií nebo jemnozrnným minerálním posypem na horním povrchu tl 3,5mm</t>
  </si>
  <si>
    <t>-1451029262</t>
  </si>
  <si>
    <t>224</t>
  </si>
  <si>
    <t>62856010</t>
  </si>
  <si>
    <t>pás asfaltový natavitelný modifikovaný SBS s vložkou z hliníkové fólie s textilií a spalitelnou PE fólií nebo jemnozrnným minerálním posypem na horním povrchu tl 3,5mm</t>
  </si>
  <si>
    <t>397829417</t>
  </si>
  <si>
    <t>225</t>
  </si>
  <si>
    <t>711747067</t>
  </si>
  <si>
    <t>Provedení detailů pásy přitavením opracování trubních prostupů pod těsnící objímkou, průměru do 300 mm, NAIP</t>
  </si>
  <si>
    <t>-1333243822</t>
  </si>
  <si>
    <t>https://podminky.urs.cz/item/CS_URS_2024_02/711747067</t>
  </si>
  <si>
    <t>226</t>
  </si>
  <si>
    <t>62851015</t>
  </si>
  <si>
    <t>manžeta těsnící pro prostupy hydroizolací z asfaltového pásu uzavřená kruhová 100-125</t>
  </si>
  <si>
    <t>634337250</t>
  </si>
  <si>
    <t>227</t>
  </si>
  <si>
    <t>711745567</t>
  </si>
  <si>
    <t>Provedení detailů pásy přitavením spojů obrácených nebo zpětných se zesílením rš 500 mm NAIP</t>
  </si>
  <si>
    <t>-730257038</t>
  </si>
  <si>
    <t>https://podminky.urs.cz/item/CS_URS_2024_02/711745567</t>
  </si>
  <si>
    <t>712</t>
  </si>
  <si>
    <t>Povlakové krytiny</t>
  </si>
  <si>
    <t>228</t>
  </si>
  <si>
    <t>712331111</t>
  </si>
  <si>
    <t>Provedení povlakové krytiny střech plochých do 10° pásy na sucho podkladní samolepící asfaltový pás</t>
  </si>
  <si>
    <t>-1011396748</t>
  </si>
  <si>
    <t>https://podminky.urs.cz/item/CS_URS_2024_02/712331111</t>
  </si>
  <si>
    <t>229</t>
  </si>
  <si>
    <t>62866281</t>
  </si>
  <si>
    <t>pás asfaltový samolepicí modifikovaný SBS s vložkou ze skleněné tkaniny se spalitelnou fólií nebo jemnozrnným minerálním posypem nebo textilií na horním povrchu tl 3,0mm</t>
  </si>
  <si>
    <t>-804797439</t>
  </si>
  <si>
    <t>230</t>
  </si>
  <si>
    <t>998712102</t>
  </si>
  <si>
    <t>Přesun hmot pro povlakové krytiny stanovený z hmotnosti přesunovaného materiálu vodorovná dopravní vzdálenost do 50 m základní v objektech výšky přes 6 do 12 m</t>
  </si>
  <si>
    <t>-1063960609</t>
  </si>
  <si>
    <t>https://podminky.urs.cz/item/CS_URS_2024_02/998712102</t>
  </si>
  <si>
    <t>713</t>
  </si>
  <si>
    <t>Izolace tepelné</t>
  </si>
  <si>
    <t>231</t>
  </si>
  <si>
    <t>713141336</t>
  </si>
  <si>
    <t>Montáž tepelné izolace střech plochých spádovými klíny v ploše přilepenými za studena nízkoexpanzní (PUR) pěnou</t>
  </si>
  <si>
    <t>1354464977</t>
  </si>
  <si>
    <t>https://podminky.urs.cz/item/CS_URS_2024_02/713141336</t>
  </si>
  <si>
    <t>232</t>
  </si>
  <si>
    <t>28376141</t>
  </si>
  <si>
    <t>klín izolační spád do 5% EPS 100</t>
  </si>
  <si>
    <t>1437876080</t>
  </si>
  <si>
    <t>233</t>
  </si>
  <si>
    <t>998713102</t>
  </si>
  <si>
    <t>Přesun hmot pro izolace tepelné stanovený z hmotnosti přesunovaného materiálu vodorovná dopravní vzdálenost do 50 m s užitím mechanizace v objektech výšky přes 6 m do 12 m</t>
  </si>
  <si>
    <t>-2004432827</t>
  </si>
  <si>
    <t>https://podminky.urs.cz/item/CS_URS_2024_02/998713102</t>
  </si>
  <si>
    <t>713-1</t>
  </si>
  <si>
    <t>Podlahy</t>
  </si>
  <si>
    <t>234</t>
  </si>
  <si>
    <t>713121111</t>
  </si>
  <si>
    <t>Montáž tepelné izolace podlah rohožemi, pásy, deskami, dílci, bloky (izolační materiál ve specifikaci) kladenými volně jednovrstvá</t>
  </si>
  <si>
    <t>666310577</t>
  </si>
  <si>
    <t>https://podminky.urs.cz/item/CS_URS_2024_02/713121111</t>
  </si>
  <si>
    <t>235</t>
  </si>
  <si>
    <t>28375914</t>
  </si>
  <si>
    <t>deska EPS 150 pro konstrukce s vysokým zatížením λ=0,035 tl 100mm</t>
  </si>
  <si>
    <t>1115745398</t>
  </si>
  <si>
    <t>236</t>
  </si>
  <si>
    <t>28375910</t>
  </si>
  <si>
    <t>deska EPS 150 pro konstrukce s vysokým zatížením λ=0,035 tl 60mm</t>
  </si>
  <si>
    <t>1231362267</t>
  </si>
  <si>
    <t>237</t>
  </si>
  <si>
    <t>28375909</t>
  </si>
  <si>
    <t>deska EPS 150 pro konstrukce s vysokým zatížením λ=0,035 tl 50mm</t>
  </si>
  <si>
    <t>734778844</t>
  </si>
  <si>
    <t>238</t>
  </si>
  <si>
    <t>1004712860</t>
  </si>
  <si>
    <t>239</t>
  </si>
  <si>
    <t>28376553</t>
  </si>
  <si>
    <t>deska polystyrénová pro snížení kročejového hluku (max. zatížení 4 kN/m2) tl 30mm</t>
  </si>
  <si>
    <t>-809437711</t>
  </si>
  <si>
    <t>240</t>
  </si>
  <si>
    <t>28375907</t>
  </si>
  <si>
    <t>deska EPS 150 pro konstrukce s vysokým zatížením λ=0,035 tl 30mm</t>
  </si>
  <si>
    <t>-257428538</t>
  </si>
  <si>
    <t>241</t>
  </si>
  <si>
    <t>713211181</t>
  </si>
  <si>
    <t>Montáž tepelné izolace chlazených a temperovaných místností deskami (desky ve specifikaci) přilepenými zplna asfaltovým tmelem s vytmelením spár první vrstva podlah</t>
  </si>
  <si>
    <t>-129820462</t>
  </si>
  <si>
    <t>https://podminky.urs.cz/item/CS_URS_2024_02/713211181</t>
  </si>
  <si>
    <t>242</t>
  </si>
  <si>
    <t>63482280</t>
  </si>
  <si>
    <t>deska tepelně izolační z pěnového skla s kašírovanou fólií se skelným vláknem podlahová λ=0,045-0,048 tl 100mm</t>
  </si>
  <si>
    <t>1287565205</t>
  </si>
  <si>
    <t>713-3</t>
  </si>
  <si>
    <t xml:space="preserve">Podhled/strop </t>
  </si>
  <si>
    <t>243</t>
  </si>
  <si>
    <t>713111121</t>
  </si>
  <si>
    <t>Montáž tepelné izolace stropů rohožemi, pásy, dílci, deskami, bloky (izolační materiál ve specifikaci) rovných spodem s uchycením (drátem, páskou apod.)</t>
  </si>
  <si>
    <t>887772458</t>
  </si>
  <si>
    <t>https://podminky.urs.cz/item/CS_URS_2024_02/713111121</t>
  </si>
  <si>
    <t>244</t>
  </si>
  <si>
    <t>63152106</t>
  </si>
  <si>
    <t>pás tepelně izolační univerzální λ=0,032-0,033 tl 180mm</t>
  </si>
  <si>
    <t>-1065735473</t>
  </si>
  <si>
    <t>245</t>
  </si>
  <si>
    <t>63152102</t>
  </si>
  <si>
    <t>pás tepelně izolační univerzální λ=0,032-0,033 tl 140mm</t>
  </si>
  <si>
    <t>-833030289</t>
  </si>
  <si>
    <t>246</t>
  </si>
  <si>
    <t>63152104</t>
  </si>
  <si>
    <t>pás tepelně izolační univerzální λ=0,032-0,033 tl 160mm</t>
  </si>
  <si>
    <t>-848458824</t>
  </si>
  <si>
    <t>247</t>
  </si>
  <si>
    <t>63150929</t>
  </si>
  <si>
    <t>deska speciální akustická ze skleněných vláken jednostranně kašírovaná černou netkanou textílií tl 40mm</t>
  </si>
  <si>
    <t>-634501436</t>
  </si>
  <si>
    <t>762</t>
  </si>
  <si>
    <t>Konstrukce tesařské</t>
  </si>
  <si>
    <t>248</t>
  </si>
  <si>
    <t>762361311</t>
  </si>
  <si>
    <t>Konstrukční vrstva pod klempířské prvky pro oplechování horních ploch zdí a nadezdívek (atik) z desek dřevoštěpkových šroubovaných do podkladu, tloušťky desky 18 mm</t>
  </si>
  <si>
    <t>1836134284</t>
  </si>
  <si>
    <t>https://podminky.urs.cz/item/CS_URS_2024_02/762361311</t>
  </si>
  <si>
    <t>249</t>
  </si>
  <si>
    <t>998762102</t>
  </si>
  <si>
    <t>Přesun hmot pro konstrukce tesařské stanovený z hmotnosti přesunovaného materiálu vodorovná dopravní vzdálenost do 50 m základní v objektech výšky přes 6 do 12 m</t>
  </si>
  <si>
    <t>-96140208</t>
  </si>
  <si>
    <t>https://podminky.urs.cz/item/CS_URS_2024_02/998762102</t>
  </si>
  <si>
    <t>762-1</t>
  </si>
  <si>
    <t>Krov</t>
  </si>
  <si>
    <t>250</t>
  </si>
  <si>
    <t>762082120</t>
  </si>
  <si>
    <t>Profilování zhlaví trámů a ozdobných konců jednoduché seříznutí jedním řezem, plochy do 160 cm2</t>
  </si>
  <si>
    <t>-615875107</t>
  </si>
  <si>
    <t>https://podminky.urs.cz/item/CS_URS_2024_02/762082120</t>
  </si>
  <si>
    <t>251</t>
  </si>
  <si>
    <t>762082220</t>
  </si>
  <si>
    <t>Profilování zhlaví trámů a ozdobných konců jednoduché seříznutí dvěma řezy, plochy do 160 cm2</t>
  </si>
  <si>
    <t>1100292435</t>
  </si>
  <si>
    <t>https://podminky.urs.cz/item/CS_URS_2024_02/762082220</t>
  </si>
  <si>
    <t>252</t>
  </si>
  <si>
    <t>762085112</t>
  </si>
  <si>
    <t>Montáž ocelových spojovacích prostředků (materiál ve specifikaci) svorníků nebo šroubů délky přes 150 do 300 mm</t>
  </si>
  <si>
    <t>550697794</t>
  </si>
  <si>
    <t>https://podminky.urs.cz/item/CS_URS_2024_02/762085112</t>
  </si>
  <si>
    <t>253</t>
  </si>
  <si>
    <t>31197004</t>
  </si>
  <si>
    <t>tyč závitová Pz 4.6 M12</t>
  </si>
  <si>
    <t>840297725</t>
  </si>
  <si>
    <t>254</t>
  </si>
  <si>
    <t>31111006</t>
  </si>
  <si>
    <t>matice přesná šestihranná Pz DIN 934-8 M12</t>
  </si>
  <si>
    <t>100 kus</t>
  </si>
  <si>
    <t>453973293</t>
  </si>
  <si>
    <t>255</t>
  </si>
  <si>
    <t>31120006</t>
  </si>
  <si>
    <t>podložka DIN 125-A ZB D 12mm</t>
  </si>
  <si>
    <t>577882449</t>
  </si>
  <si>
    <t>256</t>
  </si>
  <si>
    <t>762332131</t>
  </si>
  <si>
    <t>Montáž vázaných konstrukcí krovů střech pultových, sedlových, valbových, stanových čtvercového nebo obdélníkového půdorysu z řeziva hraněného průřezové plochy přes 50 do 120 cm2</t>
  </si>
  <si>
    <t>-69179488</t>
  </si>
  <si>
    <t>https://podminky.urs.cz/item/CS_URS_2024_02/762332131</t>
  </si>
  <si>
    <t>257</t>
  </si>
  <si>
    <t>762332132</t>
  </si>
  <si>
    <t>Montáž vázaných konstrukcí krovů střech pultových, sedlových, valbových, stanových čtvercového nebo obdélníkového půdorysu z řeziva hraněného průřezové plochy přes 120 do 224 cm2</t>
  </si>
  <si>
    <t>-1567240604</t>
  </si>
  <si>
    <t>https://podminky.urs.cz/item/CS_URS_2024_02/762332132</t>
  </si>
  <si>
    <t>258</t>
  </si>
  <si>
    <t>60512130</t>
  </si>
  <si>
    <t>hranol stavební řezivo průřezu do 224cm2 do dl 6m</t>
  </si>
  <si>
    <t>-87367040</t>
  </si>
  <si>
    <t>259</t>
  </si>
  <si>
    <t>60512125</t>
  </si>
  <si>
    <t>hranol stavební řezivo průřezu do 120cm2 do dl 6m</t>
  </si>
  <si>
    <t>1368954509</t>
  </si>
  <si>
    <t>260</t>
  </si>
  <si>
    <t>762395000</t>
  </si>
  <si>
    <t>Spojovací prostředky krovů, bednění a laťování, nadstřešních konstrukcí svorníky, prkna, hřebíky, pásová ocel, vruty</t>
  </si>
  <si>
    <t>1137604325</t>
  </si>
  <si>
    <t>https://podminky.urs.cz/item/CS_URS_2024_02/762395000</t>
  </si>
  <si>
    <t>261</t>
  </si>
  <si>
    <t>762083111</t>
  </si>
  <si>
    <t>Impregnace řeziva máčením proti dřevokaznému hmyzu a houbám, třída ohrožení 1 a 2 (dřevo v interiéru)</t>
  </si>
  <si>
    <t>-1456880041</t>
  </si>
  <si>
    <t>https://podminky.urs.cz/item/CS_URS_2024_02/762083111</t>
  </si>
  <si>
    <t>262</t>
  </si>
  <si>
    <t>992195230</t>
  </si>
  <si>
    <t>263</t>
  </si>
  <si>
    <t>762081150</t>
  </si>
  <si>
    <t>Hoblování hraněného řeziva přímo na staveništi ve staveništní dílně</t>
  </si>
  <si>
    <t>-1933214851</t>
  </si>
  <si>
    <t>https://podminky.urs.cz/item/CS_URS_2024_02/762081150</t>
  </si>
  <si>
    <t>762-2</t>
  </si>
  <si>
    <t>Latě a bednění</t>
  </si>
  <si>
    <t>264</t>
  </si>
  <si>
    <t>762341275</t>
  </si>
  <si>
    <t>Montáž bednění střech rovných a šikmých sklonu do 60° s vyřezáním otvorů z desek dřevotřískových nebo dřevoštěpkových na pero a drážku</t>
  </si>
  <si>
    <t>-711164916</t>
  </si>
  <si>
    <t>https://podminky.urs.cz/item/CS_URS_2024_02/762341275</t>
  </si>
  <si>
    <t>265</t>
  </si>
  <si>
    <t>60726278</t>
  </si>
  <si>
    <t>deska dřevoštěpková OSB 3 P+D nebroušená tl 22mm</t>
  </si>
  <si>
    <t>1899960228</t>
  </si>
  <si>
    <t>266</t>
  </si>
  <si>
    <t>60726274</t>
  </si>
  <si>
    <t>deska dřevoštěpková OSB 3 P+D nebroušená tl 18mm</t>
  </si>
  <si>
    <t>-28148972</t>
  </si>
  <si>
    <t>267</t>
  </si>
  <si>
    <t>762342511</t>
  </si>
  <si>
    <t>Montáž laťování montáž kontralatí na podklad bez tepelné izolace</t>
  </si>
  <si>
    <t>-628464021</t>
  </si>
  <si>
    <t>https://podminky.urs.cz/item/CS_URS_2024_02/762342511</t>
  </si>
  <si>
    <t>268</t>
  </si>
  <si>
    <t>60514114</t>
  </si>
  <si>
    <t>řezivo jehličnaté lať impregnovaná dl 4 m</t>
  </si>
  <si>
    <t>-1933326159</t>
  </si>
  <si>
    <t xml:space="preserve">Poznámka k položce:_x000d_
lať 40/60_x000d_
</t>
  </si>
  <si>
    <t>269</t>
  </si>
  <si>
    <t>-449167068</t>
  </si>
  <si>
    <t>270</t>
  </si>
  <si>
    <t>762431023</t>
  </si>
  <si>
    <t>Obložení stěn z dřevoštěpkových desek OSB přibíjených na pero a drážku nebroušených, tloušťky desky 15 mm</t>
  </si>
  <si>
    <t>690952348</t>
  </si>
  <si>
    <t>https://podminky.urs.cz/item/CS_URS_2024_02/762431023</t>
  </si>
  <si>
    <t>762-7</t>
  </si>
  <si>
    <t>Podhledy - mimo střešních</t>
  </si>
  <si>
    <t>271</t>
  </si>
  <si>
    <t>762429001</t>
  </si>
  <si>
    <t>Obložení stropů nebo střešních podhledů montáž roštu podkladového</t>
  </si>
  <si>
    <t>-1732918527</t>
  </si>
  <si>
    <t>https://podminky.urs.cz/item/CS_URS_2024_02/762429001</t>
  </si>
  <si>
    <t>272</t>
  </si>
  <si>
    <t>61223260</t>
  </si>
  <si>
    <t>hranol konstrukční KVH lepený průřezu 40x60-280mm nepohledový</t>
  </si>
  <si>
    <t>-1660256894</t>
  </si>
  <si>
    <t xml:space="preserve">Poznámka k položce:_x000d_
lať kvh 40/60_x000d_
</t>
  </si>
  <si>
    <t>273</t>
  </si>
  <si>
    <t>762495000</t>
  </si>
  <si>
    <t>Spojovací prostředky olištování spár, obložení stropů, střešních podhledů a stěn hřebíky, vruty</t>
  </si>
  <si>
    <t>1671811286</t>
  </si>
  <si>
    <t>https://podminky.urs.cz/item/CS_URS_2024_02/762495000</t>
  </si>
  <si>
    <t>274</t>
  </si>
  <si>
    <t>762421024</t>
  </si>
  <si>
    <t>Obložení stropů nebo střešních podhledů z dřevoštěpkových desek OSB šroubovaných na pero a drážku nebroušených, tloušťky desky 18 mm</t>
  </si>
  <si>
    <t>-1513922479</t>
  </si>
  <si>
    <t>https://podminky.urs.cz/item/CS_URS_2024_02/762421024</t>
  </si>
  <si>
    <t>763</t>
  </si>
  <si>
    <t>Konstrukce suché výstavby</t>
  </si>
  <si>
    <t>275</t>
  </si>
  <si>
    <t>763164716</t>
  </si>
  <si>
    <t>Obklad konstrukcí sádrokartonovými deskami včetně ochranných úhelníků uzavřeného tvaru rozvinuté šíře do 0,8 m, opláštěný deskou protipožární DF, tl. 15 mm</t>
  </si>
  <si>
    <t>1036846419</t>
  </si>
  <si>
    <t>https://podminky.urs.cz/item/CS_URS_2024_02/763164716</t>
  </si>
  <si>
    <t>276</t>
  </si>
  <si>
    <t>763411115</t>
  </si>
  <si>
    <t>Sanitární příčky vhodné do mokrého prostředí dělící z kompaktních desek tl. 10 mm -dle specifikace interieru</t>
  </si>
  <si>
    <t>-1511724864</t>
  </si>
  <si>
    <t>https://podminky.urs.cz/item/CS_URS_2024_02/763411115</t>
  </si>
  <si>
    <t>277</t>
  </si>
  <si>
    <t>763411125</t>
  </si>
  <si>
    <t>Sanitární příčky vhodné do mokrého prostředí dveře vnitřní do sanitárních příček šířky do 800 mm, výšky do 2 000 mm z kompaktních desek včetně nerezového kování tl. 10 mm -dle specifikace interieru</t>
  </si>
  <si>
    <t>1083034410</t>
  </si>
  <si>
    <t>https://podminky.urs.cz/item/CS_URS_2024_02/763411125</t>
  </si>
  <si>
    <t>278</t>
  </si>
  <si>
    <t>763411215</t>
  </si>
  <si>
    <t>Sanitární příčky vhodné do mokrého prostředí dělící přepážky k pisoárům z kompaktních desek tl. 10 mm -dle specifikace interieru</t>
  </si>
  <si>
    <t>-1869129817</t>
  </si>
  <si>
    <t>https://podminky.urs.cz/item/CS_URS_2024_02/763411215</t>
  </si>
  <si>
    <t>279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</si>
  <si>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</si>
  <si>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</si>
  <si>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-2054814153</t>
  </si>
  <si>
    <t>https://podminky.urs.cz/item/CS_URS_2024_02/998763302</t>
  </si>
  <si>
    <t>763-1</t>
  </si>
  <si>
    <t>Podhledy</t>
  </si>
  <si>
    <t>280</t>
  </si>
  <si>
    <t>763161510</t>
  </si>
  <si>
    <t>Podkroví ze sádrokartonových desek dvouvrstvá spodní konstrukce z ocelových profilů CD, UD na krokvových nástavcích jednoduše opláštěných deskou standardní A, tl. 12,5 mm, bez TI</t>
  </si>
  <si>
    <t>-456340482</t>
  </si>
  <si>
    <t>https://podminky.urs.cz/item/CS_URS_2024_02/763161510</t>
  </si>
  <si>
    <t>281</t>
  </si>
  <si>
    <t>763161529</t>
  </si>
  <si>
    <t>Podkroví ze sádrokartonových desek dvouvrstvá spodní konstrukce z ocelových profilů CD, UD na krokvových nástavcích jednoduše opláštěných deskou impregnovanými H2, tl. 12,5 mm, bez TI</t>
  </si>
  <si>
    <t>1211406912</t>
  </si>
  <si>
    <t>https://podminky.urs.cz/item/CS_URS_2024_02/763161529</t>
  </si>
  <si>
    <t>282</t>
  </si>
  <si>
    <t>763131411</t>
  </si>
  <si>
    <t>Podhled ze sádrokartonových desek dvouvrstvá zavěšená spodní konstrukce z ocelových profilů CD, UD jednoduše opláštěná deskou standardní A, tl. 12,5 mm, bez izolace</t>
  </si>
  <si>
    <t>-1525475345</t>
  </si>
  <si>
    <t>https://podminky.urs.cz/item/CS_URS_2024_02/763131411</t>
  </si>
  <si>
    <t>283</t>
  </si>
  <si>
    <t>763131451</t>
  </si>
  <si>
    <t>Podhled ze sádrokartonových desek dvouvrstvá zavěšená spodní konstrukce z ocelových profilů CD, UD jednoduše opláštěná deskou impregnovanou H2, tl. 12,5 mm, bez izolace</t>
  </si>
  <si>
    <t>192715541</t>
  </si>
  <si>
    <t>https://podminky.urs.cz/item/CS_URS_2024_02/763131451</t>
  </si>
  <si>
    <t>284</t>
  </si>
  <si>
    <t>-782843502</t>
  </si>
  <si>
    <t>285</t>
  </si>
  <si>
    <t>763131714</t>
  </si>
  <si>
    <t>Podhled ze sádrokartonových desek ostatní práce a konstrukce na podhledech ze sádrokartonových desek základní penetrační nátěr</t>
  </si>
  <si>
    <t>-955304104</t>
  </si>
  <si>
    <t>https://podminky.urs.cz/item/CS_URS_2024_02/763131714</t>
  </si>
  <si>
    <t>286</t>
  </si>
  <si>
    <t>763131721</t>
  </si>
  <si>
    <t>Podhled ze sádrokartonových desek ostatní práce a konstrukce na podhledech ze sádrokartonových desek skokové změny výšky podhledu do 0,5 m</t>
  </si>
  <si>
    <t>-1284332210</t>
  </si>
  <si>
    <t>https://podminky.urs.cz/item/CS_URS_2024_02/763131721</t>
  </si>
  <si>
    <t>287</t>
  </si>
  <si>
    <t>763131761</t>
  </si>
  <si>
    <t>Podhled ze sádrokartonových desek Příplatek k cenám za plochu do 3 m2 jednotlivě</t>
  </si>
  <si>
    <t>-341749696</t>
  </si>
  <si>
    <t>https://podminky.urs.cz/item/CS_URS_2024_02/763131761</t>
  </si>
  <si>
    <t>288</t>
  </si>
  <si>
    <t>763182411</t>
  </si>
  <si>
    <t>Výplně otvorů konstrukcí ze sádrokartonových desek opláštění obvodu (špalety) střešního okna z desek včetně Al rohu hloubky do 0,5 m</t>
  </si>
  <si>
    <t>2034190908</t>
  </si>
  <si>
    <t>https://podminky.urs.cz/item/CS_URS_2024_02/763182411</t>
  </si>
  <si>
    <t>289</t>
  </si>
  <si>
    <t>763131752</t>
  </si>
  <si>
    <t>Podhled ze sádrokartonových desek ostatní práce a konstrukce na podhledech ze sádrokartonových desek montáž jedné vrstvy tepelné izolace</t>
  </si>
  <si>
    <t>1544367450</t>
  </si>
  <si>
    <t>https://podminky.urs.cz/item/CS_URS_2024_02/763131752</t>
  </si>
  <si>
    <t>290</t>
  </si>
  <si>
    <t>63152096</t>
  </si>
  <si>
    <t>pás tepelně izolační univerzální λ=0,032-0,033 tl 50mm</t>
  </si>
  <si>
    <t>-1689459216</t>
  </si>
  <si>
    <t>763-4</t>
  </si>
  <si>
    <t>Parozábrana</t>
  </si>
  <si>
    <t>291</t>
  </si>
  <si>
    <t>713_vlastní_01</t>
  </si>
  <si>
    <t>Prolepení parozábrany ke konstrukci (na omítku), vč. penetrace, páska ve specifikaci</t>
  </si>
  <si>
    <t>bm</t>
  </si>
  <si>
    <t>1364217984</t>
  </si>
  <si>
    <t>292</t>
  </si>
  <si>
    <t>63150820</t>
  </si>
  <si>
    <t>páska lepicí š 6 cm pro vzduchotěsné spoje parozábran</t>
  </si>
  <si>
    <t>-2124859822</t>
  </si>
  <si>
    <t>293</t>
  </si>
  <si>
    <t>763131751</t>
  </si>
  <si>
    <t>Podhled ze sádrokartonových desek ostatní práce a konstrukce na podhledech ze sádrokartonových desek montáž parotěsné zábrany</t>
  </si>
  <si>
    <t>-1074393828</t>
  </si>
  <si>
    <t>https://podminky.urs.cz/item/CS_URS_2024_02/763131751</t>
  </si>
  <si>
    <t>294</t>
  </si>
  <si>
    <t>28329233</t>
  </si>
  <si>
    <t>fólie univerzální pro parotěsnou vrstvu s proměnlivou difúzní tloušťkou a UV stabilizací</t>
  </si>
  <si>
    <t>531644515</t>
  </si>
  <si>
    <t>295</t>
  </si>
  <si>
    <t>613440259</t>
  </si>
  <si>
    <t>Poznámka k položce:_x000d_
spotřeba cca 1,5 bm/m2 - spoje a řešení detailů</t>
  </si>
  <si>
    <t>296</t>
  </si>
  <si>
    <t>28329294</t>
  </si>
  <si>
    <t>páska pomocná akrylátová pro přichycení parozábrany k nosnému roštu š 12mm</t>
  </si>
  <si>
    <t>1413639358</t>
  </si>
  <si>
    <t>764</t>
  </si>
  <si>
    <t>Konstrukce klempířské</t>
  </si>
  <si>
    <t>297</t>
  </si>
  <si>
    <t>998764102</t>
  </si>
  <si>
    <t>Přesun hmot pro konstrukce klempířské stanovený z hmotnosti přesunovaného materiálu vodorovná dopravní vzdálenost do 50 m základní v objektech výšky přes 6 do 12 m</t>
  </si>
  <si>
    <t>2099261021</t>
  </si>
  <si>
    <t>https://podminky.urs.cz/item/CS_URS_2024_02/998764102</t>
  </si>
  <si>
    <t>764-1</t>
  </si>
  <si>
    <t>Krytina</t>
  </si>
  <si>
    <t>298</t>
  </si>
  <si>
    <t>764111671</t>
  </si>
  <si>
    <t>Krytina ze svitků, ze šablon nebo taškových tabulí z pozinkovaného plechu s povrchovou úpravou s úpravou u okapů, prostupů a výčnělků desek železobetonových (vstupní stříška)</t>
  </si>
  <si>
    <t>-1068171540</t>
  </si>
  <si>
    <t>https://podminky.urs.cz/item/CS_URS_2024_02/764111671</t>
  </si>
  <si>
    <t>299</t>
  </si>
  <si>
    <t>764111643</t>
  </si>
  <si>
    <t>Krytina ze svitků, ze šablon nebo taškových tabulí z pozinkovaného plechu s povrchovou úpravou s úpravou u okapů, prostupů a výčnělků střechy rovné drážkováním ze svitků do rš 670 mm, sklon střechy přes 30 do 60°</t>
  </si>
  <si>
    <t>1502479410</t>
  </si>
  <si>
    <t>https://podminky.urs.cz/item/CS_URS_2024_02/764111643</t>
  </si>
  <si>
    <t>300</t>
  </si>
  <si>
    <t>764211616</t>
  </si>
  <si>
    <t>Oplechování střešních prvků z pozinkovaného plechu s povrchovou úpravou hřebene větraného s použitím hřebenového plechu s těsněním a perforovaným plechem rš 500 mm</t>
  </si>
  <si>
    <t>-1231436131</t>
  </si>
  <si>
    <t>https://podminky.urs.cz/item/CS_URS_2024_02/764211616</t>
  </si>
  <si>
    <t>301</t>
  </si>
  <si>
    <t>764212634</t>
  </si>
  <si>
    <t>Oplechování střešních prvků z pozinkovaného plechu s povrchovou úpravou štítu závětrnou lištou rš 330 mm</t>
  </si>
  <si>
    <t>-2067074991</t>
  </si>
  <si>
    <t>https://podminky.urs.cz/item/CS_URS_2024_02/764212634</t>
  </si>
  <si>
    <t>302</t>
  </si>
  <si>
    <t>764002414</t>
  </si>
  <si>
    <t>Montáž strukturované oddělovací rohože jakékoli rš</t>
  </si>
  <si>
    <t>1465021078</t>
  </si>
  <si>
    <t>https://podminky.urs.cz/item/CS_URS_2024_02/764002414</t>
  </si>
  <si>
    <t>303</t>
  </si>
  <si>
    <t>69331041</t>
  </si>
  <si>
    <t>rohož drenážní PE nelaminovaná 400g/m2</t>
  </si>
  <si>
    <t>-1482447228</t>
  </si>
  <si>
    <t>304</t>
  </si>
  <si>
    <t>764315403</t>
  </si>
  <si>
    <t>Lemování trub, konzol, držáků a ostatních kusových prvků z pozinkovaného plechu střech s krytinou prejzovou nebo vlnitou, průměr přes 100 do 150 mm</t>
  </si>
  <si>
    <t>933245106</t>
  </si>
  <si>
    <t>https://podminky.urs.cz/item/CS_URS_2024_02/764315403</t>
  </si>
  <si>
    <t>764-2</t>
  </si>
  <si>
    <t>Ostatní klemp. prvky</t>
  </si>
  <si>
    <t>305</t>
  </si>
  <si>
    <t>764216644</t>
  </si>
  <si>
    <t>Oplechování parapetů z pozinkovaného plechu s povrchovou úpravou rovných celoplošně lepené, bez rohů rš 275mm</t>
  </si>
  <si>
    <t>-656702274</t>
  </si>
  <si>
    <t>https://podminky.urs.cz/item/CS_URS_2024_02/764216644</t>
  </si>
  <si>
    <t>306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</si>
  <si>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</si>
  <si>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</si>
  <si>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2028369298</t>
  </si>
  <si>
    <t>https://podminky.urs.cz/item/CS_URS_2024_02/764216665</t>
  </si>
  <si>
    <t>764-3</t>
  </si>
  <si>
    <t>Okap</t>
  </si>
  <si>
    <t>307</t>
  </si>
  <si>
    <t>764511602</t>
  </si>
  <si>
    <t>Žlab podokapní z pozinkovaného plechu s povrchovou úpravou včetně háků a čel půlkruhový rš 330 mm</t>
  </si>
  <si>
    <t>-573168149</t>
  </si>
  <si>
    <t>https://podminky.urs.cz/item/CS_URS_2024_02/764511602</t>
  </si>
  <si>
    <t>308</t>
  </si>
  <si>
    <t>764511642</t>
  </si>
  <si>
    <t>Žlab podokapní z pozinkovaného plechu s povrchovou úpravou včetně háků a čel kotlík oválný (trychtýřový), rš žlabu/průměr svodu 330/100 mm</t>
  </si>
  <si>
    <t>228057369</t>
  </si>
  <si>
    <t>https://podminky.urs.cz/item/CS_URS_2024_02/764511642</t>
  </si>
  <si>
    <t>309</t>
  </si>
  <si>
    <t>764518622</t>
  </si>
  <si>
    <t>Svod z pozinkovaného plechu s upraveným povrchem včetně objímek, kolen a odskoků kruhový, průměru 100 mm</t>
  </si>
  <si>
    <t>-1241229357</t>
  </si>
  <si>
    <t>https://podminky.urs.cz/item/CS_URS_2024_02/764518622</t>
  </si>
  <si>
    <t>765</t>
  </si>
  <si>
    <t>Krytina skládaná</t>
  </si>
  <si>
    <t>310</t>
  </si>
  <si>
    <t>998765102</t>
  </si>
  <si>
    <t>Přesun hmot pro krytiny skládané stanovený z hmotnosti přesunovaného materiálu vodorovná dopravní vzdálenost do 50 m základní na objektech výšky přes 6 do 12 m</t>
  </si>
  <si>
    <t>1755179038</t>
  </si>
  <si>
    <t>https://podminky.urs.cz/item/CS_URS_2024_02/998765102</t>
  </si>
  <si>
    <t>765-1</t>
  </si>
  <si>
    <t>DHV</t>
  </si>
  <si>
    <t>764212662</t>
  </si>
  <si>
    <t>Oplechování střešních prvků z pozinkovaného plechu s povrchovou úpravou okapu střechy rovné okapovým plechem rš 200 mm</t>
  </si>
  <si>
    <t>-936103825</t>
  </si>
  <si>
    <t>https://podminky.urs.cz/item/CS_URS_2024_02/764212662</t>
  </si>
  <si>
    <t>312</t>
  </si>
  <si>
    <t>765191023</t>
  </si>
  <si>
    <t>Montáž pojistné hydroizolační nebo parotěsné fólie kladené ve sklonu přes 20° s lepenými přesahy na bednění nebo tepelnou izolaci</t>
  </si>
  <si>
    <t>1035148654</t>
  </si>
  <si>
    <t>https://podminky.urs.cz/item/CS_URS_2024_02/765191023</t>
  </si>
  <si>
    <t>313</t>
  </si>
  <si>
    <t>765191051</t>
  </si>
  <si>
    <t>Montáž pojistné hydroizolační nebo parotěsné fólie hřebene nebo nároží, střechy větrané</t>
  </si>
  <si>
    <t>1595949668</t>
  </si>
  <si>
    <t>https://podminky.urs.cz/item/CS_URS_2024_02/765191051</t>
  </si>
  <si>
    <t>314</t>
  </si>
  <si>
    <t>765191071</t>
  </si>
  <si>
    <t>Montáž pojistné hydroizolační nebo parotěsné fólie okapu přesahem na okapnici</t>
  </si>
  <si>
    <t>-1564157778</t>
  </si>
  <si>
    <t>https://podminky.urs.cz/item/CS_URS_2024_02/765191071</t>
  </si>
  <si>
    <t>315</t>
  </si>
  <si>
    <t>63150819</t>
  </si>
  <si>
    <t>fólie kontaktní difuzně propustná pro doplňkovou hydroizolační vrstvu, jednovrstvá mikrovláknitá s funkční vrstvou tl 0,220mm</t>
  </si>
  <si>
    <t>-472472864</t>
  </si>
  <si>
    <t>766</t>
  </si>
  <si>
    <t>Konstrukce truhlářské</t>
  </si>
  <si>
    <t>479</t>
  </si>
  <si>
    <t>parapet</t>
  </si>
  <si>
    <t>D+M parapetní deska z umělého kamene tl. 20 mm dle specifikace PD</t>
  </si>
  <si>
    <t xml:space="preserve">bm </t>
  </si>
  <si>
    <t>1110365676</t>
  </si>
  <si>
    <t>319</t>
  </si>
  <si>
    <t>998766102</t>
  </si>
  <si>
    <t>Přesun hmot pro konstrukce truhlářské stanovený z hmotnosti přesunovaného materiálu vodorovná dopravní vzdálenost do 50 m základní v objektech výšky přes 6 do 12 m</t>
  </si>
  <si>
    <t>-961433125</t>
  </si>
  <si>
    <t>https://podminky.urs.cz/item/CS_URS_2024_02/998766102</t>
  </si>
  <si>
    <t>766-1</t>
  </si>
  <si>
    <t>Výplně otvorů vnitřních</t>
  </si>
  <si>
    <t>320</t>
  </si>
  <si>
    <t>766660021</t>
  </si>
  <si>
    <t>Montáž dveřních křídel dřevěných nebo plastových otevíravých do ocelové zárubně protipožárních jednokřídlových, šířky do 800 mm</t>
  </si>
  <si>
    <t>969185593</t>
  </si>
  <si>
    <t>https://podminky.urs.cz/item/CS_URS_2024_02/766660021</t>
  </si>
  <si>
    <t>321</t>
  </si>
  <si>
    <t>61165339</t>
  </si>
  <si>
    <t>dveře jednokřídlé dřevotřískové protipožární EI (EW) 30 D3 povrch lakovaný plné 800x1970-2100mm</t>
  </si>
  <si>
    <t>-1608666423</t>
  </si>
  <si>
    <t>322</t>
  </si>
  <si>
    <t>766660031</t>
  </si>
  <si>
    <t>Montáž dveřních křídel dřevěných nebo plastových otevíravých do ocelové zárubně protipožárních dvoukřídlových jakékoliv šířky</t>
  </si>
  <si>
    <t>-1621613071</t>
  </si>
  <si>
    <t>https://podminky.urs.cz/item/CS_URS_2024_02/766660031</t>
  </si>
  <si>
    <t>323</t>
  </si>
  <si>
    <t>61161056</t>
  </si>
  <si>
    <t>dveře dvoukřídlé dřevotřískové protipožární EI (EW) 30 D3 povrch lakovaný plné 1600x1970-2100mm</t>
  </si>
  <si>
    <t>1740900327</t>
  </si>
  <si>
    <t>324</t>
  </si>
  <si>
    <t>766660022</t>
  </si>
  <si>
    <t>Montáž dveřních křídel dřevěných nebo plastových otevíravých do ocelové zárubně protipožárních jednokřídlových, šířky přes 800 mm</t>
  </si>
  <si>
    <t>992210127</t>
  </si>
  <si>
    <t>https://podminky.urs.cz/item/CS_URS_2024_02/766660022</t>
  </si>
  <si>
    <t>325</t>
  </si>
  <si>
    <t>61161029</t>
  </si>
  <si>
    <t>dveře jednokřídlé dřevotřískové protipožární EI (EW) 30 D3 povrch lakovaný plné 1100x1970-2100mm</t>
  </si>
  <si>
    <t>-805020619</t>
  </si>
  <si>
    <t>326</t>
  </si>
  <si>
    <t>766660001</t>
  </si>
  <si>
    <t>Montáž dveřních křídel dřevěných nebo plastových otevíravých do ocelové zárubně povrchově upravených jednokřídlových, šířky do 800 mm</t>
  </si>
  <si>
    <t>-1646051744</t>
  </si>
  <si>
    <t>https://podminky.urs.cz/item/CS_URS_2024_02/766660001</t>
  </si>
  <si>
    <t>327</t>
  </si>
  <si>
    <t>61161012</t>
  </si>
  <si>
    <t>dveře jednokřídlé dřevotřískové povrch lakovaný plné 600x1970-2100mm</t>
  </si>
  <si>
    <t>-1104083661</t>
  </si>
  <si>
    <t>328</t>
  </si>
  <si>
    <t>61161013</t>
  </si>
  <si>
    <t>dveře jednokřídlé dřevotřískové povrch lakovaný plné 700x1970-2100mm</t>
  </si>
  <si>
    <t>-1321242439</t>
  </si>
  <si>
    <t>329</t>
  </si>
  <si>
    <t>61161014</t>
  </si>
  <si>
    <t>dveře jednokřídlé dřevotřískové povrch lakovaný plné 800x1970-2100mm</t>
  </si>
  <si>
    <t>-838186007</t>
  </si>
  <si>
    <t>330</t>
  </si>
  <si>
    <t>766660002</t>
  </si>
  <si>
    <t>Montáž dveřních křídel dřevěných nebo plastových otevíravých do ocelové zárubně povrchově upravených jednokřídlových, šířky přes 800 mm</t>
  </si>
  <si>
    <t>-1617785400</t>
  </si>
  <si>
    <t>https://podminky.urs.cz/item/CS_URS_2024_02/766660002</t>
  </si>
  <si>
    <t>331</t>
  </si>
  <si>
    <t>61161015</t>
  </si>
  <si>
    <t>dveře jednokřídlé dřevotřískové povrch lakovaný plné 900x1970-2100mm</t>
  </si>
  <si>
    <t>298287221</t>
  </si>
  <si>
    <t>332</t>
  </si>
  <si>
    <t>766660012</t>
  </si>
  <si>
    <t>Montáž dveřních křídel dřevěných nebo plastových otevíravých do ocelové zárubně povrchově upravených dvoukřídlových, šířky přes 1450 mm</t>
  </si>
  <si>
    <t>644896892</t>
  </si>
  <si>
    <t>https://podminky.urs.cz/item/CS_URS_2024_02/766660012</t>
  </si>
  <si>
    <t>333</t>
  </si>
  <si>
    <t>61161046</t>
  </si>
  <si>
    <t>dveře dvoukřídlé dřevotřískové povrch lakovaný plné 1800x1970-2100mm</t>
  </si>
  <si>
    <t>-1087769686</t>
  </si>
  <si>
    <t>334</t>
  </si>
  <si>
    <t>766660311</t>
  </si>
  <si>
    <t>Montáž dveřních křídel dřevěných nebo plastových posuvných dveří do pouzdra s jednou kapsou jednokřídlových, průchozí šířky do 800 mm</t>
  </si>
  <si>
    <t>-944644565</t>
  </si>
  <si>
    <t>https://podminky.urs.cz/item/CS_URS_2024_02/766660311</t>
  </si>
  <si>
    <t>335</t>
  </si>
  <si>
    <t>756180681</t>
  </si>
  <si>
    <t>336</t>
  </si>
  <si>
    <t>766660717</t>
  </si>
  <si>
    <t>Montáž dveřních doplňků samozavírače na zárubeň ocelovou</t>
  </si>
  <si>
    <t>-1381675837</t>
  </si>
  <si>
    <t>https://podminky.urs.cz/item/CS_URS_2024_02/766660717</t>
  </si>
  <si>
    <t>337</t>
  </si>
  <si>
    <t>54917250</t>
  </si>
  <si>
    <t>samozavírač dveří hydraulický</t>
  </si>
  <si>
    <t>-825089536</t>
  </si>
  <si>
    <t>338</t>
  </si>
  <si>
    <t>766660726</t>
  </si>
  <si>
    <t>Montáž dveřních doplňků dveřního kování interiérového pákové zástrče</t>
  </si>
  <si>
    <t>-1646950732</t>
  </si>
  <si>
    <t>https://podminky.urs.cz/item/CS_URS_2024_02/766660726</t>
  </si>
  <si>
    <t>339</t>
  </si>
  <si>
    <t>54916340</t>
  </si>
  <si>
    <t>kování dveřní zástrč dveřová lakovaná 140/100mm</t>
  </si>
  <si>
    <t>1894602259</t>
  </si>
  <si>
    <t>340</t>
  </si>
  <si>
    <t>766660728</t>
  </si>
  <si>
    <t>Montáž dveřních doplňků dveřního kování interiérového zámku</t>
  </si>
  <si>
    <t>976607064</t>
  </si>
  <si>
    <t>https://podminky.urs.cz/item/CS_URS_2024_02/766660728</t>
  </si>
  <si>
    <t>341</t>
  </si>
  <si>
    <t>54924004</t>
  </si>
  <si>
    <t>zámek zadlabací mezipokojový levý pro cylindrickou vložku rozteč 72x55mm</t>
  </si>
  <si>
    <t>291278888</t>
  </si>
  <si>
    <t>342</t>
  </si>
  <si>
    <t>766660729</t>
  </si>
  <si>
    <t>Montáž dveřních doplňků dveřního kování interiérového štítku s klikou</t>
  </si>
  <si>
    <t>-1732614522</t>
  </si>
  <si>
    <t>https://podminky.urs.cz/item/CS_URS_2024_02/766660729</t>
  </si>
  <si>
    <t>343</t>
  </si>
  <si>
    <t>54914125</t>
  </si>
  <si>
    <t xml:space="preserve">kování rozetové spodní pro cylindrickou vložku  dle specifikace PD</t>
  </si>
  <si>
    <t>1108979222</t>
  </si>
  <si>
    <t>478</t>
  </si>
  <si>
    <t>54914123</t>
  </si>
  <si>
    <t>kování rozetové klika/klika dle specifkace PD</t>
  </si>
  <si>
    <t>-1903153109</t>
  </si>
  <si>
    <t>344</t>
  </si>
  <si>
    <t>54914137</t>
  </si>
  <si>
    <t xml:space="preserve">kování k posuvným dveřím mušle  dle specifikace PD</t>
  </si>
  <si>
    <t>1671430976</t>
  </si>
  <si>
    <t>345</t>
  </si>
  <si>
    <t>766660734</t>
  </si>
  <si>
    <t>Montáž dveřních doplňků dveřního kování bezpečnostního panikového kování</t>
  </si>
  <si>
    <t>1145676793</t>
  </si>
  <si>
    <t>https://podminky.urs.cz/item/CS_URS_2024_02/766660734</t>
  </si>
  <si>
    <t>346</t>
  </si>
  <si>
    <t>54914135</t>
  </si>
  <si>
    <t>kování panikové klika/klika</t>
  </si>
  <si>
    <t>-1769012495</t>
  </si>
  <si>
    <t>347</t>
  </si>
  <si>
    <t>766682111</t>
  </si>
  <si>
    <t>Montáž zárubní dřevěných nebo plastových obložkových, pro dveře jednokřídlové, tloušťky stěny do 170 mm</t>
  </si>
  <si>
    <t>1706698186</t>
  </si>
  <si>
    <t>https://podminky.urs.cz/item/CS_URS_2024_02/766682111</t>
  </si>
  <si>
    <t>348</t>
  </si>
  <si>
    <t>61181101</t>
  </si>
  <si>
    <t>zárubeň jednokřídlá obložková s lakovaným povrchem tl stěny 60-150mm rozměru 600-900/1970mm</t>
  </si>
  <si>
    <t>1100268772</t>
  </si>
  <si>
    <t>349</t>
  </si>
  <si>
    <t>766695212</t>
  </si>
  <si>
    <t>Montáž ostatních truhlářských konstrukcí prahů dveří jednokřídlových, šířky do 100 mm</t>
  </si>
  <si>
    <t>-849147884</t>
  </si>
  <si>
    <t>https://podminky.urs.cz/item/CS_URS_2024_02/766695212</t>
  </si>
  <si>
    <t>350</t>
  </si>
  <si>
    <t>61187156</t>
  </si>
  <si>
    <t>práh dveřní dřevěný dubový tl 20mm dl 820mm š 100mm</t>
  </si>
  <si>
    <t>-1596751392</t>
  </si>
  <si>
    <t>351</t>
  </si>
  <si>
    <t>766695232</t>
  </si>
  <si>
    <t>Montáž ostatních truhlářských konstrukcí prahů dveří dvoukřídlových, šířky do 100 mm</t>
  </si>
  <si>
    <t>368580146</t>
  </si>
  <si>
    <t>https://podminky.urs.cz/item/CS_URS_2024_02/766695232</t>
  </si>
  <si>
    <t>352</t>
  </si>
  <si>
    <t>61187256R</t>
  </si>
  <si>
    <t>práh dveřní dřevěný dubový tl 20mm dl 2000 mmš 100mm</t>
  </si>
  <si>
    <t>1999231169</t>
  </si>
  <si>
    <t>353</t>
  </si>
  <si>
    <t>K022</t>
  </si>
  <si>
    <t>D+M nadsvětlík pro dveře do š 1000 mm</t>
  </si>
  <si>
    <t>1293668211</t>
  </si>
  <si>
    <t>354</t>
  </si>
  <si>
    <t>K022x1</t>
  </si>
  <si>
    <t>D+M nadsvětlík pro dveře do š 2000 mm</t>
  </si>
  <si>
    <t>-1096609345</t>
  </si>
  <si>
    <t>766-4</t>
  </si>
  <si>
    <t>Střešní okna</t>
  </si>
  <si>
    <t>355</t>
  </si>
  <si>
    <t>766671005</t>
  </si>
  <si>
    <t>Montáž střešních oken dřevěných nebo plastových kyvných, výklopných/kyvných s okenním rámem a lemováním, s plisovaným límcem, s napojením na krytinu do krytiny ploché, rozměru 78 x 140 cm</t>
  </si>
  <si>
    <t>1099670178</t>
  </si>
  <si>
    <t>https://podminky.urs.cz/item/CS_URS_2024_02/766671005</t>
  </si>
  <si>
    <t>356</t>
  </si>
  <si>
    <t>61124778</t>
  </si>
  <si>
    <t>okno střešní dřevěné kyvné, izolační trojsklo 66x140cm, Uw=1,1W/m2K Al oplechování</t>
  </si>
  <si>
    <t>-132827706</t>
  </si>
  <si>
    <t>357</t>
  </si>
  <si>
    <t>61124158</t>
  </si>
  <si>
    <t>lemování střešních oken na profilované krytiny 66x140cm</t>
  </si>
  <si>
    <t>-367062783</t>
  </si>
  <si>
    <t>358</t>
  </si>
  <si>
    <t>61124234R</t>
  </si>
  <si>
    <t>manžeta z parotěsné fólie pro střešní okno 66x140cm</t>
  </si>
  <si>
    <t>1605134024</t>
  </si>
  <si>
    <t>359</t>
  </si>
  <si>
    <t>61124048</t>
  </si>
  <si>
    <t>zateplovací sada střešních oken rám 66x140cm</t>
  </si>
  <si>
    <t>sada</t>
  </si>
  <si>
    <t>1096675703</t>
  </si>
  <si>
    <t>360</t>
  </si>
  <si>
    <t>K006</t>
  </si>
  <si>
    <t>Montáž vnějšího stínění, střešní okna, motorové</t>
  </si>
  <si>
    <t>2055542573</t>
  </si>
  <si>
    <t>361</t>
  </si>
  <si>
    <t>61140703R</t>
  </si>
  <si>
    <t>roleta venkovní střešních oken rozměru 66/140 cm, motorový pohon vč. příslušenství</t>
  </si>
  <si>
    <t>16316451</t>
  </si>
  <si>
    <t>767</t>
  </si>
  <si>
    <t>Konstrukce zámečnické</t>
  </si>
  <si>
    <t>362</t>
  </si>
  <si>
    <t>K058</t>
  </si>
  <si>
    <t>Kovová písmena na fasádu dle specifikace pohledů, výška cca 0,7 m</t>
  </si>
  <si>
    <t xml:space="preserve">ks </t>
  </si>
  <si>
    <t>-1561329392</t>
  </si>
  <si>
    <t>363</t>
  </si>
  <si>
    <t>767223222</t>
  </si>
  <si>
    <t>Montáž zábradlí přímého v exteriéru na schodišti kotveného do betonu</t>
  </si>
  <si>
    <t>-1762161585</t>
  </si>
  <si>
    <t>https://podminky.urs.cz/item/CS_URS_2024_02/767223222</t>
  </si>
  <si>
    <t>364</t>
  </si>
  <si>
    <t>55342281</t>
  </si>
  <si>
    <t>zábradlí s prutovou výplní, horní kotvení, kulatý sloupek dle specifikace PD</t>
  </si>
  <si>
    <t>-1424365529</t>
  </si>
  <si>
    <t>365</t>
  </si>
  <si>
    <t>767165111</t>
  </si>
  <si>
    <t>Montáž zábradlí rovného madel z trubek nebo tenkostěnných profilů šroubováním</t>
  </si>
  <si>
    <t>-314607772</t>
  </si>
  <si>
    <t>https://podminky.urs.cz/item/CS_URS_2024_02/767165111</t>
  </si>
  <si>
    <t>366</t>
  </si>
  <si>
    <t>54889030</t>
  </si>
  <si>
    <t>uchycení madla na zeď dle specifikace PD</t>
  </si>
  <si>
    <t>2131516940</t>
  </si>
  <si>
    <t>367</t>
  </si>
  <si>
    <t>05217100R</t>
  </si>
  <si>
    <t>madlo dle specifikace PD</t>
  </si>
  <si>
    <t>-549191797</t>
  </si>
  <si>
    <t>368</t>
  </si>
  <si>
    <t>767531121</t>
  </si>
  <si>
    <t>Montáž vstupních čisticích zón z rohoží osazení rámu mosazného nebo hliníkového zapuštěného z L profilů</t>
  </si>
  <si>
    <t>475940908</t>
  </si>
  <si>
    <t>https://podminky.urs.cz/item/CS_URS_2024_02/767531121</t>
  </si>
  <si>
    <t>369</t>
  </si>
  <si>
    <t>69752160</t>
  </si>
  <si>
    <t>rám pro zapuštění profil L-30/30 25/25 20/30 15/30-Al</t>
  </si>
  <si>
    <t>212348715</t>
  </si>
  <si>
    <t>370</t>
  </si>
  <si>
    <t>767531215</t>
  </si>
  <si>
    <t>Montáž vstupních čisticích zón z rohoží kovových nebo plastových plochy přes 2 m2</t>
  </si>
  <si>
    <t>396087115</t>
  </si>
  <si>
    <t>https://podminky.urs.cz/item/CS_URS_2024_02/767531215</t>
  </si>
  <si>
    <t>371</t>
  </si>
  <si>
    <t>69752003</t>
  </si>
  <si>
    <t>rohož vstupní dle specifikace projektu</t>
  </si>
  <si>
    <t>907001496</t>
  </si>
  <si>
    <t>372</t>
  </si>
  <si>
    <t>998767102</t>
  </si>
  <si>
    <t>Přesun hmot pro zámečnické konstrukce stanovený z hmotnosti přesunovaného materiálu vodorovná dopravní vzdálenost do 50 m základní v objektech výšky přes 6 do 12 m</t>
  </si>
  <si>
    <t>-487222049</t>
  </si>
  <si>
    <t>https://podminky.urs.cz/item/CS_URS_2024_02/998767102</t>
  </si>
  <si>
    <t>767-0</t>
  </si>
  <si>
    <t>dřevo-hliníkové a hliníkové otvorové výplně</t>
  </si>
  <si>
    <t>373</t>
  </si>
  <si>
    <t>767620322</t>
  </si>
  <si>
    <t>Montáž oken s izolačními skly z hliníkových nebo ocelových profilů na polyuretanovou pěnu s trojskly pevných do zdiva, plochy přes 0,6 do 1,5 m2</t>
  </si>
  <si>
    <t>-853523722</t>
  </si>
  <si>
    <t>https://podminky.urs.cz/item/CS_URS_2024_02/767620322</t>
  </si>
  <si>
    <t>374</t>
  </si>
  <si>
    <t>55341002</t>
  </si>
  <si>
    <t>okno Al s fixním zasklením dle specifikace V01</t>
  </si>
  <si>
    <t>CS ÚRS 2023 02</t>
  </si>
  <si>
    <t>-1027172198</t>
  </si>
  <si>
    <t>375</t>
  </si>
  <si>
    <t>767620353</t>
  </si>
  <si>
    <t>Montáž oken s izolačními skly z hliníkových nebo ocelových profilů na polyuretanovou pěnu s trojskly otevíravých do zdiva, plochy přes 1,5 do 2,5 m2</t>
  </si>
  <si>
    <t>1122665966</t>
  </si>
  <si>
    <t>https://podminky.urs.cz/item/CS_URS_2024_02/767620353</t>
  </si>
  <si>
    <t>376</t>
  </si>
  <si>
    <t>61124018</t>
  </si>
  <si>
    <t>okno dřevohliníkové otevíravé/sklopné trojsklo přes plochu 1m2 v 1,5-2,5m, vč. podkladního profilu</t>
  </si>
  <si>
    <t>996194438</t>
  </si>
  <si>
    <t>377</t>
  </si>
  <si>
    <t>767620355</t>
  </si>
  <si>
    <t>Montáž oken s izolačními skly z hliníkových nebo ocelových profilů na polyuretanovou pěnu s trojskly otevíravých do zdiva, plochy přes 6 m2</t>
  </si>
  <si>
    <t>117963448</t>
  </si>
  <si>
    <t>https://podminky.urs.cz/item/CS_URS_2024_02/767620355</t>
  </si>
  <si>
    <t>378</t>
  </si>
  <si>
    <t>767620354</t>
  </si>
  <si>
    <t>Montáž oken s izolačními skly z hliníkových nebo ocelových profilů na polyuretanovou pěnu s trojskly otevíravých do zdiva, plochy přes 2,5 do 6 m2</t>
  </si>
  <si>
    <t>446517630</t>
  </si>
  <si>
    <t>https://podminky.urs.cz/item/CS_URS_2024_02/767620354</t>
  </si>
  <si>
    <t>379</t>
  </si>
  <si>
    <t>1877630741</t>
  </si>
  <si>
    <t>380</t>
  </si>
  <si>
    <t>767627306</t>
  </si>
  <si>
    <t>Ostatní práce a doplňky při montáži oken a stěn připojovací spára oken a stěn mezi ostěním a rámem vnitřní parotěsná páska</t>
  </si>
  <si>
    <t>-434519396</t>
  </si>
  <si>
    <t>https://podminky.urs.cz/item/CS_URS_2024_02/767627306</t>
  </si>
  <si>
    <t>381</t>
  </si>
  <si>
    <t>767627307</t>
  </si>
  <si>
    <t>Ostatní práce a doplňky při montáži oken a stěn připojovací spára oken a stěn mezi ostěním a rámem venkovní paropropustna páska</t>
  </si>
  <si>
    <t>1292479573</t>
  </si>
  <si>
    <t>https://podminky.urs.cz/item/CS_URS_2024_02/767627307</t>
  </si>
  <si>
    <t>382</t>
  </si>
  <si>
    <t>767640113</t>
  </si>
  <si>
    <t>Montáž dveří ocelových nebo hliníkových vchodových jednokřídlových s pevným bočním dílem</t>
  </si>
  <si>
    <t>-1191856693</t>
  </si>
  <si>
    <t>https://podminky.urs.cz/item/CS_URS_2024_02/767640113</t>
  </si>
  <si>
    <t>383</t>
  </si>
  <si>
    <t>55341340R</t>
  </si>
  <si>
    <t>dveře jednokřídlé dřevo/Al prosklené s vitráží max rozměru otvoru 4,14m2, vč. podkladního profilu</t>
  </si>
  <si>
    <t>-244937643</t>
  </si>
  <si>
    <t>384</t>
  </si>
  <si>
    <t>2024415315</t>
  </si>
  <si>
    <t>385</t>
  </si>
  <si>
    <t>-1704085009</t>
  </si>
  <si>
    <t>386</t>
  </si>
  <si>
    <t>767640221</t>
  </si>
  <si>
    <t>Montáž dveří ocelových nebo hliníkových vchodových dvoukřídlové bez nadsvětlíku</t>
  </si>
  <si>
    <t>-113963024</t>
  </si>
  <si>
    <t>https://podminky.urs.cz/item/CS_URS_2024_02/767640221</t>
  </si>
  <si>
    <t>387</t>
  </si>
  <si>
    <t>55341335R</t>
  </si>
  <si>
    <t>dveře dřevo/dvoukřídlé dřevo/Al prosklené max rozměru otvoru 4,84m2 bezpečnostní třídy RC2, vč. podkladního profilu</t>
  </si>
  <si>
    <t>713076655</t>
  </si>
  <si>
    <t>388</t>
  </si>
  <si>
    <t>767620325</t>
  </si>
  <si>
    <t>Montáž oken s izolačními skly z hliníkových nebo ocelových profilů na polyuretanovou pěnu s trojskly pevných do zdiva, plochy přes 6 m2</t>
  </si>
  <si>
    <t>-701145450</t>
  </si>
  <si>
    <t>https://podminky.urs.cz/item/CS_URS_2024_02/767620325</t>
  </si>
  <si>
    <t>389</t>
  </si>
  <si>
    <t>61124015</t>
  </si>
  <si>
    <t>okno dřevohliníkové s fixním zasklením trojsklo přes plochu 1m2 v 1,5-2,5m, vč. podkladního profilu</t>
  </si>
  <si>
    <t>-820401628</t>
  </si>
  <si>
    <t>390</t>
  </si>
  <si>
    <t>767640222</t>
  </si>
  <si>
    <t>Montáž dveří ocelových nebo hliníkových vchodových dvoukřídlové s nadsvětlíkem</t>
  </si>
  <si>
    <t>-346338917</t>
  </si>
  <si>
    <t>https://podminky.urs.cz/item/CS_URS_2024_02/767640222</t>
  </si>
  <si>
    <t>391</t>
  </si>
  <si>
    <t>55341335RR</t>
  </si>
  <si>
    <t>dveře Al prosklené dle specifikace V02,03 vč. podkladního profilu, požární odolnost EW 60 DP1C</t>
  </si>
  <si>
    <t>1153556232</t>
  </si>
  <si>
    <t>767-1</t>
  </si>
  <si>
    <t>Atypické konstrukce</t>
  </si>
  <si>
    <t>392</t>
  </si>
  <si>
    <t>K005</t>
  </si>
  <si>
    <t>Výroba a montáž atypických zámeč. kcí do 500 kg, vč. pomocného materiálu, krácení a vrtání materiálu, svařování, bez dodání hlavního materiálu nebo výrobku</t>
  </si>
  <si>
    <t>Kg</t>
  </si>
  <si>
    <t>-119509699</t>
  </si>
  <si>
    <t>393</t>
  </si>
  <si>
    <t>13011028</t>
  </si>
  <si>
    <t>ocel profilová jakost S235JR (11 375) průřez UPE 270</t>
  </si>
  <si>
    <t>1383889027</t>
  </si>
  <si>
    <t>394</t>
  </si>
  <si>
    <t>14550305</t>
  </si>
  <si>
    <t>profil ocelový svařovaný jakost S235 průřez čtvercový 120x120x4mm</t>
  </si>
  <si>
    <t>681410282</t>
  </si>
  <si>
    <t>395</t>
  </si>
  <si>
    <t>13611238</t>
  </si>
  <si>
    <t>plech ocelový hladký jakost S235JR tl 15mm tabule</t>
  </si>
  <si>
    <t>-1232518183</t>
  </si>
  <si>
    <t>396</t>
  </si>
  <si>
    <t>13611228</t>
  </si>
  <si>
    <t>plech ocelový hladký jakost S235JR tl 10mm tabule</t>
  </si>
  <si>
    <t>-410196016</t>
  </si>
  <si>
    <t>397</t>
  </si>
  <si>
    <t>K043</t>
  </si>
  <si>
    <t>D+M vyplnění ocelových vaznic pěnou PUR viz PD, výška 270 mm</t>
  </si>
  <si>
    <t>1159703324</t>
  </si>
  <si>
    <t>398</t>
  </si>
  <si>
    <t>783314101</t>
  </si>
  <si>
    <t>944508795</t>
  </si>
  <si>
    <t>https://podminky.urs.cz/item/CS_URS_2024_02/783314101</t>
  </si>
  <si>
    <t>771</t>
  </si>
  <si>
    <t>Podlahy z dlaždic</t>
  </si>
  <si>
    <t>399</t>
  </si>
  <si>
    <t>771111011</t>
  </si>
  <si>
    <t>Příprava podkladu před provedením dlažby vysátí podlah</t>
  </si>
  <si>
    <t>-1720982</t>
  </si>
  <si>
    <t>https://podminky.urs.cz/item/CS_URS_2024_02/771111011</t>
  </si>
  <si>
    <t>400</t>
  </si>
  <si>
    <t>-934116544</t>
  </si>
  <si>
    <t>401</t>
  </si>
  <si>
    <t>771574412</t>
  </si>
  <si>
    <t>Montáž podlah z dlaždic keramických lepených cementovým flexibilním lepidlem hladkých, tloušťky do 10 mm přes 0,5 do 2 ks/m2</t>
  </si>
  <si>
    <t>900311232</t>
  </si>
  <si>
    <t>https://podminky.urs.cz/item/CS_URS_2024_02/771574412</t>
  </si>
  <si>
    <t>402</t>
  </si>
  <si>
    <t>59761141</t>
  </si>
  <si>
    <t>dlažba keramická slinutá mrazuvzdorná do interiéru i exteriéru R11 povrch hladký/matný tl do 10mm přes 0,5 do 2ks/m2 dle specifikace PD</t>
  </si>
  <si>
    <t>139243902</t>
  </si>
  <si>
    <t>403</t>
  </si>
  <si>
    <t>771161021</t>
  </si>
  <si>
    <t>Příprava podkladu před provedením dlažby montáž profilu ukončujícího profilu pro plynulý přechod (dlažba-koberec apod.)</t>
  </si>
  <si>
    <t>1761035442</t>
  </si>
  <si>
    <t>https://podminky.urs.cz/item/CS_URS_2024_02/771161021</t>
  </si>
  <si>
    <t>404</t>
  </si>
  <si>
    <t>59054100</t>
  </si>
  <si>
    <t>profil přechodový Al s pohyblivým ramenem 8x20mm</t>
  </si>
  <si>
    <t>-1596770466</t>
  </si>
  <si>
    <t>405</t>
  </si>
  <si>
    <t>771474111</t>
  </si>
  <si>
    <t>Montáž soklů z dlaždic keramických lepených cementovým flexibilním lepidlem rovných, výšky do 65 mm</t>
  </si>
  <si>
    <t>584911620</t>
  </si>
  <si>
    <t>https://podminky.urs.cz/item/CS_URS_2024_02/771474111</t>
  </si>
  <si>
    <t>406</t>
  </si>
  <si>
    <t>771591115</t>
  </si>
  <si>
    <t>Podlahy - dokončovací práce spárování silikonem</t>
  </si>
  <si>
    <t>-108058406</t>
  </si>
  <si>
    <t>https://podminky.urs.cz/item/CS_URS_2024_02/771591115</t>
  </si>
  <si>
    <t>407</t>
  </si>
  <si>
    <t>771591117</t>
  </si>
  <si>
    <t>Podlahy - dokončovací práce spárování akrylem</t>
  </si>
  <si>
    <t>517765284</t>
  </si>
  <si>
    <t>https://podminky.urs.cz/item/CS_URS_2024_02/771591117</t>
  </si>
  <si>
    <t>408</t>
  </si>
  <si>
    <t>771591184</t>
  </si>
  <si>
    <t>Podlahy - dokončovací práce pracnější řezání dlaždic keramických rovné</t>
  </si>
  <si>
    <t>-1097125280</t>
  </si>
  <si>
    <t>https://podminky.urs.cz/item/CS_URS_2024_02/771591184</t>
  </si>
  <si>
    <t>409</t>
  </si>
  <si>
    <t>59761177</t>
  </si>
  <si>
    <t>dlažba keramická nemrazuvzdorná R9 povrch hladký/matný tl do 10mm přes 4 do 6ks/m2 dle specifikace PD</t>
  </si>
  <si>
    <t>-1373777533</t>
  </si>
  <si>
    <t>410</t>
  </si>
  <si>
    <t>998771102</t>
  </si>
  <si>
    <t>Přesun hmot pro podlahy z dlaždic stanovený z hmotnosti přesunovaného materiálu vodorovná dopravní vzdálenost do 50 m základní v objektech výšky přes 6 do 12 m</t>
  </si>
  <si>
    <t>518884482</t>
  </si>
  <si>
    <t>https://podminky.urs.cz/item/CS_URS_2024_02/998771102</t>
  </si>
  <si>
    <t>771-1</t>
  </si>
  <si>
    <t>Hydroizolace pod dlažbu</t>
  </si>
  <si>
    <t>411</t>
  </si>
  <si>
    <t>771591207</t>
  </si>
  <si>
    <t>Izolace podlahy pod dlažbu montáž izolace nátěrem nebo stěrkou ve dvou vrstvách</t>
  </si>
  <si>
    <t>1065067378</t>
  </si>
  <si>
    <t>https://podminky.urs.cz/item/CS_URS_2024_02/771591207</t>
  </si>
  <si>
    <t>412</t>
  </si>
  <si>
    <t>58581246</t>
  </si>
  <si>
    <t>stěrka hydroizolační jednosložková do interiéru pod dlažbu</t>
  </si>
  <si>
    <t>-433949008</t>
  </si>
  <si>
    <t>Poznámka k položce:_x000d_
1,5 kg/m2</t>
  </si>
  <si>
    <t>413</t>
  </si>
  <si>
    <t>771591237</t>
  </si>
  <si>
    <t>Izolace podlahy pod dlažbu montáž těsnícího pásu pro styčné nebo dilatační spáry</t>
  </si>
  <si>
    <t>-363457418</t>
  </si>
  <si>
    <t>https://podminky.urs.cz/item/CS_URS_2024_02/771591237</t>
  </si>
  <si>
    <t>414</t>
  </si>
  <si>
    <t>28355022</t>
  </si>
  <si>
    <t>páska pružná těsnící hydroizolační š do 125mm</t>
  </si>
  <si>
    <t>-1880730249</t>
  </si>
  <si>
    <t>771-2</t>
  </si>
  <si>
    <t>Obklad schodiště</t>
  </si>
  <si>
    <t>415</t>
  </si>
  <si>
    <t>771111012</t>
  </si>
  <si>
    <t>Příprava podkladu před provedením dlažby vysátí schodišť</t>
  </si>
  <si>
    <t>-142301492</t>
  </si>
  <si>
    <t>https://podminky.urs.cz/item/CS_URS_2024_02/771111012</t>
  </si>
  <si>
    <t>416</t>
  </si>
  <si>
    <t>771121015</t>
  </si>
  <si>
    <t>Příprava podkladu před provedením dlažby nátěr kontaktní pro nesavé podklady na podlahu</t>
  </si>
  <si>
    <t>1476452811</t>
  </si>
  <si>
    <t>https://podminky.urs.cz/item/CS_URS_2024_02/771121015</t>
  </si>
  <si>
    <t>417</t>
  </si>
  <si>
    <t>771161022</t>
  </si>
  <si>
    <t>Příprava podkladu před provedením dlažby montáž profilu ukončujícího profilu pro schodové hrany a ukončení dlažby</t>
  </si>
  <si>
    <t>869511375</t>
  </si>
  <si>
    <t>https://podminky.urs.cz/item/CS_URS_2024_02/771161022</t>
  </si>
  <si>
    <t>418</t>
  </si>
  <si>
    <t>59054140</t>
  </si>
  <si>
    <t>profil schodový protiskluzový ušlechtilá ocel V2A R10 V6 2x1000mm</t>
  </si>
  <si>
    <t>962132539</t>
  </si>
  <si>
    <t>419</t>
  </si>
  <si>
    <t>771274113</t>
  </si>
  <si>
    <t>Montáž obkladů schodišť z dlaždic keramických lepených cementovým flexibilním lepidlem stupnic hladkých, šířky přes 250 do 300 mm</t>
  </si>
  <si>
    <t>886881835</t>
  </si>
  <si>
    <t>https://podminky.urs.cz/item/CS_URS_2024_02/771274113</t>
  </si>
  <si>
    <t>420</t>
  </si>
  <si>
    <t>59761128</t>
  </si>
  <si>
    <t>dlažba keramická slinutá nemrazuvzdorná R9/A povrch hladký/matný tl do 10mm přes 9 do 12ks/m2 dle specifikace PD</t>
  </si>
  <si>
    <t>593351155</t>
  </si>
  <si>
    <t>421</t>
  </si>
  <si>
    <t>771274121</t>
  </si>
  <si>
    <t>Montáž obkladů schodišť z dlaždic keramických lepených cementovým flexibilním lepidlem stupnic reliéfních nebo z dekorů, šířky do 200 mm</t>
  </si>
  <si>
    <t>569690285</t>
  </si>
  <si>
    <t>https://podminky.urs.cz/item/CS_URS_2024_02/771274121</t>
  </si>
  <si>
    <t>422</t>
  </si>
  <si>
    <t>771474131</t>
  </si>
  <si>
    <t>Montáž soklů z dlaždic keramických lepených cementovým flexibilním lepidlem schodišťových stupňovitých, výšky do 65 mm</t>
  </si>
  <si>
    <t>920753166</t>
  </si>
  <si>
    <t>https://podminky.urs.cz/item/CS_URS_2024_02/771474131</t>
  </si>
  <si>
    <t>423</t>
  </si>
  <si>
    <t>59761185</t>
  </si>
  <si>
    <t>sokl keramický mrazuvzdorný povrch hladký/matný tl do 10mm výšky přes 65 do 90mm dle specifikace PD</t>
  </si>
  <si>
    <t>126445131</t>
  </si>
  <si>
    <t>424</t>
  </si>
  <si>
    <t>-1029006138</t>
  </si>
  <si>
    <t>425</t>
  </si>
  <si>
    <t>732560017</t>
  </si>
  <si>
    <t>776</t>
  </si>
  <si>
    <t>Podlahy povlakové</t>
  </si>
  <si>
    <t>426</t>
  </si>
  <si>
    <t>776111112</t>
  </si>
  <si>
    <t>Příprava podkladu povlakových podlah a stěn broušení podlah nového podkladu betonového</t>
  </si>
  <si>
    <t>1340217448</t>
  </si>
  <si>
    <t>https://podminky.urs.cz/item/CS_URS_2024_02/776111112</t>
  </si>
  <si>
    <t>427</t>
  </si>
  <si>
    <t>776111311</t>
  </si>
  <si>
    <t>Příprava podkladu povlakových podlah a stěn vysátí podlah</t>
  </si>
  <si>
    <t>-1384198142</t>
  </si>
  <si>
    <t>https://podminky.urs.cz/item/CS_URS_2024_02/776111311</t>
  </si>
  <si>
    <t>428</t>
  </si>
  <si>
    <t>776121112</t>
  </si>
  <si>
    <t>Příprava podkladu povlakových podlah a stěn penetrace vodou ředitelná podlah</t>
  </si>
  <si>
    <t>370132281</t>
  </si>
  <si>
    <t>https://podminky.urs.cz/item/CS_URS_2024_02/776121112</t>
  </si>
  <si>
    <t>429</t>
  </si>
  <si>
    <t>776231111</t>
  </si>
  <si>
    <t>Montáž podlahovin z vinylu lepením lamel nebo čtverců standardním lepidlem</t>
  </si>
  <si>
    <t>-1880869936</t>
  </si>
  <si>
    <t>https://podminky.urs.cz/item/CS_URS_2024_02/776231111</t>
  </si>
  <si>
    <t>430</t>
  </si>
  <si>
    <t>M007</t>
  </si>
  <si>
    <t>Vinyl dle specifikace PD</t>
  </si>
  <si>
    <t>1043746542</t>
  </si>
  <si>
    <t xml:space="preserve">Poznámka k položce:_x000d_
PVC vinyl heterogenní hybridní zátěžový a akustický, role š. 2m, útlum 15dB, tloušťka 2,60mm, nášlapná vrstva 0,70mm, rozměrová stálost &lt;0,1%, zátěž 34/42, otlak do 0,05mm, Bfl S1,  protiskluz μ ≥ 0,6, R10, chemická odolnost vynikající, PUR úprava tvrzena laserem a UV, bez ftalátů, INDOOR AIR COMFORT GOLD_x000d_
</t>
  </si>
  <si>
    <t>431</t>
  </si>
  <si>
    <t>M009</t>
  </si>
  <si>
    <t>Sametový vinyl dle specifikace PD</t>
  </si>
  <si>
    <t>2123232580</t>
  </si>
  <si>
    <t xml:space="preserve">Poznámka k položce:_x000d_
sametový vinyl textilní vyrobený systémem vločkování, vzor digitální tisk, role 2m, tl. 4,30mm, vlákno 100% Nylon 6.6, hustota min. 70mil./m2, útlum 20dB, protiskluz &gt; R10, Bfl-s1, zátěž 33, antibakteriální úprava, nepropustná spodní vrstva z PVC, bez ftalátů, IACG_x000d_
</t>
  </si>
  <si>
    <t>432</t>
  </si>
  <si>
    <t>775413401</t>
  </si>
  <si>
    <t>Montáž lišty obvodové lepené</t>
  </si>
  <si>
    <t>-239730826</t>
  </si>
  <si>
    <t>https://podminky.urs.cz/item/CS_URS_2024_02/775413401</t>
  </si>
  <si>
    <t>433</t>
  </si>
  <si>
    <t>28411007</t>
  </si>
  <si>
    <t>lišta soklová dle specifikace PD</t>
  </si>
  <si>
    <t>395750635</t>
  </si>
  <si>
    <t>434</t>
  </si>
  <si>
    <t>998776102</t>
  </si>
  <si>
    <t>Přesun hmot pro podlahy povlakové stanovený z hmotnosti přesunovaného materiálu vodorovná dopravní vzdálenost do 50 m základní v objektech výšky přes 6 do 12 m</t>
  </si>
  <si>
    <t>-509829968</t>
  </si>
  <si>
    <t>https://podminky.urs.cz/item/CS_URS_2024_02/998776102</t>
  </si>
  <si>
    <t>781</t>
  </si>
  <si>
    <t>Dokončovací práce - obklady</t>
  </si>
  <si>
    <t>435</t>
  </si>
  <si>
    <t>781121011</t>
  </si>
  <si>
    <t>Příprava podkladu před provedením obkladu nátěr penetrační na stěnu</t>
  </si>
  <si>
    <t>436354837</t>
  </si>
  <si>
    <t>https://podminky.urs.cz/item/CS_URS_2024_02/781121011</t>
  </si>
  <si>
    <t>436</t>
  </si>
  <si>
    <t>781474164</t>
  </si>
  <si>
    <t>Montáž keramických obkladů stěn lepených cementovým flexibilním lepidlem reliéfních nebo z dekorů přes 4 do 6 ks/m2</t>
  </si>
  <si>
    <t>1428366709</t>
  </si>
  <si>
    <t>https://podminky.urs.cz/item/CS_URS_2024_02/781474164</t>
  </si>
  <si>
    <t>437</t>
  </si>
  <si>
    <t>59761707</t>
  </si>
  <si>
    <t xml:space="preserve">obklad keramický nemrazuvzdorný povrch hladký/lesklý tl do 10mm přes 4 do 6ks/m2  dle specifikace PD</t>
  </si>
  <si>
    <t>1071116831</t>
  </si>
  <si>
    <t>438</t>
  </si>
  <si>
    <t>781161021</t>
  </si>
  <si>
    <t>Příprava podkladu před provedením obkladu montáž profilu ukončujícího profilu rohového, vanového</t>
  </si>
  <si>
    <t>1803570957</t>
  </si>
  <si>
    <t>https://podminky.urs.cz/item/CS_URS_2024_02/781161021</t>
  </si>
  <si>
    <t>439</t>
  </si>
  <si>
    <t>59054132</t>
  </si>
  <si>
    <t>profil ukončovací pro vnější hrany obkladů hliník leskle eloxovaný chromem 8x2500mm</t>
  </si>
  <si>
    <t>-160711488</t>
  </si>
  <si>
    <t>440</t>
  </si>
  <si>
    <t>781495115</t>
  </si>
  <si>
    <t>Obklad - dokončující práce ostatní práce spárování silikonem</t>
  </si>
  <si>
    <t>268772941</t>
  </si>
  <si>
    <t>https://podminky.urs.cz/item/CS_URS_2024_02/781495115</t>
  </si>
  <si>
    <t>441</t>
  </si>
  <si>
    <t>781495142</t>
  </si>
  <si>
    <t>Obklad - dokončující práce průnik obkladem kruhový, bez izolace přes DN 30 do DN 90</t>
  </si>
  <si>
    <t>427889593</t>
  </si>
  <si>
    <t>https://podminky.urs.cz/item/CS_URS_2024_02/781495142</t>
  </si>
  <si>
    <t>442</t>
  </si>
  <si>
    <t>781495143</t>
  </si>
  <si>
    <t>Obklad - dokončující práce průnik obkladem kruhový, bez izolace přes DN 90</t>
  </si>
  <si>
    <t>-983662644</t>
  </si>
  <si>
    <t>https://podminky.urs.cz/item/CS_URS_2024_02/781495143</t>
  </si>
  <si>
    <t>443</t>
  </si>
  <si>
    <t>781571111</t>
  </si>
  <si>
    <t>Montáž keramických obkladů ostění lepených standardním lepidlem šířky ostění do 200 mm</t>
  </si>
  <si>
    <t>133324305</t>
  </si>
  <si>
    <t>https://podminky.urs.cz/item/CS_URS_2024_02/781571111</t>
  </si>
  <si>
    <t>444</t>
  </si>
  <si>
    <t>2142511488</t>
  </si>
  <si>
    <t>445</t>
  </si>
  <si>
    <t>998781102</t>
  </si>
  <si>
    <t>Přesun hmot pro obklady keramické stanovený z hmotnosti přesunovaného materiálu vodorovná dopravní vzdálenost do 50 m základní v objektech výšky přes 6 do 12 m</t>
  </si>
  <si>
    <t>-2146088586</t>
  </si>
  <si>
    <t>https://podminky.urs.cz/item/CS_URS_2024_02/998781102</t>
  </si>
  <si>
    <t>781-1</t>
  </si>
  <si>
    <t>Hydroizolace pod obklad</t>
  </si>
  <si>
    <t>446</t>
  </si>
  <si>
    <t>781131207</t>
  </si>
  <si>
    <t>Izolace stěny pod obklad montáž izolace nátěrem nebo stěrkou ve dvou vrstvách</t>
  </si>
  <si>
    <t>443189350</t>
  </si>
  <si>
    <t>https://podminky.urs.cz/item/CS_URS_2024_02/781131207</t>
  </si>
  <si>
    <t>447</t>
  </si>
  <si>
    <t>-1041428036</t>
  </si>
  <si>
    <t>Poznámka k položce:_x000d_
Spotřeba: 0,5 kg/m2, tl. 1 mm</t>
  </si>
  <si>
    <t>782</t>
  </si>
  <si>
    <t>Dokončovací práce - obklady z kamene nebo cihl. pásků</t>
  </si>
  <si>
    <t>448</t>
  </si>
  <si>
    <t>782132211</t>
  </si>
  <si>
    <t>Montáž obkladů stěn z tvrdých kamenů kladených do lepidla ze 3 až 5 rozdílných druhů pravoúhlých desek sestavených do pravidelně se opakujících vzorů tl. do 25 mm</t>
  </si>
  <si>
    <t>1083473147</t>
  </si>
  <si>
    <t>https://podminky.urs.cz/item/CS_URS_2024_02/782132211</t>
  </si>
  <si>
    <t>449</t>
  </si>
  <si>
    <t>58384672</t>
  </si>
  <si>
    <t>kamenný obklad dle PD</t>
  </si>
  <si>
    <t>1698919843</t>
  </si>
  <si>
    <t>450</t>
  </si>
  <si>
    <t>782191111</t>
  </si>
  <si>
    <t>Příplatek k cenám obkladů stěn z kamene a betonu za plochu do 10 m2 jednotlivě</t>
  </si>
  <si>
    <t>-1165496613</t>
  </si>
  <si>
    <t>https://podminky.urs.cz/item/CS_URS_2024_02/782191111</t>
  </si>
  <si>
    <t>451</t>
  </si>
  <si>
    <t>998782102</t>
  </si>
  <si>
    <t>Přesun hmot pro obklady kamenné stanovený z hmotnosti přesunovaného materiálu vodorovná dopravní vzdálenost do 50 m základní v objektech výšky přes 6 do 12 m</t>
  </si>
  <si>
    <t>-2109736575</t>
  </si>
  <si>
    <t>https://podminky.urs.cz/item/CS_URS_2024_02/998782102</t>
  </si>
  <si>
    <t>784</t>
  </si>
  <si>
    <t>Dokončovací práce - malby a tapety</t>
  </si>
  <si>
    <t>452</t>
  </si>
  <si>
    <t>784111001</t>
  </si>
  <si>
    <t>Oprášení (ometení) podkladu v místnostech výšky do 3,80 m</t>
  </si>
  <si>
    <t>-759204024</t>
  </si>
  <si>
    <t>https://podminky.urs.cz/item/CS_URS_2024_02/784111001</t>
  </si>
  <si>
    <t>453</t>
  </si>
  <si>
    <t>784181101</t>
  </si>
  <si>
    <t>Penetrace podkladu jednonásobná základní akrylátová bezbarvá v místnostech výšky do 3,80 m</t>
  </si>
  <si>
    <t>-62403995</t>
  </si>
  <si>
    <t>https://podminky.urs.cz/item/CS_URS_2024_02/784181101</t>
  </si>
  <si>
    <t>454</t>
  </si>
  <si>
    <t>784211101</t>
  </si>
  <si>
    <t>Malby z malířských směsí oděruvzdorných za mokra dvojnásobné, bílé za mokra oděruvzdorné výborně v místnostech výšky do 3,80 m</t>
  </si>
  <si>
    <t>1653558973</t>
  </si>
  <si>
    <t>https://podminky.urs.cz/item/CS_URS_2024_02/784211101</t>
  </si>
  <si>
    <t>455</t>
  </si>
  <si>
    <t>784161001</t>
  </si>
  <si>
    <t>Tmelení spar a rohů, šířky do 3 mm akrylátovým tmelem v místnostech výšky do 3,80 m</t>
  </si>
  <si>
    <t>-2071950707</t>
  </si>
  <si>
    <t>https://podminky.urs.cz/item/CS_URS_2024_02/784161001</t>
  </si>
  <si>
    <t>456</t>
  </si>
  <si>
    <t>784171001</t>
  </si>
  <si>
    <t>Olepování vnitřních ploch (materiál ve specifikaci) včetně pozdějšího odlepení páskou nebo fólií v místnostech výšky do 3,80 m</t>
  </si>
  <si>
    <t>-1647515975</t>
  </si>
  <si>
    <t>https://podminky.urs.cz/item/CS_URS_2024_02/784171001</t>
  </si>
  <si>
    <t>457</t>
  </si>
  <si>
    <t>58124833</t>
  </si>
  <si>
    <t>páska pro malířské potřeby maskovací krepová 19mmx50m</t>
  </si>
  <si>
    <t>-535544410</t>
  </si>
  <si>
    <t>458</t>
  </si>
  <si>
    <t>784171101</t>
  </si>
  <si>
    <t>Zakrytí nemalovaných ploch (materiál ve specifikaci) včetně pozdějšího odkrytí podlah</t>
  </si>
  <si>
    <t>-74980480</t>
  </si>
  <si>
    <t>https://podminky.urs.cz/item/CS_URS_2024_02/784171101</t>
  </si>
  <si>
    <t>459</t>
  </si>
  <si>
    <t>58124842</t>
  </si>
  <si>
    <t>fólie pro malířské potřeby zakrývací tl 7µ 4x5m</t>
  </si>
  <si>
    <t>684602548</t>
  </si>
  <si>
    <t>460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</si>
  <si>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</si>
  <si>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</si>
  <si>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-717117775</t>
  </si>
  <si>
    <t>https://podminky.urs.cz/item/CS_URS_2024_02/784171121</t>
  </si>
  <si>
    <t>461</t>
  </si>
  <si>
    <t>532436762</t>
  </si>
  <si>
    <t>786</t>
  </si>
  <si>
    <t>Dokončovací práce - čalounické úpravy</t>
  </si>
  <si>
    <t>462</t>
  </si>
  <si>
    <t>786623021</t>
  </si>
  <si>
    <t>Montáž fasádních žaluzií před okenní nebo dveřní otvor ovládaných motorem, včetně krycího plechu a vodících profilů, plochy do 4 m2</t>
  </si>
  <si>
    <t>1388284770</t>
  </si>
  <si>
    <t>https://podminky.urs.cz/item/CS_URS_2024_02/786623021</t>
  </si>
  <si>
    <t>463</t>
  </si>
  <si>
    <t>55342546</t>
  </si>
  <si>
    <t>žaluzie Z-90 fasádní ovládaná základním motorem příslušenství plochy do 2,5m2</t>
  </si>
  <si>
    <t>1023284265</t>
  </si>
  <si>
    <t>464</t>
  </si>
  <si>
    <t>786623023</t>
  </si>
  <si>
    <t>Montáž fasádních žaluzií před okenní nebo dveřní otvor ovládaných motorem, včetně krycího plechu a vodících profilů, plochy přes 4 do 6 m2</t>
  </si>
  <si>
    <t>-1333978741</t>
  </si>
  <si>
    <t>https://podminky.urs.cz/item/CS_URS_2024_02/786623023</t>
  </si>
  <si>
    <t>465</t>
  </si>
  <si>
    <t>55342550</t>
  </si>
  <si>
    <t>žaluzie Z-90 fasádní ovládaná základním motorem příslušenství plochy do 6,0m2</t>
  </si>
  <si>
    <t>-1633757179</t>
  </si>
  <si>
    <t>466</t>
  </si>
  <si>
    <t>786623027</t>
  </si>
  <si>
    <t>Montáž fasádních žaluzií před okenní nebo dveřní otvor ovládaných motorem, včetně krycího plechu a vodících profilů, plochy přes 8 m2</t>
  </si>
  <si>
    <t>-50521558</t>
  </si>
  <si>
    <t>https://podminky.urs.cz/item/CS_URS_2024_02/786623027</t>
  </si>
  <si>
    <t>467</t>
  </si>
  <si>
    <t>55342553</t>
  </si>
  <si>
    <t>žaluzie Z-90 fasádní ovládaná základním motorem příslušenství plochy do 12,0m2</t>
  </si>
  <si>
    <t>1353995513</t>
  </si>
  <si>
    <t>468</t>
  </si>
  <si>
    <t>786623039</t>
  </si>
  <si>
    <t>Montáž venkovních žaluzií do okenního nebo dveřního otvoru žaluziové schránky, délky do 1300 mm</t>
  </si>
  <si>
    <t>-1763727250</t>
  </si>
  <si>
    <t>https://podminky.urs.cz/item/CS_URS_2024_02/786623039</t>
  </si>
  <si>
    <t>469</t>
  </si>
  <si>
    <t>28376718</t>
  </si>
  <si>
    <t>kryt podomítkový PUR s izolací XPS 30 mm včetně kotvení pro žaluzii plochy do 3,0m2 š do 1,0m</t>
  </si>
  <si>
    <t>-1813294794</t>
  </si>
  <si>
    <t>470</t>
  </si>
  <si>
    <t>786623041</t>
  </si>
  <si>
    <t>Montáž venkovních žaluzií do okenního nebo dveřního otvoru žaluziové schránky, délky přes 1300 do 2400 mm</t>
  </si>
  <si>
    <t>-1737525136</t>
  </si>
  <si>
    <t>https://podminky.urs.cz/item/CS_URS_2024_02/786623041</t>
  </si>
  <si>
    <t>471</t>
  </si>
  <si>
    <t>28376723</t>
  </si>
  <si>
    <t>kryt podomítkový PUR s izolací XPS 30 mm včetně kotvení pro žaluzii plochy do 4,0m2 š do 2,0m</t>
  </si>
  <si>
    <t>-1637189926</t>
  </si>
  <si>
    <t>472</t>
  </si>
  <si>
    <t>786623045</t>
  </si>
  <si>
    <t>Montáž venkovních žaluzií do okenního nebo dveřního otvoru žaluziové schránky, délky přes 4000 mm</t>
  </si>
  <si>
    <t>-1847044411</t>
  </si>
  <si>
    <t>https://podminky.urs.cz/item/CS_URS_2024_02/786623045</t>
  </si>
  <si>
    <t>473</t>
  </si>
  <si>
    <t>28376741</t>
  </si>
  <si>
    <t>kryt podomítkový PUR s izolací XPS 30 mm včetně kotvení pro žaluzii plochy do 12,0m2 š přes 4,0m</t>
  </si>
  <si>
    <t>-882410224</t>
  </si>
  <si>
    <t>474</t>
  </si>
  <si>
    <t>786623051</t>
  </si>
  <si>
    <t>Montáž venkovních žaluzií do okenního nebo dveřního otvoru obkladové desky s pouzdrem nebo pouzdra pro skrytý vodící profil žaluzie</t>
  </si>
  <si>
    <t>1167967229</t>
  </si>
  <si>
    <t>https://podminky.urs.cz/item/CS_URS_2024_02/786623051</t>
  </si>
  <si>
    <t>475</t>
  </si>
  <si>
    <t>28376750</t>
  </si>
  <si>
    <t>deska sendvičová s pouzdrem pro zapuštěný vodící profil žaluzie</t>
  </si>
  <si>
    <t>1537817896</t>
  </si>
  <si>
    <t>476</t>
  </si>
  <si>
    <t>28376751</t>
  </si>
  <si>
    <t>pouzdro pro skrytý vodící profil žaluzie včetně příslušenství</t>
  </si>
  <si>
    <t>1726998933</t>
  </si>
  <si>
    <t>477</t>
  </si>
  <si>
    <t>998786102</t>
  </si>
  <si>
    <t>Přesun hmot pro stínění a čalounické úpravy stanovený z hmotnosti přesunovaného materiálu vodorovná dopravní vzdálenost do 50 m základní v objektech výšky (hloubky) přes 6 do 12 m</t>
  </si>
  <si>
    <t>-1774632862</t>
  </si>
  <si>
    <t>https://podminky.urs.cz/item/CS_URS_2024_02/998786102</t>
  </si>
  <si>
    <t>Soupis:</t>
  </si>
  <si>
    <t>11 - PLYNOVÁ ZAŘÍZENÍ</t>
  </si>
  <si>
    <t>RUDÍKOV, P.Č. 2250/4, 2261, ST. 63, 2208/9</t>
  </si>
  <si>
    <t>Ondřej Zikán</t>
  </si>
  <si>
    <t xml:space="preserve">    723 - Zdravotechnika - vnitřní plynovod</t>
  </si>
  <si>
    <t xml:space="preserve">    783 - Dokončovací práce - nátěry</t>
  </si>
  <si>
    <t>723</t>
  </si>
  <si>
    <t>Zdravotechnika - vnitřní plynovod</t>
  </si>
  <si>
    <t>723111202</t>
  </si>
  <si>
    <t>Potrubí z ocelových trubek závitových černých spojovaných svařováním, bezešvých běžných DN 15</t>
  </si>
  <si>
    <t>112483661</t>
  </si>
  <si>
    <t>https://podminky.urs.cz/item/CS_URS_2024_02/723111202</t>
  </si>
  <si>
    <t>723111203</t>
  </si>
  <si>
    <t>Potrubí z ocelových trubek závitových černých spojovaných svařováním, bezešvých běžných DN 20</t>
  </si>
  <si>
    <t>-372960322</t>
  </si>
  <si>
    <t>https://podminky.urs.cz/item/CS_URS_2024_02/723111203</t>
  </si>
  <si>
    <t>723111204</t>
  </si>
  <si>
    <t>Potrubí z ocelových trubek závitových černých spojovaných svařováním, bezešvých běžných DN 25</t>
  </si>
  <si>
    <t>714204980</t>
  </si>
  <si>
    <t>https://podminky.urs.cz/item/CS_URS_2024_02/723111204</t>
  </si>
  <si>
    <t>723150366</t>
  </si>
  <si>
    <t>Potrubí z ocelových trubek hladkých černých spojovaných chráničky Ø 44,5/3,2</t>
  </si>
  <si>
    <t>-2070098438</t>
  </si>
  <si>
    <t>https://podminky.urs.cz/item/CS_URS_2024_02/723150366</t>
  </si>
  <si>
    <t>723RM1011</t>
  </si>
  <si>
    <t>Manometr komplet vč. smyčky a uzávěru 0-600 kPa průměr 100mm</t>
  </si>
  <si>
    <t>TRŽNÍ CENA 2024</t>
  </si>
  <si>
    <t>-1149921522</t>
  </si>
  <si>
    <t>723RM1012</t>
  </si>
  <si>
    <t>Manometr komplet vč. smyčky a uzávěru 0-6 kPa průměr 100mm</t>
  </si>
  <si>
    <t>-301958056</t>
  </si>
  <si>
    <t>723160204</t>
  </si>
  <si>
    <t>Přípojky k plynoměrům spojované na závit bez ochozu G 1"</t>
  </si>
  <si>
    <t>1565711544</t>
  </si>
  <si>
    <t>https://podminky.urs.cz/item/CS_URS_2024_02/723160204</t>
  </si>
  <si>
    <t>723160334</t>
  </si>
  <si>
    <t>Přípojky k plynoměrům rozpěrky přípojek G 1"</t>
  </si>
  <si>
    <t>1754095388</t>
  </si>
  <si>
    <t>https://podminky.urs.cz/item/CS_URS_2024_02/723160334</t>
  </si>
  <si>
    <t>723190907</t>
  </si>
  <si>
    <t>Opravy plynovodního potrubí odvzdušnění a napuštění potrubí</t>
  </si>
  <si>
    <t>-388562126</t>
  </si>
  <si>
    <t>https://podminky.urs.cz/item/CS_URS_2024_02/723190907</t>
  </si>
  <si>
    <t>723221302</t>
  </si>
  <si>
    <t>Armatury s jedním závitem ventily vzorkovací rohové PN 5 vnější závit G 1/2"</t>
  </si>
  <si>
    <t>587776189</t>
  </si>
  <si>
    <t>https://podminky.urs.cz/item/CS_URS_2024_02/723221302</t>
  </si>
  <si>
    <t>723230104</t>
  </si>
  <si>
    <t>Armatury se dvěma závity s protipožární armaturou PN 5 kulové uzávěry přímé závity vnitřní G 1" FF</t>
  </si>
  <si>
    <t>992308719</t>
  </si>
  <si>
    <t>https://podminky.urs.cz/item/CS_URS_2024_02/723230104</t>
  </si>
  <si>
    <t>723231162</t>
  </si>
  <si>
    <t>Armatury se dvěma závity kohouty kulové PN 42 do 185°C plnoprůtokové vnitřní závit těžká řada G 1/2"</t>
  </si>
  <si>
    <t>-456836561</t>
  </si>
  <si>
    <t>https://podminky.urs.cz/item/CS_URS_2024_02/723231162</t>
  </si>
  <si>
    <t>723231164</t>
  </si>
  <si>
    <t>Armatury se dvěma závity kohouty kulové PN 42 do 185°C plnoprůtokové vnitřní závit těžká řada G 1"</t>
  </si>
  <si>
    <t>589517643</t>
  </si>
  <si>
    <t>https://podminky.urs.cz/item/CS_URS_2024_02/723231164</t>
  </si>
  <si>
    <t>723234311</t>
  </si>
  <si>
    <t>Armatury se dvěma závity středotlaké regulátory tlaku plynu jednostupňové pro zemní plyn, výkon do 6 m3/hod</t>
  </si>
  <si>
    <t>-1448071630</t>
  </si>
  <si>
    <t>https://podminky.urs.cz/item/CS_URS_2024_02/723234311</t>
  </si>
  <si>
    <t>723261912</t>
  </si>
  <si>
    <t xml:space="preserve">Montáž plynoměrů při rekonstrukci plynoinstalací s odvzdušněním a odzkoušením maximální průtok Q (m3/h) 6 m3/h </t>
  </si>
  <si>
    <t>-844899369</t>
  </si>
  <si>
    <t>https://podminky.urs.cz/item/CS_URS_2024_02/723261912</t>
  </si>
  <si>
    <t>38822269</t>
  </si>
  <si>
    <t>plynoměr membránový nízkotlaký se šroubením Qmax 6m3/h, PN 0,05MPa, rozteč 100</t>
  </si>
  <si>
    <t>196358198</t>
  </si>
  <si>
    <t>723RPL101</t>
  </si>
  <si>
    <t>Revize plynovodu</t>
  </si>
  <si>
    <t>-2110332015</t>
  </si>
  <si>
    <t>723RPL102</t>
  </si>
  <si>
    <t>Tlaková zkouška plynovodu</t>
  </si>
  <si>
    <t>888348583</t>
  </si>
  <si>
    <t>998723101</t>
  </si>
  <si>
    <t>Přesun hmot pro vnitřní plynovod stanovený z hmotnosti přesunovaného materiálu vodorovná dopravní vzdálenost do 50 m základní v objektech výšky do 6 m</t>
  </si>
  <si>
    <t>248112099</t>
  </si>
  <si>
    <t>https://podminky.urs.cz/item/CS_URS_2024_02/998723101</t>
  </si>
  <si>
    <t>998723192</t>
  </si>
  <si>
    <t>Přesun hmot pro vnitřní plynovod stanovený z hmotnosti přesunovaného materiálu vodorovná dopravní vzdálenost do 50 m Příplatek k cenám za zvětšený přesun přes vymezenou vodorovnou dopravní vzdálenost do 100 m</t>
  </si>
  <si>
    <t>-1961806838</t>
  </si>
  <si>
    <t>https://podminky.urs.cz/item/CS_URS_2024_02/998723192</t>
  </si>
  <si>
    <t>783</t>
  </si>
  <si>
    <t>Dokončovací práce - nátěry</t>
  </si>
  <si>
    <t>783614651</t>
  </si>
  <si>
    <t>Základní antikorozní nátěr armatur a kovových potrubí jednonásobný potrubí do DN 50 mm syntetický standardní</t>
  </si>
  <si>
    <t>-1872722066</t>
  </si>
  <si>
    <t>https://podminky.urs.cz/item/CS_URS_2024_02/783614651</t>
  </si>
  <si>
    <t>783617611</t>
  </si>
  <si>
    <t>Krycí nátěr (email) armatur a kovových potrubí potrubí do DN 50 mm dvojnásobný syntetický standardní</t>
  </si>
  <si>
    <t>1596021336</t>
  </si>
  <si>
    <t>https://podminky.urs.cz/item/CS_URS_2024_02/783617611</t>
  </si>
  <si>
    <t>12 -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</si>
  <si>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</si>
  <si>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</si>
  <si>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</si>
  <si>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</si>
  <si>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</si>
  <si>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736 - Ústřední vytápění - plošné vytápění a chlazení</t>
  </si>
  <si>
    <t>713411121</t>
  </si>
  <si>
    <t>Montáž izolace tepelné potrubí pásy nebo rohožemi s Al fólií staženými drátem 1x</t>
  </si>
  <si>
    <t>1594434897</t>
  </si>
  <si>
    <t>https://podminky.urs.cz/item/CS_URS_2024_02/713411121</t>
  </si>
  <si>
    <t>63154570</t>
  </si>
  <si>
    <t>pouzdro izolační potrubní z minerální vlny s Al fólií max. 250/100°C 22/40mm</t>
  </si>
  <si>
    <t>-1006168977</t>
  </si>
  <si>
    <t>63154601</t>
  </si>
  <si>
    <t>pouzdro izolační potrubní z minerální vlny s Al fólií max. 250/100°C 28/50mm</t>
  </si>
  <si>
    <t>1300849609</t>
  </si>
  <si>
    <t>63154602</t>
  </si>
  <si>
    <t>pouzdro izolační potrubní z minerální vlny s Al fólií max. 250/100°C 35/50mm</t>
  </si>
  <si>
    <t>357451418</t>
  </si>
  <si>
    <t>713463131</t>
  </si>
  <si>
    <t>Montáž izolace tepelné potrubí potrubními pouzdry bez úpravy slepenými 1x tl izolace do 25 mm</t>
  </si>
  <si>
    <t>-1381343229</t>
  </si>
  <si>
    <t>https://podminky.urs.cz/item/CS_URS_2024_02/713463131</t>
  </si>
  <si>
    <t>28377049</t>
  </si>
  <si>
    <t>pouzdro izolační potrubní z pěnového polyetylenu 28/25mm</t>
  </si>
  <si>
    <t>18640747</t>
  </si>
  <si>
    <t>28377056</t>
  </si>
  <si>
    <t>pouzdro izolační potrubní z pěnového polyetylenu 35/25mm</t>
  </si>
  <si>
    <t>-1550183979</t>
  </si>
  <si>
    <t>283771300.R</t>
  </si>
  <si>
    <t>spona na návlekovou izolaci</t>
  </si>
  <si>
    <t>-622752363</t>
  </si>
  <si>
    <t>283771350.R</t>
  </si>
  <si>
    <t>páska samolepící na návlekovou izolaci</t>
  </si>
  <si>
    <t>1374020305</t>
  </si>
  <si>
    <t>731</t>
  </si>
  <si>
    <t>Ústřední vytápění - kotelny</t>
  </si>
  <si>
    <t>731244492</t>
  </si>
  <si>
    <t>Kotle ocelové teplovodní plynové stacionární kondenzační montáž kotlů kondenzačních ostatních typů o výkonu přes 14 do 20 kW</t>
  </si>
  <si>
    <t>75754302</t>
  </si>
  <si>
    <t>https://podminky.urs.cz/item/CS_URS_2024_02/731244492</t>
  </si>
  <si>
    <t>48417691.R</t>
  </si>
  <si>
    <t>kotel ocelový plynový kondenzační závěsný pro vytápění 2,7-17,0kW s možností připojení zásobníku TV, integrovaný třícestný přepínací ventil, oběhové čerpadlo, integrovaná ekvitermní regulace</t>
  </si>
  <si>
    <t>-951055072</t>
  </si>
  <si>
    <t>731810322.R</t>
  </si>
  <si>
    <t>Nucený odtah spalin soustředným potrubím pro kondenzační kotel svislý 80/125 mm přes šikmou střechu, včetně kontrolního kusu, těsnící příruby, nadstřešní části_stavební sada_dodávka a montáž</t>
  </si>
  <si>
    <t>1627841554</t>
  </si>
  <si>
    <t>731810342.R</t>
  </si>
  <si>
    <t>Prodloužení soustředného potrubí pro kondenzační kotel průměru 80/125 mm, potrubí, včetně tvarovek - kolen_dodávka a montáž</t>
  </si>
  <si>
    <t>-2109530872</t>
  </si>
  <si>
    <t>731KOTX01</t>
  </si>
  <si>
    <t>Tlaková a provozní zkouška odkouření</t>
  </si>
  <si>
    <t>-1599356904</t>
  </si>
  <si>
    <t>731KOTX02</t>
  </si>
  <si>
    <t>Montáž regulační automatiky kotle a uvedení do provozu</t>
  </si>
  <si>
    <t>1861424608</t>
  </si>
  <si>
    <t>731KOTX03</t>
  </si>
  <si>
    <t>Uvedení do provozu plynového kotle se vstupní revizí</t>
  </si>
  <si>
    <t>681269308</t>
  </si>
  <si>
    <t>731KOTX04</t>
  </si>
  <si>
    <t>Multifunkční prostorový regulátor programovatelný, bezdrátový - čidlo venkovní teploty součástí kotle</t>
  </si>
  <si>
    <t>-1875070138</t>
  </si>
  <si>
    <t>998731101</t>
  </si>
  <si>
    <t>Přesun hmot pro kotelny stanovený z hmotnosti přesunovaného materiálu vodorovná dopravní vzdálenost do 50 m základní v objektech výšky do 6 m</t>
  </si>
  <si>
    <t>-1412397413</t>
  </si>
  <si>
    <t>https://podminky.urs.cz/item/CS_URS_2024_02/998731101</t>
  </si>
  <si>
    <t>998731193</t>
  </si>
  <si>
    <t>Přesun hmot pro kotelny stanovený z hmotnosti přesunovaného materiálu vodorovná dopravní vzdálenost do 50 m Příplatek k cenám za zvětšený přesun přes vymezenou vodorovnou dopravní vzdálenost do 500 m</t>
  </si>
  <si>
    <t>894758866</t>
  </si>
  <si>
    <t>https://podminky.urs.cz/item/CS_URS_2024_02/998731193</t>
  </si>
  <si>
    <t>732</t>
  </si>
  <si>
    <t>Ústřední vytápění - strojovny</t>
  </si>
  <si>
    <t>732199100</t>
  </si>
  <si>
    <t>Montáž štítků orientačních</t>
  </si>
  <si>
    <t>-479596238</t>
  </si>
  <si>
    <t>https://podminky.urs.cz/item/CS_URS_2024_02/732199100</t>
  </si>
  <si>
    <t>732211116</t>
  </si>
  <si>
    <t>Nepřímotopné zásobníkové ohřívače TUV stacionární s jedním teplosměnným výměníkem PN 0,6 MPa/1,0 MPa, t = 80°C/110°C objem zásobníku / v.pl. m2 výměníku 300 l / 1,50 m2</t>
  </si>
  <si>
    <t>373617317</t>
  </si>
  <si>
    <t>https://podminky.urs.cz/item/CS_URS_2024_02/732211116</t>
  </si>
  <si>
    <t>732331616</t>
  </si>
  <si>
    <t>Nádoby expanzní tlakové pro topné a chladicí soustavy s membránou bez pojistného ventilu se závitovým připojením PN 0,6 o objemu 50 l</t>
  </si>
  <si>
    <t>1730009307</t>
  </si>
  <si>
    <t>https://podminky.urs.cz/item/CS_URS_2024_02/732331616</t>
  </si>
  <si>
    <t>998732111</t>
  </si>
  <si>
    <t>Přesun hmot pro strojovny stanovený z hmotnosti přesunovaného materiálu vodorovná dopravní vzdálenost do 50 m s omezením mechanizace v objektech výšky do 6 m</t>
  </si>
  <si>
    <t>-825120866</t>
  </si>
  <si>
    <t>https://podminky.urs.cz/item/CS_URS_2024_02/998732111</t>
  </si>
  <si>
    <t>998732193</t>
  </si>
  <si>
    <t>Přesun hmot pro strojovny stanovený z hmotnosti přesunovaného materiálu vodorovná dopravní vzdálenost do 50 m Příplatek k cenám za zvětšený přesun přes vymezenou vodorovnou dopravní vzdálenost do 500 m</t>
  </si>
  <si>
    <t>101179185</t>
  </si>
  <si>
    <t>https://podminky.urs.cz/item/CS_URS_2024_02/998732193</t>
  </si>
  <si>
    <t>733</t>
  </si>
  <si>
    <t>Ústřední vytápění - rozvodné potrubí</t>
  </si>
  <si>
    <t>733222104</t>
  </si>
  <si>
    <t>Potrubí z trubek měděných polotvrdých spojovaných měkkým pájením Ø 22/1</t>
  </si>
  <si>
    <t>1908496353</t>
  </si>
  <si>
    <t>https://podminky.urs.cz/item/CS_URS_2024_02/733222104</t>
  </si>
  <si>
    <t>733223105</t>
  </si>
  <si>
    <t>Potrubí z trubek měděných tvrdých spojovaných měkkým pájením Ø 28/1,5</t>
  </si>
  <si>
    <t>1557336375</t>
  </si>
  <si>
    <t>https://podminky.urs.cz/item/CS_URS_2024_02/733223105</t>
  </si>
  <si>
    <t>733223106</t>
  </si>
  <si>
    <t>Potrubí z trubek měděných tvrdých spojovaných měkkým pájením Ø 35/1,5</t>
  </si>
  <si>
    <t>-719406664</t>
  </si>
  <si>
    <t>https://podminky.urs.cz/item/CS_URS_2024_02/733223106</t>
  </si>
  <si>
    <t>733224204</t>
  </si>
  <si>
    <t>Potrubí z trubek měděných Příplatek k cenám za potrubí vedené v kotelnách a strojovnách Ø 22/1,5</t>
  </si>
  <si>
    <t>-145860931</t>
  </si>
  <si>
    <t>https://podminky.urs.cz/item/CS_URS_2024_02/733224204</t>
  </si>
  <si>
    <t>733224205</t>
  </si>
  <si>
    <t>Potrubí z trubek měděných Příplatek k cenám za potrubí vedené v kotelnách a strojovnách Ø 28/1,5</t>
  </si>
  <si>
    <t>-188443858</t>
  </si>
  <si>
    <t>https://podminky.urs.cz/item/CS_URS_2024_02/733224205</t>
  </si>
  <si>
    <t>733224206</t>
  </si>
  <si>
    <t>Potrubí z trubek měděných Příplatek k cenám za potrubí vedené v kotelnách a strojovnách Ø 35/1,5</t>
  </si>
  <si>
    <t>315819370</t>
  </si>
  <si>
    <t>https://podminky.urs.cz/item/CS_URS_2024_02/733224206</t>
  </si>
  <si>
    <t>733224222</t>
  </si>
  <si>
    <t>Potrubí z trubek měděných Příplatek k cenám za zhotovení přípojky z trubek měděných Ø 15/1</t>
  </si>
  <si>
    <t>628785890</t>
  </si>
  <si>
    <t>https://podminky.urs.cz/item/CS_URS_2024_02/733224222</t>
  </si>
  <si>
    <t>733224224</t>
  </si>
  <si>
    <t>Potrubí z trubek měděných Příplatek k cenám za zhotovení přípojky z trubek měděných Ø 22/1</t>
  </si>
  <si>
    <t>1101476889</t>
  </si>
  <si>
    <t>https://podminky.urs.cz/item/CS_URS_2024_02/733224224</t>
  </si>
  <si>
    <t>733224225</t>
  </si>
  <si>
    <t>Potrubí z trubek měděných Příplatek k cenám za zhotovení přípojky z trubek měděných D 28/1,5</t>
  </si>
  <si>
    <t>-1786910601</t>
  </si>
  <si>
    <t>https://podminky.urs.cz/item/CS_URS_2024_02/733224225</t>
  </si>
  <si>
    <t>733291101</t>
  </si>
  <si>
    <t>Zkouška těsnosti potrubí měděné do D 35x1,5</t>
  </si>
  <si>
    <t>615076373</t>
  </si>
  <si>
    <t>https://podminky.urs.cz/item/CS_URS_2024_02/733291101</t>
  </si>
  <si>
    <t>733POX01</t>
  </si>
  <si>
    <t>Stavební přípomoci, vrtání, drážkování, sádrování a ostatní pomocné práce</t>
  </si>
  <si>
    <t>h</t>
  </si>
  <si>
    <t>-1948924155</t>
  </si>
  <si>
    <t>733POX02</t>
  </si>
  <si>
    <t>Topná, dilatační a provozní zkoužka</t>
  </si>
  <si>
    <t>-1667754585</t>
  </si>
  <si>
    <t>998733111</t>
  </si>
  <si>
    <t>Přesun hmot pro rozvody potrubí stanovený z hmotnosti přesunovaného materiálu vodorovná dopravní vzdálenost do 50 m s omezením mechanizace v objektech výšky do 6 m</t>
  </si>
  <si>
    <t>-1100822651</t>
  </si>
  <si>
    <t>https://podminky.urs.cz/item/CS_URS_2024_02/998733111</t>
  </si>
  <si>
    <t>998733193</t>
  </si>
  <si>
    <t>Přesun hmot pro rozvody potrubí stanovený z hmotnosti přesunovaného materiálu vodorovná dopravní vzdálenost do 50 m Příplatek k cenám za zvětšený přesun přes vymezenou vodorovnou dopravní vzdálenost do 500 m</t>
  </si>
  <si>
    <t>1283203127</t>
  </si>
  <si>
    <t>https://podminky.urs.cz/item/CS_URS_2024_02/998733193</t>
  </si>
  <si>
    <t>734</t>
  </si>
  <si>
    <t>Ústřední vytápění - armatury</t>
  </si>
  <si>
    <t>734211120</t>
  </si>
  <si>
    <t>Ventil závitový odvzdušňovací G 1/2 PN 14 do 120°C automatický</t>
  </si>
  <si>
    <t>-1815015967</t>
  </si>
  <si>
    <t>https://podminky.urs.cz/item/CS_URS_2024_02/734211120</t>
  </si>
  <si>
    <t>734242414</t>
  </si>
  <si>
    <t>Ventily zpětné závitové PN 16 do 110°C přímé G 1</t>
  </si>
  <si>
    <t>759459480</t>
  </si>
  <si>
    <t>https://podminky.urs.cz/item/CS_URS_2024_02/734242414</t>
  </si>
  <si>
    <t>734291123</t>
  </si>
  <si>
    <t>Kohout plnící a vypouštěcí G 1/2 PN 10 do 110°C závitový</t>
  </si>
  <si>
    <t>-164353086</t>
  </si>
  <si>
    <t>https://podminky.urs.cz/item/CS_URS_2024_02/734291123</t>
  </si>
  <si>
    <t>734291274</t>
  </si>
  <si>
    <t>Ostatní armatury filtry závitové pro topné a chladicí systémy PN 30 do 110°C přímé s vnitřními závity a integrovaným magnetem G 1</t>
  </si>
  <si>
    <t>-189471784</t>
  </si>
  <si>
    <t>https://podminky.urs.cz/item/CS_URS_2024_02/734291274</t>
  </si>
  <si>
    <t>734292715</t>
  </si>
  <si>
    <t>Kohout kulový přímý G 1 PN 42 do 185°C vnitřní závit</t>
  </si>
  <si>
    <t>535582484</t>
  </si>
  <si>
    <t>https://podminky.urs.cz/item/CS_URS_2024_02/734292715</t>
  </si>
  <si>
    <t>734MX01</t>
  </si>
  <si>
    <t>Ultrazvukový měřič spotřeby tepla Qp = 0,6m3/h L=110mm G 3/4" vč. příslušenství a teplotních čidel - dodávka a montáž</t>
  </si>
  <si>
    <t>2059355692</t>
  </si>
  <si>
    <t>734MX02</t>
  </si>
  <si>
    <t>Ultrazvukový měřič spotřeby tepla Qp = 1,5m3/h L=130mm G 1" vč. příslušenství a teplotních čidel k ohřívaši teplé vody - dodávka a montáž</t>
  </si>
  <si>
    <t>1744808417</t>
  </si>
  <si>
    <t>734ARX101</t>
  </si>
  <si>
    <t>kombinovaný automatický vyvažovací ventil 3/4" typu AB-PM - dodávka a montáž</t>
  </si>
  <si>
    <t>-517842483</t>
  </si>
  <si>
    <t>734ARX102</t>
  </si>
  <si>
    <t>pohon kombinovaného ventilu s ovládacím napětím 230V - otevřeno / zavřeno - dodávka a montáž</t>
  </si>
  <si>
    <t>1736241658</t>
  </si>
  <si>
    <t>734ARX103</t>
  </si>
  <si>
    <t>regulátor tlakového rozdílu 1" typu ASV-BD - dodávka a montáž</t>
  </si>
  <si>
    <t>-384142390</t>
  </si>
  <si>
    <t>734ARX104</t>
  </si>
  <si>
    <t>bytový prostorový termostat digitální s časovým programem ke kombinovanému ventilu, včetně prokabelování trasy a pohonu ventilu 230V - dodávka a montáž</t>
  </si>
  <si>
    <t>247657023</t>
  </si>
  <si>
    <t>734XEN01</t>
  </si>
  <si>
    <t>Kulový kohout se zajištěním a vypouštěním pro expanzní nádoby 3/4" - dodávka a montáž</t>
  </si>
  <si>
    <t>318140823</t>
  </si>
  <si>
    <t>998734111</t>
  </si>
  <si>
    <t>Přesun hmot pro armatury stanovený z hmotnosti přesunovaného materiálu vodorovná dopravní vzdálenost do 50 m s omezením mechanizace v objektech výšky do 6 m</t>
  </si>
  <si>
    <t>-244183278</t>
  </si>
  <si>
    <t>https://podminky.urs.cz/item/CS_URS_2024_02/998734111</t>
  </si>
  <si>
    <t>998734193</t>
  </si>
  <si>
    <t>Přesun hmot pro armatury stanovený z hmotnosti přesunovaného materiálu vodorovná dopravní vzdálenost do 50 m Příplatek k cenám za zvětšený přesun přes vymezenou vodorovnou dopravní vzdálenost do 500 m</t>
  </si>
  <si>
    <t>-739611879</t>
  </si>
  <si>
    <t>https://podminky.urs.cz/item/CS_URS_2024_02/998734193</t>
  </si>
  <si>
    <t>735</t>
  </si>
  <si>
    <t>Ústřední vytápění - otopná tělesa</t>
  </si>
  <si>
    <t>735000911</t>
  </si>
  <si>
    <t>Regulace otopného systému při opravách vyregulování dvojregulačních ventilů a kohoutů s ručním ovládáním</t>
  </si>
  <si>
    <t>1407829870</t>
  </si>
  <si>
    <t>https://podminky.urs.cz/item/CS_URS_2024_02/735000911</t>
  </si>
  <si>
    <t>735191905</t>
  </si>
  <si>
    <t>Ostatní opravy otopných těles odvzdušnění tělesa</t>
  </si>
  <si>
    <t>-1058803352</t>
  </si>
  <si>
    <t>https://podminky.urs.cz/item/CS_URS_2024_02/735191905</t>
  </si>
  <si>
    <t>735191910</t>
  </si>
  <si>
    <t>Ostatní opravy otopných těles napuštění vody do otopného systému včetně potrubí (bez kotle a ohříváků) otopných těles</t>
  </si>
  <si>
    <t>-430770476</t>
  </si>
  <si>
    <t>https://podminky.urs.cz/item/CS_URS_2024_02/735191910</t>
  </si>
  <si>
    <t>736</t>
  </si>
  <si>
    <t>Ústřední vytápění - plošné vytápění a chlazení</t>
  </si>
  <si>
    <t>736110212</t>
  </si>
  <si>
    <t>Trubkové teplovodní podlahové vytápění rozvod v systémové desce potrubí polyethylen PE-Xa nebo PE-Xb (s kyslíkovou bariérou) rozvodné potrubí 17x2 mm, rozteč 150 mm</t>
  </si>
  <si>
    <t>1034511792</t>
  </si>
  <si>
    <t>https://podminky.urs.cz/item/CS_URS_2024_02/736110212</t>
  </si>
  <si>
    <t>736110251</t>
  </si>
  <si>
    <t>Trubkové teplovodní podlahové vytápění rozvod v systémové desce systémová deska bez tepelné izolace, výšky 20 až 24 mm</t>
  </si>
  <si>
    <t>169155445</t>
  </si>
  <si>
    <t>https://podminky.urs.cz/item/CS_URS_2024_02/736110251</t>
  </si>
  <si>
    <t>736110652</t>
  </si>
  <si>
    <t>Trubkové teplovodní podlahové vytápění doplňkové prvky okrajový izolační pruh</t>
  </si>
  <si>
    <t>-259343871</t>
  </si>
  <si>
    <t>https://podminky.urs.cz/item/CS_URS_2024_02/736110652</t>
  </si>
  <si>
    <t>736110653</t>
  </si>
  <si>
    <t>Trubkové teplovodní podlahové vytápění doplňkové prvky ochranná trubka</t>
  </si>
  <si>
    <t>746918748</t>
  </si>
  <si>
    <t>https://podminky.urs.cz/item/CS_URS_2024_02/736110653</t>
  </si>
  <si>
    <t>736110654</t>
  </si>
  <si>
    <t>Trubkové teplovodní podlahové vytápění doplňkové prvky spárový (dilatační) profil</t>
  </si>
  <si>
    <t>-223382443</t>
  </si>
  <si>
    <t>https://podminky.urs.cz/item/CS_URS_2024_02/736110654</t>
  </si>
  <si>
    <t>736111001</t>
  </si>
  <si>
    <t>Trubkové teplovodní podlahové vytápění rozdělovače mosazné s průtokoměry dvouokruhové</t>
  </si>
  <si>
    <t>1178747177</t>
  </si>
  <si>
    <t>https://podminky.urs.cz/item/CS_URS_2024_02/736111001</t>
  </si>
  <si>
    <t>736111002</t>
  </si>
  <si>
    <t>Trubkové teplovodní podlahové vytápění rozdělovače mosazné s průtokoměry tříokruhové</t>
  </si>
  <si>
    <t>-1678214774</t>
  </si>
  <si>
    <t>https://podminky.urs.cz/item/CS_URS_2024_02/736111002</t>
  </si>
  <si>
    <t>736111005</t>
  </si>
  <si>
    <t>Trubkové teplovodní podlahové vytápění rozdělovače mosazné s průtokoměry šestiokruhové</t>
  </si>
  <si>
    <t>1882425859</t>
  </si>
  <si>
    <t>https://podminky.urs.cz/item/CS_URS_2024_02/736111005</t>
  </si>
  <si>
    <t>736111009</t>
  </si>
  <si>
    <t>Trubkové teplovodní podlahové vytápění rozdělovače mosazné s průtokoměry desítiokruhové</t>
  </si>
  <si>
    <t>1663543087</t>
  </si>
  <si>
    <t>https://podminky.urs.cz/item/CS_URS_2024_02/736111009</t>
  </si>
  <si>
    <t>736111034</t>
  </si>
  <si>
    <t>Trubkové teplovodní podlahové vytápění připojovací šroubení rozdělovače, potrubí 17x2,0 mm</t>
  </si>
  <si>
    <t>-295257604</t>
  </si>
  <si>
    <t>https://podminky.urs.cz/item/CS_URS_2024_02/736111034</t>
  </si>
  <si>
    <t>736111103</t>
  </si>
  <si>
    <t>Trubkové teplovodní podlahové vytápění skříně rozdělovače pod omítku, pro rozdělovač s počtem okruhů 6-9</t>
  </si>
  <si>
    <t>-694957893</t>
  </si>
  <si>
    <t>https://podminky.urs.cz/item/CS_URS_2024_02/736111103</t>
  </si>
  <si>
    <t>736111104</t>
  </si>
  <si>
    <t>Trubkové teplovodní podlahové vytápění skříně rozdělovače pod omítku, pro rozdělovač s počtem okruhů 8-12</t>
  </si>
  <si>
    <t>1005922042</t>
  </si>
  <si>
    <t>https://podminky.urs.cz/item/CS_URS_2024_02/736111104</t>
  </si>
  <si>
    <t>13 - VZDUCHOTECHNIKA</t>
  </si>
  <si>
    <t xml:space="preserve">    D1 - Ostatní náklady</t>
  </si>
  <si>
    <t xml:space="preserve">    751 - Vzduchotechnika</t>
  </si>
  <si>
    <t xml:space="preserve">    751.1 - Zařízení č.1</t>
  </si>
  <si>
    <t>D1</t>
  </si>
  <si>
    <t>Ostatní náklady</t>
  </si>
  <si>
    <t>751101103.R01</t>
  </si>
  <si>
    <t>Zprovoznění zařízení, měření, zaregulování a uvedení do provozu rekuperačních VZT jednotek</t>
  </si>
  <si>
    <t>-2025946056</t>
  </si>
  <si>
    <t>751101106.R04</t>
  </si>
  <si>
    <t>Dopravní a režijní náklady</t>
  </si>
  <si>
    <t>-14294866</t>
  </si>
  <si>
    <t>751101107.R05</t>
  </si>
  <si>
    <t>Stavební přípomoci, sekání, vrtání, drážkování, sádrování, stavební zapravení a zahození, úprava povrchů, ostatní pomocné práce, hodinová zúčtovací sazba včetně použitého materiálu</t>
  </si>
  <si>
    <t>hod</t>
  </si>
  <si>
    <t>2050234747</t>
  </si>
  <si>
    <t>751101108.R06</t>
  </si>
  <si>
    <t>Závěsový a montážní materiál pro uložení potrubí a zařízení</t>
  </si>
  <si>
    <t>-665382480</t>
  </si>
  <si>
    <t>751101109.R07</t>
  </si>
  <si>
    <t>Pomocné modulové pozinkované konstrukce pro uložení zařízení</t>
  </si>
  <si>
    <t>1268936802</t>
  </si>
  <si>
    <t>751101110.R08</t>
  </si>
  <si>
    <t>Montážní plošina přenosná - instalace a zpětná demontáž</t>
  </si>
  <si>
    <t>1110129166</t>
  </si>
  <si>
    <t>751101111.R09</t>
  </si>
  <si>
    <t>Pryžové podložky pro stacionární vzduchotechnickou jednotku</t>
  </si>
  <si>
    <t>1478385137</t>
  </si>
  <si>
    <t>75130018.R12</t>
  </si>
  <si>
    <t>Těsnění prostupů požárními dělícími konstrukcemi - požární ucpávky a tmely pro potrubí</t>
  </si>
  <si>
    <t>512</t>
  </si>
  <si>
    <t>953582832</t>
  </si>
  <si>
    <t>Montáž izolace tepelné potrubí a ohybů pásy nebo rohožemi s povrchovou úpravou hliníkovou fólií připevněnými ocelovým drátem potrubí jednovrstvá</t>
  </si>
  <si>
    <t>561975206</t>
  </si>
  <si>
    <t>63153726</t>
  </si>
  <si>
    <t>deska izolační z minerální vlny pro technickou izolaci 150kg/m3 max.teplota do 650°C tl 60mm</t>
  </si>
  <si>
    <t>-41376876</t>
  </si>
  <si>
    <t>63153740</t>
  </si>
  <si>
    <t>deska izolační z minerální vlny pro technickou izolaci 45-55kg/m3 max.teplota do 400°C tl 40mm</t>
  </si>
  <si>
    <t>289657052</t>
  </si>
  <si>
    <t>700700191.R01</t>
  </si>
  <si>
    <t>Al páska šířky 50mm</t>
  </si>
  <si>
    <t>1796109482</t>
  </si>
  <si>
    <t>751</t>
  </si>
  <si>
    <t>Vzduchotechnika</t>
  </si>
  <si>
    <t>998751201</t>
  </si>
  <si>
    <t>Přesun hmot pro vzduchotechniku stanovený procentní sazbou (%) z ceny vodorovná dopravní vzdálenost do 50 m v objektech výšky do 12 m</t>
  </si>
  <si>
    <t>%</t>
  </si>
  <si>
    <t>-415729387</t>
  </si>
  <si>
    <t>https://podminky.urs.cz/item/CS_URS_2024_02/998751201</t>
  </si>
  <si>
    <t>998751291</t>
  </si>
  <si>
    <t>Přesun hmot pro vzduchotechniku stanovený procentní sazbou (%) z ceny Příplatek k cenám za zvětšený přesun přes vymezenou největší dopravní vzdálenost do 500 m</t>
  </si>
  <si>
    <t>1565315620</t>
  </si>
  <si>
    <t>https://podminky.urs.cz/item/CS_URS_2024_02/998751291</t>
  </si>
  <si>
    <t>751.1</t>
  </si>
  <si>
    <t>Zařízení č.1</t>
  </si>
  <si>
    <t>751611115</t>
  </si>
  <si>
    <t>Montáž vzduchotechnické jednotky s rekuperací tepla centrální stojaté s výměnou vzduchu přes 500 do 1000 m3/h</t>
  </si>
  <si>
    <t>-620967899</t>
  </si>
  <si>
    <t>https://podminky.urs.cz/item/CS_URS_2024_02/751611115</t>
  </si>
  <si>
    <t>42944138.R01</t>
  </si>
  <si>
    <t>Kompaktní rekuperační vzduchotechnická jednotka parapetní, deskový protiproudý výměník ZZT s obtokem, filtry na sání a výfuku, výměník pro přímý výpar, elektrický ohřívač, integrovaná regulace (Vp=Vo=840 m3/h, ∆pp=250Pa, ∆po=250Pa)</t>
  </si>
  <si>
    <t>31644342</t>
  </si>
  <si>
    <t>751614121</t>
  </si>
  <si>
    <t>1773359390</t>
  </si>
  <si>
    <t>https://podminky.urs.cz/item/CS_URS_2024_02/751614121</t>
  </si>
  <si>
    <t>40461005</t>
  </si>
  <si>
    <t>čidlo oxidu uhličitého CO2 IP30</t>
  </si>
  <si>
    <t>691863642</t>
  </si>
  <si>
    <t>751721111</t>
  </si>
  <si>
    <t>Montáž klimatizační jednotky venkovní jednofázové napájení do 2 vnitřních jednotek</t>
  </si>
  <si>
    <t>46881771</t>
  </si>
  <si>
    <t>https://podminky.urs.cz/item/CS_URS_2024_02/751721111</t>
  </si>
  <si>
    <t>42952015.R01</t>
  </si>
  <si>
    <t>jednotka klimatizační venkovní jednofázové napájení do 2 vnitřních jednotek o výkonu do 5,5kW</t>
  </si>
  <si>
    <t>-1267214293</t>
  </si>
  <si>
    <t>751791121.R02</t>
  </si>
  <si>
    <t xml:space="preserve">CU-chladírenské potrubí 6-10/1 mm izolovaná PEX 9mm vč. náplně  - dodávka a montáž</t>
  </si>
  <si>
    <t>550170786</t>
  </si>
  <si>
    <t>75130015.R03</t>
  </si>
  <si>
    <t>Ochrana kondenzátního potrubí elektrickým topným kabelem ve venkovním prostředí - dodávka a montáž</t>
  </si>
  <si>
    <t>-312216080</t>
  </si>
  <si>
    <t>751311111</t>
  </si>
  <si>
    <t>Montáž vyústi čtyřhranné do kruhového potrubí, průřezu do 0,040 m2</t>
  </si>
  <si>
    <t>1993464725</t>
  </si>
  <si>
    <t>https://podminky.urs.cz/item/CS_URS_2024_02/751311111</t>
  </si>
  <si>
    <t>42973037</t>
  </si>
  <si>
    <t>výusť dvouřadá do kruhového potrubí SPIRO Pz 300x100mm</t>
  </si>
  <si>
    <t>301864672</t>
  </si>
  <si>
    <t>751322111</t>
  </si>
  <si>
    <t>Montáž talířových ventilů, anemostatů, dýz anemostatu kruhového bez skříně, průměru do 300 mm</t>
  </si>
  <si>
    <t>1046779996</t>
  </si>
  <si>
    <t>https://podminky.urs.cz/item/CS_URS_2024_02/751322111</t>
  </si>
  <si>
    <t>42972808.R04</t>
  </si>
  <si>
    <t>anemostat kruhový s nastavitelným kuželem pro přívod/odvod vzduchu ocelový D 125mm</t>
  </si>
  <si>
    <t>-594653672</t>
  </si>
  <si>
    <t>751322012.R05</t>
  </si>
  <si>
    <t>Montáž talířového ventilu D přes 100 do 200 mm</t>
  </si>
  <si>
    <t>184512056</t>
  </si>
  <si>
    <t>42972213</t>
  </si>
  <si>
    <t>ventil talířový pro odvod vzduchu kovový D 125mm</t>
  </si>
  <si>
    <t>902297708</t>
  </si>
  <si>
    <t>751344121</t>
  </si>
  <si>
    <t>Montáž tlumičů hluku pro čtyřhranné potrubí, průřezu do 0,150 m2</t>
  </si>
  <si>
    <t>-48018921</t>
  </si>
  <si>
    <t>https://podminky.urs.cz/item/CS_URS_2024_02/751344121</t>
  </si>
  <si>
    <t>42976029.r01</t>
  </si>
  <si>
    <t>tlumič hluku čtyřhranný Pz 315x200x1500mm</t>
  </si>
  <si>
    <t>312001043</t>
  </si>
  <si>
    <t>751344121.R01</t>
  </si>
  <si>
    <t>Montáž přefukových prvků s útlumem hluku, průřezu do 0,150 m2</t>
  </si>
  <si>
    <t>-1520468580</t>
  </si>
  <si>
    <t>42976041.R02</t>
  </si>
  <si>
    <t>Přefukový prvek s útlumem hluku 570x130mm (akustický útlum 6dB)</t>
  </si>
  <si>
    <t>-1823587076</t>
  </si>
  <si>
    <t>751398051</t>
  </si>
  <si>
    <t>Montáž ostatních zařízení protidešťové žaluzie nebo žaluziové klapky na čtyřhranné potrubí, průřezu do 0,150 m2</t>
  </si>
  <si>
    <t>1426248969</t>
  </si>
  <si>
    <t>https://podminky.urs.cz/item/CS_URS_2024_02/751398051</t>
  </si>
  <si>
    <t>42972917</t>
  </si>
  <si>
    <t>žaluzie protidešťová s pevnými lamelami, pozink, pro potrubí 315x315mm</t>
  </si>
  <si>
    <t>-680591193</t>
  </si>
  <si>
    <t>751514612.r01</t>
  </si>
  <si>
    <t>Montáž škrtící klapky nebo zpětné klapky do plechového potrubí čtyřhranné s přírubou, průřezu přes 0,035 do 0,070 m2</t>
  </si>
  <si>
    <t>327413403</t>
  </si>
  <si>
    <t>42982400.R01</t>
  </si>
  <si>
    <t>klapka čtyřhranná regulační Pz 200x200mm, s motorickým pohonem s aretací 20%</t>
  </si>
  <si>
    <t>1034233317</t>
  </si>
  <si>
    <t>751514612</t>
  </si>
  <si>
    <t>Montáž požární klapky do plechového potrubí čtyřhranné s přírubou přes 0,035 do 0,070 m2</t>
  </si>
  <si>
    <t>1990884273</t>
  </si>
  <si>
    <t>https://podminky.urs.cz/item/CS_URS_2024_02/751514612</t>
  </si>
  <si>
    <t>42982457.R01</t>
  </si>
  <si>
    <t>klapka požární čtyřhranná Pz 200x200mm včetně motorického pohonu 230V</t>
  </si>
  <si>
    <t>1535440464</t>
  </si>
  <si>
    <t>42982458.R01</t>
  </si>
  <si>
    <t>klapka požární čtyřhranná Pz 300x100mm včetně motorického pohonu 230V</t>
  </si>
  <si>
    <t>-851484110</t>
  </si>
  <si>
    <t>751510013.R24</t>
  </si>
  <si>
    <t>Vzduchotechnické potrubí z pozinkovaného plechu čtyřhranné s přírubou vč. spojovacího,těsnícího materiálu - dodávka + montáž</t>
  </si>
  <si>
    <t>152558530</t>
  </si>
  <si>
    <t>751510042</t>
  </si>
  <si>
    <t>Vzduchotechnické potrubí z pozinkovaného plechu kruhové, trouba spirálně vinutá bez příruby, průměru přes 100 do 200 mm</t>
  </si>
  <si>
    <t>1567697989</t>
  </si>
  <si>
    <t>https://podminky.urs.cz/item/CS_URS_2024_02/751510042</t>
  </si>
  <si>
    <t>751537146</t>
  </si>
  <si>
    <t>Montáž potrubí ohebného kruhového izolovaného minerální vatou Al hadice (izolace tepelná i hluková), průměru přes 100 do 150 mm</t>
  </si>
  <si>
    <t>-782837310</t>
  </si>
  <si>
    <t>https://podminky.urs.cz/item/CS_URS_2024_02/751537146</t>
  </si>
  <si>
    <t>42981730</t>
  </si>
  <si>
    <t>hadice ohebná z Al s tepelnou a hlukovou izolací 25mm, délka 10m D 127mm</t>
  </si>
  <si>
    <t>1690450157</t>
  </si>
  <si>
    <t>14 - ZDRAVOTNĚ TECHNICKÉ INSTALACE</t>
  </si>
  <si>
    <t xml:space="preserve">rozpočet dle PD ZTI, nutná koordinace s projektem Interieru </t>
  </si>
  <si>
    <t>HSV - HSV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</si>
  <si>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</si>
  <si>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</si>
  <si>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</si>
  <si>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</si>
  <si>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</si>
  <si>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132312122</t>
  </si>
  <si>
    <t>Hloubení zapažených rýh šířky do 800 mm ručně s urovnáním dna do předepsaného profilu a spádu v hornině třídy těžitelnosti II skupiny 4 nesoudržných</t>
  </si>
  <si>
    <t>-1972208484</t>
  </si>
  <si>
    <t>https://podminky.urs.cz/item/CS_URS_2024_02/132312122</t>
  </si>
  <si>
    <t>151101101</t>
  </si>
  <si>
    <t>Zřízení pažení a rozepření stěn rýh pro podzemní vedení příložné pro jakoukoliv mezerovitost, hloubky do 2 m</t>
  </si>
  <si>
    <t>-52797789</t>
  </si>
  <si>
    <t>https://podminky.urs.cz/item/CS_URS_2024_02/151101101</t>
  </si>
  <si>
    <t>151101111</t>
  </si>
  <si>
    <t>Odstranění pažení a rozepření stěn rýh pro podzemní vedení s uložením materiálu na vzdálenost do 3 m od kraje výkopu příložné, hloubky do 2 m</t>
  </si>
  <si>
    <t>1211475348</t>
  </si>
  <si>
    <t>https://podminky.urs.cz/item/CS_URS_2024_02/151101111</t>
  </si>
  <si>
    <t>162651132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</si>
  <si>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</si>
  <si>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2070873359</t>
  </si>
  <si>
    <t>https://podminky.urs.cz/item/CS_URS_2024_02/162651132</t>
  </si>
  <si>
    <t>171201231</t>
  </si>
  <si>
    <t>772505671</t>
  </si>
  <si>
    <t>https://podminky.urs.cz/item/CS_URS_2024_02/171201231</t>
  </si>
  <si>
    <t>171251201</t>
  </si>
  <si>
    <t>Uložení sypaniny na skládky nebo meziskládky bez hutnění s upravením uložené sypaniny do předepsaného tvaru</t>
  </si>
  <si>
    <t>1816848363</t>
  </si>
  <si>
    <t>https://podminky.urs.cz/item/CS_URS_2024_02/171251201</t>
  </si>
  <si>
    <t>174211101</t>
  </si>
  <si>
    <t>Zásyp sypaninou z jakékoliv horniny ručně s uložením výkopku ve vrstvách bez zhutnění jam, šachet, rýh nebo kolem objektů v těchto vykopávkách</t>
  </si>
  <si>
    <t>-403716100</t>
  </si>
  <si>
    <t>https://podminky.urs.cz/item/CS_URS_2024_02/174211101</t>
  </si>
  <si>
    <t>2046538897</t>
  </si>
  <si>
    <t>58331200.R01</t>
  </si>
  <si>
    <t>kamenivo těžené zásypový materiál</t>
  </si>
  <si>
    <t>943533892</t>
  </si>
  <si>
    <t>451541111</t>
  </si>
  <si>
    <t>Lože pod potrubí, stoky a drobné objekty v otevřeném výkopu ze štěrkodrtě 0-63 mm</t>
  </si>
  <si>
    <t>523472644</t>
  </si>
  <si>
    <t>https://podminky.urs.cz/item/CS_URS_2024_02/451541111</t>
  </si>
  <si>
    <t>721</t>
  </si>
  <si>
    <t>Zdravotechnika - vnitřní kanalizace</t>
  </si>
  <si>
    <t>721101.R01</t>
  </si>
  <si>
    <t>1592399551</t>
  </si>
  <si>
    <t>721101.R02</t>
  </si>
  <si>
    <t>Příslušenství montážní organizace - přenosná montážní plošina s pracovní výškou do 3m</t>
  </si>
  <si>
    <t>-828992558</t>
  </si>
  <si>
    <t>721101.R03</t>
  </si>
  <si>
    <t>Protipožární pěna těsnění prostupů požárních dělících konstrukcí</t>
  </si>
  <si>
    <t>1290228624</t>
  </si>
  <si>
    <t>721101.R04</t>
  </si>
  <si>
    <t>Protipožární ucpávka těsnění prostupů požárních dělících konstrukcí</t>
  </si>
  <si>
    <t>120656428</t>
  </si>
  <si>
    <t>721173401</t>
  </si>
  <si>
    <t>Potrubí z trub PVC SN4 svodné (ležaté) DN 110</t>
  </si>
  <si>
    <t>722409238</t>
  </si>
  <si>
    <t>https://podminky.urs.cz/item/CS_URS_2024_02/721173401</t>
  </si>
  <si>
    <t>721173402</t>
  </si>
  <si>
    <t>Potrubí z trub PVC SN4 svodné (ležaté) DN 125</t>
  </si>
  <si>
    <t>-1016328376</t>
  </si>
  <si>
    <t>https://podminky.urs.cz/item/CS_URS_2024_02/721173402</t>
  </si>
  <si>
    <t>721173403</t>
  </si>
  <si>
    <t>Potrubí z trub PVC SN4 svodné (ležaté) DN 160</t>
  </si>
  <si>
    <t>1047060737</t>
  </si>
  <si>
    <t>https://podminky.urs.cz/item/CS_URS_2024_02/721173403</t>
  </si>
  <si>
    <t>721174025</t>
  </si>
  <si>
    <t>Potrubí z trub polypropylenových odpadní (svislé) DN 110</t>
  </si>
  <si>
    <t>-1463796755</t>
  </si>
  <si>
    <t>https://podminky.urs.cz/item/CS_URS_2024_02/721174025</t>
  </si>
  <si>
    <t>721174041</t>
  </si>
  <si>
    <t>Potrubí z trub polypropylenových připojovací DN 32</t>
  </si>
  <si>
    <t>435293122</t>
  </si>
  <si>
    <t>https://podminky.urs.cz/item/CS_URS_2024_02/721174041</t>
  </si>
  <si>
    <t>721174042</t>
  </si>
  <si>
    <t>Potrubí z trub polypropylenových připojovací DN 40</t>
  </si>
  <si>
    <t>1913951033</t>
  </si>
  <si>
    <t>https://podminky.urs.cz/item/CS_URS_2024_02/721174042</t>
  </si>
  <si>
    <t>721174043</t>
  </si>
  <si>
    <t>Potrubí z trub polypropylenových připojovací DN 50</t>
  </si>
  <si>
    <t>1505556929</t>
  </si>
  <si>
    <t>https://podminky.urs.cz/item/CS_URS_2024_02/721174043</t>
  </si>
  <si>
    <t>721174044</t>
  </si>
  <si>
    <t>Potrubí z trub polypropylenových připojovací DN 75</t>
  </si>
  <si>
    <t>-2025392935</t>
  </si>
  <si>
    <t>https://podminky.urs.cz/item/CS_URS_2024_02/721174044</t>
  </si>
  <si>
    <t>721174045</t>
  </si>
  <si>
    <t>Potrubí z trub polypropylenových připojovací DN 110</t>
  </si>
  <si>
    <t>1270301279</t>
  </si>
  <si>
    <t>https://podminky.urs.cz/item/CS_URS_2024_02/721174045</t>
  </si>
  <si>
    <t>721194103</t>
  </si>
  <si>
    <t>Vyměření přípojek na potrubí vyvedení a upevnění odpadních výpustek DN 32</t>
  </si>
  <si>
    <t>-36640683</t>
  </si>
  <si>
    <t>https://podminky.urs.cz/item/CS_URS_2024_02/721194103</t>
  </si>
  <si>
    <t>721194104</t>
  </si>
  <si>
    <t>Vyměření přípojek na potrubí vyvedení a upevnění odpadních výpustek DN 40</t>
  </si>
  <si>
    <t>-1058115961</t>
  </si>
  <si>
    <t>https://podminky.urs.cz/item/CS_URS_2024_02/721194104</t>
  </si>
  <si>
    <t>721194105</t>
  </si>
  <si>
    <t>Vyměření přípojek na potrubí vyvedení a upevnění odpadních výpustek DN 50</t>
  </si>
  <si>
    <t>139906852</t>
  </si>
  <si>
    <t>https://podminky.urs.cz/item/CS_URS_2024_02/721194105</t>
  </si>
  <si>
    <t>721194109</t>
  </si>
  <si>
    <t>Vyměření přípojek na potrubí vyvedení a upevnění odpadních výpustek DN 110</t>
  </si>
  <si>
    <t>875880522</t>
  </si>
  <si>
    <t>https://podminky.urs.cz/item/CS_URS_2024_02/721194109</t>
  </si>
  <si>
    <t>721211421</t>
  </si>
  <si>
    <t>Podlahové vpusti se svislým odtokem DN 50/75/110 mřížka nerez 115x115</t>
  </si>
  <si>
    <t>706446245</t>
  </si>
  <si>
    <t>https://podminky.urs.cz/item/CS_URS_2024_02/721211421</t>
  </si>
  <si>
    <t>721226512</t>
  </si>
  <si>
    <t>Zápachové uzávěrky podomítkové (Pe) s krycí deskou pro pračku a myčku DN 50</t>
  </si>
  <si>
    <t>-2090138964</t>
  </si>
  <si>
    <t>https://podminky.urs.cz/item/CS_URS_2024_02/721226512</t>
  </si>
  <si>
    <t>721273153</t>
  </si>
  <si>
    <t>Ventilační hlavice z polypropylenu (PP) DN 110</t>
  </si>
  <si>
    <t>-1200590857</t>
  </si>
  <si>
    <t>https://podminky.urs.cz/item/CS_URS_2024_02/721273153</t>
  </si>
  <si>
    <t>721274126</t>
  </si>
  <si>
    <t>Ventily přivzdušňovací odpadních potrubí vnitřní DN 110</t>
  </si>
  <si>
    <t>976649935</t>
  </si>
  <si>
    <t>https://podminky.urs.cz/item/CS_URS_2024_02/721274126</t>
  </si>
  <si>
    <t>721290111</t>
  </si>
  <si>
    <t>Zkouška těsnosti kanalizace v objektech vodou do DN 125</t>
  </si>
  <si>
    <t>277011717</t>
  </si>
  <si>
    <t>https://podminky.urs.cz/item/CS_URS_2024_02/721290111</t>
  </si>
  <si>
    <t>721290112</t>
  </si>
  <si>
    <t>Zkouška těsnosti kanalizace v objektech vodou DN 150 nebo DN 200</t>
  </si>
  <si>
    <t>2011292607</t>
  </si>
  <si>
    <t>https://podminky.urs.cz/item/CS_URS_2024_02/721290112</t>
  </si>
  <si>
    <t>998721201</t>
  </si>
  <si>
    <t>Přesun hmot pro vnitřní kanalizace stanovený procentní sazbou (%) z ceny vodorovná dopravní vzdálenost do 50 m v objektech výšky do 6 m</t>
  </si>
  <si>
    <t>-1127087475</t>
  </si>
  <si>
    <t>https://podminky.urs.cz/item/CS_URS_2024_02/998721201</t>
  </si>
  <si>
    <t>998721292</t>
  </si>
  <si>
    <t>Přesun hmot pro vnitřní kanalizace stanovený procentní sazbou (%) z ceny Příplatek k cenám za zvětšený přesun přes vymezenou největší dopravní vzdálenost do 100 m</t>
  </si>
  <si>
    <t>-2119728161</t>
  </si>
  <si>
    <t>https://podminky.urs.cz/item/CS_URS_2024_02/998721292</t>
  </si>
  <si>
    <t>722</t>
  </si>
  <si>
    <t>Zdravotechnika - vnitřní vodovod</t>
  </si>
  <si>
    <t>28613852</t>
  </si>
  <si>
    <t>trubka vodovodní jednovrstvá PE100 RC PN 16 SDR11 s ochranným pláštěm z PP 50x4,6mm</t>
  </si>
  <si>
    <t>-37791928</t>
  </si>
  <si>
    <t>28613850</t>
  </si>
  <si>
    <t>trubka vodovodní jednovrstvá PE100 RC PN 16 SDR11 s ochranným pláštěm z PP 32x3,0mm</t>
  </si>
  <si>
    <t>-114776984</t>
  </si>
  <si>
    <t>722130233</t>
  </si>
  <si>
    <t>Potrubí z ocelových trubek pozinkovaných závitových svařovaných běžných DN 25</t>
  </si>
  <si>
    <t>2127769177</t>
  </si>
  <si>
    <t>https://podminky.urs.cz/item/CS_URS_2024_02/722130233</t>
  </si>
  <si>
    <t>722130235</t>
  </si>
  <si>
    <t>Potrubí z ocelových trubek pozinkovaných závitových svařovaných běžných DN 40</t>
  </si>
  <si>
    <t>-1221472757</t>
  </si>
  <si>
    <t>https://podminky.urs.cz/item/CS_URS_2024_02/722130235</t>
  </si>
  <si>
    <t>722174002</t>
  </si>
  <si>
    <t>Potrubí z plastových trubek z polypropylenu PPR svařovaných polyfúzně PN 16 (SDR 7,4) D 20 x 2,8</t>
  </si>
  <si>
    <t>955946050</t>
  </si>
  <si>
    <t>https://podminky.urs.cz/item/CS_URS_2024_02/722174002</t>
  </si>
  <si>
    <t>722174003</t>
  </si>
  <si>
    <t>Potrubí z plastových trubek z polypropylenu PPR svařovaných polyfúzně PN 16 (SDR 7,4) D 25 x 3,5</t>
  </si>
  <si>
    <t>-908314187</t>
  </si>
  <si>
    <t>https://podminky.urs.cz/item/CS_URS_2024_02/722174003</t>
  </si>
  <si>
    <t>722174004</t>
  </si>
  <si>
    <t>Potrubí z plastových trubek z polypropylenu PPR svařovaných polyfúzně PN 16 (SDR 7,4) D 32 x 4,4</t>
  </si>
  <si>
    <t>694198843</t>
  </si>
  <si>
    <t>https://podminky.urs.cz/item/CS_URS_2024_02/722174004</t>
  </si>
  <si>
    <t>722174005</t>
  </si>
  <si>
    <t>Potrubí z plastových trubek z polypropylenu PPR svařovaných polyfúzně PN 16 (SDR 7,4) D 40 x 5,5</t>
  </si>
  <si>
    <t>-214720332</t>
  </si>
  <si>
    <t>https://podminky.urs.cz/item/CS_URS_2024_02/722174005</t>
  </si>
  <si>
    <t>722174006</t>
  </si>
  <si>
    <t>Potrubí z plastových trubek z polypropylenu PPR svařovaných polyfúzně PN 16 (SDR 7,4) D 50 x 6,9</t>
  </si>
  <si>
    <t>-306791986</t>
  </si>
  <si>
    <t>https://podminky.urs.cz/item/CS_URS_2024_02/722174006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</si>
  <si>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</si>
  <si>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</si>
  <si>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-996041902</t>
  </si>
  <si>
    <t>https://podminky.urs.cz/item/CS_URS_2024_02/722181231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</si>
  <si>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</si>
  <si>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</si>
  <si>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-664282485</t>
  </si>
  <si>
    <t>https://podminky.urs.cz/item/CS_URS_2024_02/722181232</t>
  </si>
  <si>
    <t>722181233</t>
  </si>
  <si>
    <t>Ochrana potrubí termoizolačními trubicemi z pěnového polyetylenu PE přilepenými v příčných a podélných spojích, tloušťky izolace přes 9 do 13 mm, vnitřního průměru izolace DN přes 45 do 63 mm</t>
  </si>
  <si>
    <t>-952656771</t>
  </si>
  <si>
    <t>https://podminky.urs.cz/item/CS_URS_2024_02/722181233</t>
  </si>
  <si>
    <t>722181241</t>
  </si>
  <si>
    <t>Ochrana potrubí termoizolačními trubicemi z pěnového polyetylenu PE přilepenými v příčných a podélných spojích, tloušťky izolace přes 13 do 20 mm, vnitřního průměru izolace DN do 22 mm</t>
  </si>
  <si>
    <t>-860927530</t>
  </si>
  <si>
    <t>https://podminky.urs.cz/item/CS_URS_2024_02/722181241</t>
  </si>
  <si>
    <t>722181242</t>
  </si>
  <si>
    <t>Ochrana potrubí termoizolačními trubicemi z pěnového polyetylenu PE přilepenými v příčných a podélných spojích, tloušťky izolace přes 13 do 20 mm, vnitřního průměru izolace DN přes 22 do 45 mm</t>
  </si>
  <si>
    <t>1310184169</t>
  </si>
  <si>
    <t>https://podminky.urs.cz/item/CS_URS_2024_02/722181242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</si>
  <si>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</si>
  <si>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</si>
  <si>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-836892543</t>
  </si>
  <si>
    <t>https://podminky.urs.cz/item/CS_URS_2024_02/722181252</t>
  </si>
  <si>
    <t>722181253</t>
  </si>
  <si>
    <t>Ochrana potrubí termoizolačními trubicemi z pěnového polyetylenu PE přilepenými v příčných a podélných spojích, tloušťky izolace přes 20 do 25 mm, vnitřního průměru izolace DN přes 45 do 63 mm</t>
  </si>
  <si>
    <t>-279996025</t>
  </si>
  <si>
    <t>https://podminky.urs.cz/item/CS_URS_2024_02/722181253</t>
  </si>
  <si>
    <t>722190401</t>
  </si>
  <si>
    <t>Zřízení přípojek na potrubí vyvedení a upevnění výpustek do DN 25</t>
  </si>
  <si>
    <t>-52265232</t>
  </si>
  <si>
    <t>https://podminky.urs.cz/item/CS_URS_2024_02/722190401</t>
  </si>
  <si>
    <t>722220111</t>
  </si>
  <si>
    <t>Armatury s jedním závitem nástěnky pro výtokový ventil G 1/2"</t>
  </si>
  <si>
    <t>133381526</t>
  </si>
  <si>
    <t>https://podminky.urs.cz/item/CS_URS_2024_02/722220111</t>
  </si>
  <si>
    <t>722220231</t>
  </si>
  <si>
    <t>Armatury s jedním závitem přechodové tvarovky PPR, PN 20 (SDR 6) s kovovým závitem vnitřním přechodky dGK D 20 x G 1/2"</t>
  </si>
  <si>
    <t>-129651941</t>
  </si>
  <si>
    <t>https://podminky.urs.cz/item/CS_URS_2024_02/722220231</t>
  </si>
  <si>
    <t>722220232</t>
  </si>
  <si>
    <t>Armatury s jedním závitem přechodové tvarovky PPR, PN 20 (SDR 6) s kovovým závitem vnitřním přechodky dGK D 25 x G 3/4"</t>
  </si>
  <si>
    <t>1076241742</t>
  </si>
  <si>
    <t>https://podminky.urs.cz/item/CS_URS_2024_02/722220232</t>
  </si>
  <si>
    <t>722220233</t>
  </si>
  <si>
    <t>Armatury s jedním závitem přechodové tvarovky PPR, PN 20 (SDR 6) s kovovým závitem vnitřním přechodky dGK D 32 x G 1"</t>
  </si>
  <si>
    <t>-296157633</t>
  </si>
  <si>
    <t>https://podminky.urs.cz/item/CS_URS_2024_02/722220233</t>
  </si>
  <si>
    <t>722220234</t>
  </si>
  <si>
    <t>Armatury s jedním závitem přechodové tvarovky PPR, PN 20 (SDR 6) s kovovým závitem vnitřním přechodky dGK D 40 x G 5/4"</t>
  </si>
  <si>
    <t>2128458926</t>
  </si>
  <si>
    <t>https://podminky.urs.cz/item/CS_URS_2024_02/722220234</t>
  </si>
  <si>
    <t>722224116</t>
  </si>
  <si>
    <t>Armatury s jedním závitem kohouty plnicí a vypouštěcí PN 10 G 3/4"</t>
  </si>
  <si>
    <t>997631103</t>
  </si>
  <si>
    <t>https://podminky.urs.cz/item/CS_URS_2024_02/722224116</t>
  </si>
  <si>
    <t>722231072</t>
  </si>
  <si>
    <t>Armatury se dvěma závity ventily zpětné mosazné PN 10 do 110°C G 1/2"</t>
  </si>
  <si>
    <t>1410647845</t>
  </si>
  <si>
    <t>https://podminky.urs.cz/item/CS_URS_2024_02/722231072</t>
  </si>
  <si>
    <t>722231074</t>
  </si>
  <si>
    <t>Armatury se dvěma závity ventily zpětné mosazné PN 10 do 110°C G 1"</t>
  </si>
  <si>
    <t>-1343743166</t>
  </si>
  <si>
    <t>https://podminky.urs.cz/item/CS_URS_2024_02/722231074</t>
  </si>
  <si>
    <t>722231222</t>
  </si>
  <si>
    <t>Armatury se dvěma závity ventily pojistné k bojleru mosazné PN 6 do 100°C G 3/4"</t>
  </si>
  <si>
    <t>-1396230636</t>
  </si>
  <si>
    <t>https://podminky.urs.cz/item/CS_URS_2024_02/722231222</t>
  </si>
  <si>
    <t>722232122</t>
  </si>
  <si>
    <t>Armatury se dvěma závity kulové kohouty PN 42 do 185 °C plnoprůtokové vnitřní závit G 1/2"</t>
  </si>
  <si>
    <t>1781439573</t>
  </si>
  <si>
    <t>https://podminky.urs.cz/item/CS_URS_2024_02/722232122</t>
  </si>
  <si>
    <t>722232123</t>
  </si>
  <si>
    <t>Armatury se dvěma závity kulové kohouty PN 42 do 185 °C plnoprůtokové vnitřní závit G 3/4"</t>
  </si>
  <si>
    <t>-1494125324</t>
  </si>
  <si>
    <t>https://podminky.urs.cz/item/CS_URS_2024_02/722232123</t>
  </si>
  <si>
    <t>722232124</t>
  </si>
  <si>
    <t>Armatury se dvěma závity kulové kohouty PN 42 do 185 °C plnoprůtokové vnitřní závit G 1"</t>
  </si>
  <si>
    <t>1801789934</t>
  </si>
  <si>
    <t>https://podminky.urs.cz/item/CS_URS_2024_02/722232124</t>
  </si>
  <si>
    <t>722232125</t>
  </si>
  <si>
    <t>Armatury se dvěma závity kulové kohouty PN 42 do 185 °C plnoprůtokové vnitřní závit G 5/4"</t>
  </si>
  <si>
    <t>-1575365502</t>
  </si>
  <si>
    <t>https://podminky.urs.cz/item/CS_URS_2024_02/722232125</t>
  </si>
  <si>
    <t>722232126</t>
  </si>
  <si>
    <t>Armatury se dvěma závity kulové kohouty PN 42 do 185 °C plnoprůtokové vnitřní závit G 6/4"</t>
  </si>
  <si>
    <t>-277584650</t>
  </si>
  <si>
    <t>https://podminky.urs.cz/item/CS_URS_2024_02/722232126</t>
  </si>
  <si>
    <t>722234263</t>
  </si>
  <si>
    <t>Armatury se dvěma závity filtry mosazný PN 20 do 80 °C G 1/2"</t>
  </si>
  <si>
    <t>-1560288206</t>
  </si>
  <si>
    <t>https://podminky.urs.cz/item/CS_URS_2024_02/722234263</t>
  </si>
  <si>
    <t>722101.R01</t>
  </si>
  <si>
    <t>Automatický termostatický ventil s obtokem pro vyvážení cirkulace teplé vody s vnitřním závitem 1/2"_dodávka a montáž</t>
  </si>
  <si>
    <t>-1151453839</t>
  </si>
  <si>
    <t>722101.R103</t>
  </si>
  <si>
    <t>Trubní oddělovač DN25_dodávka a montáž</t>
  </si>
  <si>
    <t>-2114386464</t>
  </si>
  <si>
    <t>722250143</t>
  </si>
  <si>
    <t>Požární příslušenství a armatury hydrantový systém s tvarově stálou hadicí prosklený D 25 x 30 m</t>
  </si>
  <si>
    <t>-1058408433</t>
  </si>
  <si>
    <t>https://podminky.urs.cz/item/CS_URS_2024_02/722250143</t>
  </si>
  <si>
    <t>722262212.R01</t>
  </si>
  <si>
    <t>Vodoměr závitový jednovtokový suchoběžný do 40°C G 1/2"x 110 mm Qn 1,5 m3/h horizontální</t>
  </si>
  <si>
    <t>286130207</t>
  </si>
  <si>
    <t>722263206.R02</t>
  </si>
  <si>
    <t>Vodoměr závitový jednovtokový suchoběžný do 100°C G 1/2"x 110 mm Qn 1,5 m3/h horizontální</t>
  </si>
  <si>
    <t>1978207915</t>
  </si>
  <si>
    <t>722263215</t>
  </si>
  <si>
    <t>Vodoměry pro vodu do 100°C závitové horizontální vícevtokové mokroběžné G 6/4"x 300 mm Qn 10</t>
  </si>
  <si>
    <t>1900471820</t>
  </si>
  <si>
    <t>https://podminky.urs.cz/item/CS_URS_2024_02/722263215</t>
  </si>
  <si>
    <t>722270104.R03</t>
  </si>
  <si>
    <t>Sestavná jednotka využití dešťové vody - dodávka a montáž</t>
  </si>
  <si>
    <t>1930103986</t>
  </si>
  <si>
    <t>722290226</t>
  </si>
  <si>
    <t>Zkouška těsnosti vodovodního potrubí DN do 50</t>
  </si>
  <si>
    <t>855377339</t>
  </si>
  <si>
    <t>https://podminky.urs.cz/item/CS_URS_2024_02/722290226</t>
  </si>
  <si>
    <t>722290234</t>
  </si>
  <si>
    <t>Proplach a dezinfekce vodovodního potrubí DN do 80</t>
  </si>
  <si>
    <t>-124416908</t>
  </si>
  <si>
    <t>https://podminky.urs.cz/item/CS_URS_2024_02/722290234</t>
  </si>
  <si>
    <t>998722202</t>
  </si>
  <si>
    <t>Přesun hmot pro vnitřní vodovod stanovený procentní sazbou (%) z ceny vodorovná dopravní vzdálenost do 50 m v objektech výšky přes 6 do 12 m</t>
  </si>
  <si>
    <t>-1546654212</t>
  </si>
  <si>
    <t>https://podminky.urs.cz/item/CS_URS_2024_02/998722202</t>
  </si>
  <si>
    <t>998722292</t>
  </si>
  <si>
    <t>Přesun hmot pro vnitřní vodovod stanovený procentní sazbou (%) z ceny Příplatek k cenám za zvětšený přesun přes vymezenou největší dopravní vzdálenost do 100 m</t>
  </si>
  <si>
    <t>297322339</t>
  </si>
  <si>
    <t>https://podminky.urs.cz/item/CS_URS_2024_02/998722292</t>
  </si>
  <si>
    <t>724</t>
  </si>
  <si>
    <t>Zdravotechnika - strojní vybavení</t>
  </si>
  <si>
    <t>724233005</t>
  </si>
  <si>
    <t>Nádoby expanzní tlakové pro rozvody pitné vody s membránou bez pojistného ventilu se závitovým připojením PN 0,8 o objemu 25 l</t>
  </si>
  <si>
    <t>1416389692</t>
  </si>
  <si>
    <t>https://podminky.urs.cz/item/CS_URS_2024_02/724233005</t>
  </si>
  <si>
    <t>725</t>
  </si>
  <si>
    <t>Zdravotechnika - zařizovací předměty</t>
  </si>
  <si>
    <t>725119125</t>
  </si>
  <si>
    <t>Zařízení záchodů montáž klozetových mís závěsných na nosné stěny</t>
  </si>
  <si>
    <t>-645583890</t>
  </si>
  <si>
    <t>https://podminky.urs.cz/item/CS_URS_2024_02/725119125</t>
  </si>
  <si>
    <t>725129101</t>
  </si>
  <si>
    <t>Pisoárové záchodky montáž ostatních typů keramických</t>
  </si>
  <si>
    <t>93455178</t>
  </si>
  <si>
    <t>https://podminky.urs.cz/item/CS_URS_2024_02/725129101</t>
  </si>
  <si>
    <t>725219102</t>
  </si>
  <si>
    <t>Umyvadla montáž umyvadel ostatních typů na šrouby</t>
  </si>
  <si>
    <t>610628414</t>
  </si>
  <si>
    <t>https://podminky.urs.cz/item/CS_URS_2024_02/725219102</t>
  </si>
  <si>
    <t>725319111</t>
  </si>
  <si>
    <t>Dřezy bez výtokových armatur montáž dřezů ostatních typů</t>
  </si>
  <si>
    <t>1673344480</t>
  </si>
  <si>
    <t>https://podminky.urs.cz/item/CS_URS_2024_02/725319111</t>
  </si>
  <si>
    <t>725339111</t>
  </si>
  <si>
    <t>Výlevky montáž výlevky</t>
  </si>
  <si>
    <t>-476858812</t>
  </si>
  <si>
    <t>https://podminky.urs.cz/item/CS_URS_2024_02/725339111</t>
  </si>
  <si>
    <t>725813111</t>
  </si>
  <si>
    <t>Ventily rohové bez připojovací trubičky nebo flexi hadičky G 1/2"</t>
  </si>
  <si>
    <t>284861036</t>
  </si>
  <si>
    <t>https://podminky.urs.cz/item/CS_URS_2024_02/725813111</t>
  </si>
  <si>
    <t>725821325</t>
  </si>
  <si>
    <t>Baterie dřezové stojánkové pákové s otáčivým ústím a délkou ramínka 220 mm</t>
  </si>
  <si>
    <t>1917201821</t>
  </si>
  <si>
    <t>https://podminky.urs.cz/item/CS_URS_2024_02/725821325</t>
  </si>
  <si>
    <t>725829101</t>
  </si>
  <si>
    <t>Baterie dřezové montáž ostatních typů nástěnných pákových nebo klasických</t>
  </si>
  <si>
    <t>-1812500034</t>
  </si>
  <si>
    <t>https://podminky.urs.cz/item/CS_URS_2024_02/725829101</t>
  </si>
  <si>
    <t>725829131</t>
  </si>
  <si>
    <t>Baterie umyvadlové montáž ostatních typů stojánkových G 1/2"</t>
  </si>
  <si>
    <t>1977860877</t>
  </si>
  <si>
    <t>https://podminky.urs.cz/item/CS_URS_2024_02/725829131</t>
  </si>
  <si>
    <t>725829132</t>
  </si>
  <si>
    <t>Baterie umyvadlové montáž ostatních typů stojánkových automatických senzorových</t>
  </si>
  <si>
    <t>384534224</t>
  </si>
  <si>
    <t>https://podminky.urs.cz/item/CS_URS_2024_02/725829132</t>
  </si>
  <si>
    <t>725861102</t>
  </si>
  <si>
    <t>Zápachové uzávěrky zařizovacích předmětů pro umyvadla DN 40</t>
  </si>
  <si>
    <t>-1927039462</t>
  </si>
  <si>
    <t>https://podminky.urs.cz/item/CS_URS_2024_02/725861102</t>
  </si>
  <si>
    <t>725862103</t>
  </si>
  <si>
    <t>Zápachové uzávěrky zařizovacích předmětů pro dřezy DN 40/50</t>
  </si>
  <si>
    <t>174841430</t>
  </si>
  <si>
    <t>https://podminky.urs.cz/item/CS_URS_2024_02/725862103</t>
  </si>
  <si>
    <t>725S1a</t>
  </si>
  <si>
    <t>Bezbariérový klozet Wc závěsné Jika Deep zadní odpad + WC prkénko duroplast bílá. Viz vzor v PD + Nádržka pro zazdění k WC - viz. dokumentace interiéru</t>
  </si>
  <si>
    <t>POLOŽKA INTERIÉRU</t>
  </si>
  <si>
    <t>-1484912494</t>
  </si>
  <si>
    <t>725S1b</t>
  </si>
  <si>
    <t>Pneumatické oddálené ovládání Pneumatické oddálené ovládání plast alpská bílá. Viz vzor v PD - viz. dokumentace interiéru</t>
  </si>
  <si>
    <t>-354018789</t>
  </si>
  <si>
    <t>725S2a</t>
  </si>
  <si>
    <t>Bezbariérové umyvadlo Bezbariérové umyvadlo 64x55 cm otvor pro baterii uprostřed. Viz vzor v PD - viz. dokumentace interiéru</t>
  </si>
  <si>
    <t>69570086</t>
  </si>
  <si>
    <t>725S2b</t>
  </si>
  <si>
    <t>Baterie pro bezbariérové umyvadlo Umyvadlová baterie s prodlouženou rukojetí chrom. Viz vzor v PD - viz. dokumentace interiéru</t>
  </si>
  <si>
    <t>-422893489</t>
  </si>
  <si>
    <t>725S3a</t>
  </si>
  <si>
    <t>Klozet + sedátko závěsné WC 36x53x33, keramika bíla, bez splachovacího okruhu + WC prkénko se softclose (pomalé sklápění) v bílé barvě a délkou sedátka 45 cm. Panty z mosazi se skrytým uchycením. - viz. dokumentace interiéru</t>
  </si>
  <si>
    <t>1316157250</t>
  </si>
  <si>
    <t>725S3b</t>
  </si>
  <si>
    <t>Ovládací tlačítko WC OVLÁDACÍ TLAČÍTKO PRO PŘEDSTĚNOVÉ INSTALAČNÍ SYSTÉMY, BÍLÁ-MAT Viz vzor v PD - viz. dokumentace interiéru</t>
  </si>
  <si>
    <t>-1302364737</t>
  </si>
  <si>
    <t>725S4</t>
  </si>
  <si>
    <t>Pisoár pisoár s radarovým senzorem a vnitřním přívodem. S radarovou elektronikou na montážní liště - napájení 24V. Viz vzor v PD - viz. dokumentace interiéru</t>
  </si>
  <si>
    <t>854623552</t>
  </si>
  <si>
    <t>725S5a</t>
  </si>
  <si>
    <t>Umyvadlo zápustné Zápustné umyvadlo s otvorem pro baterii uprostřed o šířce 60 cm, hloubce 45 cm a výšce 17,3 cm. Viz vzor v PD - viz. dokumentace interiéru</t>
  </si>
  <si>
    <t>282268266</t>
  </si>
  <si>
    <t>725S5b</t>
  </si>
  <si>
    <t>Umyvadlová baterie Senzorová stojánková umyvadlová baterie V chromovém provedení. Výška baterie je 12,2 cm. Viz vzor v PD - viz. dokumentace interiéru</t>
  </si>
  <si>
    <t>2027710107</t>
  </si>
  <si>
    <t>725S5c</t>
  </si>
  <si>
    <t>Sifon k umyvadlu povrch chrom, materiál mosaz, kulatý - viz. dokumentace interiéru</t>
  </si>
  <si>
    <t>-251098328</t>
  </si>
  <si>
    <t>725S6a</t>
  </si>
  <si>
    <t>Výlevka Závěsná keramická výlevka s plastovou mřížkou. délka 50 cm. Viz vzor v PD - viz. dokumentace interiéru</t>
  </si>
  <si>
    <t>1429070047</t>
  </si>
  <si>
    <t>725S6b</t>
  </si>
  <si>
    <t>Baterie pro výlevku Páková nástěnná VANOVÁ BATERIE se sprchovým setem. V chromovém provedení. Rozteč baterie 100 mm. Délka ramínka 29 cm Viz vzor v PD - viz. dokumentace interiéru</t>
  </si>
  <si>
    <t>2036202015</t>
  </si>
  <si>
    <t>725S6c</t>
  </si>
  <si>
    <t>Modul pro výlevku Modul pro zavěšení výlevky a instalaci baterie - viz. dokumentace interiéru</t>
  </si>
  <si>
    <t>693402794</t>
  </si>
  <si>
    <t>725S7a</t>
  </si>
  <si>
    <t>Umyvadlo na stěnu Umyvadlo s otvorem pro baterii uprostřed. O rozměru 55x48x16,5 cm. Viz vzor v PD - viz. dokumentace interiéru</t>
  </si>
  <si>
    <t>2098977735</t>
  </si>
  <si>
    <t>725S7b</t>
  </si>
  <si>
    <t>Umyvadlová baterie Páková stojánková umyvadlová baterie bez výpusti. V chromovém provedení. Průtok baterie je 5 litrů/minutu. Výška baterie je 12,6 cm. Viz vzor v PD - viz. dokumentace interiéru</t>
  </si>
  <si>
    <t>-806654340</t>
  </si>
  <si>
    <t>998725202</t>
  </si>
  <si>
    <t>Přesun hmot pro zařizovací předměty stanovený procentní sazbou (%) z ceny vodorovná dopravní vzdálenost do 50 m v objektech výšky přes 6 do 12 m</t>
  </si>
  <si>
    <t>1610956553</t>
  </si>
  <si>
    <t>https://podminky.urs.cz/item/CS_URS_2024_02/998725202</t>
  </si>
  <si>
    <t>998725293</t>
  </si>
  <si>
    <t>Přesun hmot pro zařizovací předměty stanovený procentní sazbou (%) z ceny Příplatek k cenám za zvětšený přesun přes vymezenou největší dopravní vzdálenost do 500 m</t>
  </si>
  <si>
    <t>1548096206</t>
  </si>
  <si>
    <t>https://podminky.urs.cz/item/CS_URS_2024_02/998725293</t>
  </si>
  <si>
    <t>726</t>
  </si>
  <si>
    <t>Zdravotechnika - předstěnové instalace</t>
  </si>
  <si>
    <t>726131001</t>
  </si>
  <si>
    <t>Předstěnové instalační systémy do lehkých stěn s kovovou konstrukcí pro umyvadla stavební výšky do 1120 mm se stojánkovou baterií</t>
  </si>
  <si>
    <t>1622971179</t>
  </si>
  <si>
    <t>https://podminky.urs.cz/item/CS_URS_2024_02/726131001</t>
  </si>
  <si>
    <t>726131002</t>
  </si>
  <si>
    <t>Předstěnové instalační systémy do lehkých stěn s kovovou konstrukcí pro umyvadla stavební výšky do 1120 mm pro tělesně postižené</t>
  </si>
  <si>
    <t>903754147</t>
  </si>
  <si>
    <t>https://podminky.urs.cz/item/CS_URS_2024_02/726131002</t>
  </si>
  <si>
    <t>726131041</t>
  </si>
  <si>
    <t>Předstěnové instalační systémy do lehkých stěn s kovovou konstrukcí pro závěsné klozety ovládání zepředu, stavební výšky 1120 mm</t>
  </si>
  <si>
    <t>-2014353034</t>
  </si>
  <si>
    <t>https://podminky.urs.cz/item/CS_URS_2024_02/726131041</t>
  </si>
  <si>
    <t>726131043</t>
  </si>
  <si>
    <t>Předstěnové instalační systémy do lehkých stěn s kovovou konstrukcí pro závěsné klozety ovládání zepředu, stavební výšky 1120 mm pro tělesně postižené</t>
  </si>
  <si>
    <t>-1561478781</t>
  </si>
  <si>
    <t>https://podminky.urs.cz/item/CS_URS_2024_02/726131043</t>
  </si>
  <si>
    <t>726191001</t>
  </si>
  <si>
    <t>Ostatní příslušenství instalačních systémů zvukoizolační souprava pro WC a bidet</t>
  </si>
  <si>
    <t>-647496230</t>
  </si>
  <si>
    <t>https://podminky.urs.cz/item/CS_URS_2024_02/726191001</t>
  </si>
  <si>
    <t>726191002</t>
  </si>
  <si>
    <t>Ostatní příslušenství instalačních systémů souprava pro předstěnovou montáž</t>
  </si>
  <si>
    <t>-880251479</t>
  </si>
  <si>
    <t>https://podminky.urs.cz/item/CS_URS_2024_02/726191002</t>
  </si>
  <si>
    <t>998726211</t>
  </si>
  <si>
    <t>Přesun hmot pro instalační prefabrikáty stanovený procentní sazbou (%) z ceny vodorovná dopravní vzdálenost do 50 m v objektech výšky do 6 m</t>
  </si>
  <si>
    <t>817553798</t>
  </si>
  <si>
    <t>https://podminky.urs.cz/item/CS_URS_2024_02/998726211</t>
  </si>
  <si>
    <t>998726293</t>
  </si>
  <si>
    <t>Přesun hmot pro instalační prefabrikáty stanovený procentní sazbou (%) z ceny Příplatek k cenám za zvětšený přesun přes vymezenou největší dopravní vzdálenost do 500 m</t>
  </si>
  <si>
    <t>-1370623582</t>
  </si>
  <si>
    <t>https://podminky.urs.cz/item/CS_URS_2024_02/998726293</t>
  </si>
  <si>
    <t>732421.R01</t>
  </si>
  <si>
    <t>Čerpadlo teplovodní mokroběžné závitové cirkulační DN 25 pro TUV - dodávka a montáž</t>
  </si>
  <si>
    <t>-363273179</t>
  </si>
  <si>
    <t>734411103</t>
  </si>
  <si>
    <t>Teploměry technické s pevným stonkem a jímkou zadní připojení (axiální) průměr 63 mm délka stonku 100 mm</t>
  </si>
  <si>
    <t>743635867</t>
  </si>
  <si>
    <t>https://podminky.urs.cz/item/CS_URS_2024_02/734411103</t>
  </si>
  <si>
    <t>15 - Elektro</t>
  </si>
  <si>
    <t>1 - Dodávky zařízení</t>
  </si>
  <si>
    <t xml:space="preserve">    11 - Silnoproud</t>
  </si>
  <si>
    <t xml:space="preserve">    12 - Slaboproud</t>
  </si>
  <si>
    <t xml:space="preserve">    13 - Fotovoltaika FVE</t>
  </si>
  <si>
    <t>2 - Materiál elektromontážní</t>
  </si>
  <si>
    <t xml:space="preserve">    21 - Silnoproud</t>
  </si>
  <si>
    <t xml:space="preserve">    22 - Hromosvod</t>
  </si>
  <si>
    <t xml:space="preserve">    23 - Uzemnění</t>
  </si>
  <si>
    <t xml:space="preserve">    24 - Slaboproud</t>
  </si>
  <si>
    <t xml:space="preserve">    24.1 - EZS</t>
  </si>
  <si>
    <t>3 - Materiál zemní+stavební</t>
  </si>
  <si>
    <t xml:space="preserve">    31 - Uzemnění</t>
  </si>
  <si>
    <t>4 - Elektromontáže</t>
  </si>
  <si>
    <t xml:space="preserve">    41 - Silnoproud</t>
  </si>
  <si>
    <t xml:space="preserve">    42 - Hromosvod</t>
  </si>
  <si>
    <t xml:space="preserve">    43 - Uzemnění</t>
  </si>
  <si>
    <t xml:space="preserve">    44 - Slaboproud</t>
  </si>
  <si>
    <t xml:space="preserve">    45 - Fotovoltaika FVE</t>
  </si>
  <si>
    <t xml:space="preserve">    46 - EZS</t>
  </si>
  <si>
    <t>5 - Ostatní náklady</t>
  </si>
  <si>
    <t>Dodávky zařízení</t>
  </si>
  <si>
    <t>Silnoproud</t>
  </si>
  <si>
    <t>000000000</t>
  </si>
  <si>
    <t xml:space="preserve">Rozvaděč RH                    ozn.RH</t>
  </si>
  <si>
    <t>-1028512861</t>
  </si>
  <si>
    <t>000000000.1</t>
  </si>
  <si>
    <t xml:space="preserve">Rozvaděč RS1                   ozn.RS1</t>
  </si>
  <si>
    <t>-1704929811</t>
  </si>
  <si>
    <t>000000000.2</t>
  </si>
  <si>
    <t xml:space="preserve">Rozvaděč RS2                   ozn.RS2</t>
  </si>
  <si>
    <t>-1330449991</t>
  </si>
  <si>
    <t>000000000.3</t>
  </si>
  <si>
    <t xml:space="preserve">Rozvaděč RS3                   ozn.RS3</t>
  </si>
  <si>
    <t>-1386033189</t>
  </si>
  <si>
    <t>900721211</t>
  </si>
  <si>
    <t xml:space="preserve">Přípojková skříň 1sada vel. 00/160A výklenek        ozn.PS</t>
  </si>
  <si>
    <t>-1444692601</t>
  </si>
  <si>
    <t>900721623</t>
  </si>
  <si>
    <t xml:space="preserve">Elměrový rozv přímý 3f, 1x elměr+HDO výklenek  ozn.RE</t>
  </si>
  <si>
    <t>-1019808584</t>
  </si>
  <si>
    <t>900509001</t>
  </si>
  <si>
    <t>svítidlo typ A</t>
  </si>
  <si>
    <t>-3520861</t>
  </si>
  <si>
    <t>900509002</t>
  </si>
  <si>
    <t>svítidlo typ S01</t>
  </si>
  <si>
    <t>-38903074</t>
  </si>
  <si>
    <t>900509003</t>
  </si>
  <si>
    <t>svítidlo typ S02</t>
  </si>
  <si>
    <t>923005501</t>
  </si>
  <si>
    <t>900509004</t>
  </si>
  <si>
    <t>svítidlo typ S03 a S04</t>
  </si>
  <si>
    <t>835813036</t>
  </si>
  <si>
    <t>900509005</t>
  </si>
  <si>
    <t>svítidlo typ S05</t>
  </si>
  <si>
    <t>-2084017903</t>
  </si>
  <si>
    <t>900509006</t>
  </si>
  <si>
    <t>svítidlo typ S06</t>
  </si>
  <si>
    <t>-654021770</t>
  </si>
  <si>
    <t>900509007</t>
  </si>
  <si>
    <t>svítidlo typ S07</t>
  </si>
  <si>
    <t>-2133920442</t>
  </si>
  <si>
    <t>900509008</t>
  </si>
  <si>
    <t>svítidlo typ S08</t>
  </si>
  <si>
    <t>1653194668</t>
  </si>
  <si>
    <t>900509009</t>
  </si>
  <si>
    <t>svítidlo typ S09</t>
  </si>
  <si>
    <t>-1251180384</t>
  </si>
  <si>
    <t>900509010</t>
  </si>
  <si>
    <t>svítidlo typ S10</t>
  </si>
  <si>
    <t>1668336153</t>
  </si>
  <si>
    <t>900509011</t>
  </si>
  <si>
    <t>svítidlo typ S11</t>
  </si>
  <si>
    <t>-373542925</t>
  </si>
  <si>
    <t>900509012</t>
  </si>
  <si>
    <t>svítidlo typ S11NO</t>
  </si>
  <si>
    <t>-104574540</t>
  </si>
  <si>
    <t>900509013</t>
  </si>
  <si>
    <t>svítidlo typ S11A</t>
  </si>
  <si>
    <t>645043330</t>
  </si>
  <si>
    <t>900509014</t>
  </si>
  <si>
    <t>svítidlo typ NO</t>
  </si>
  <si>
    <t>-1101016433</t>
  </si>
  <si>
    <t>900509015</t>
  </si>
  <si>
    <t>LED pásek 19W/m IP20 24VDC 5m v nosné liště</t>
  </si>
  <si>
    <t>kpl</t>
  </si>
  <si>
    <t>-1940622328</t>
  </si>
  <si>
    <t>900509016</t>
  </si>
  <si>
    <t>LED pásek 14.4W/m IP20 24VDC 5m v nosné liště</t>
  </si>
  <si>
    <t>-153040544</t>
  </si>
  <si>
    <t>900509017</t>
  </si>
  <si>
    <t>trafo LED pásku 230VAC/24VDC 150 v krytu</t>
  </si>
  <si>
    <t>-709069403</t>
  </si>
  <si>
    <t>900509018</t>
  </si>
  <si>
    <t>ALprofil PQ17.4x8.2mm přisaz. 5m + difuzor pro LED</t>
  </si>
  <si>
    <t>475760630</t>
  </si>
  <si>
    <t>Slaboproud</t>
  </si>
  <si>
    <t>000000000.4</t>
  </si>
  <si>
    <t xml:space="preserve">Datový rack                    ozn.DT</t>
  </si>
  <si>
    <t>262837580</t>
  </si>
  <si>
    <t>000000000.5</t>
  </si>
  <si>
    <t xml:space="preserve">Bateriový zdroj                ozn.UPS</t>
  </si>
  <si>
    <t>750734</t>
  </si>
  <si>
    <t>Fotovoltaika FVE</t>
  </si>
  <si>
    <t>900620001</t>
  </si>
  <si>
    <t>fotoVolt panel 500Wp dle dodavatele</t>
  </si>
  <si>
    <t>-1668242214</t>
  </si>
  <si>
    <t>900620401</t>
  </si>
  <si>
    <t>měnič napětí 10kW dl dodavatele</t>
  </si>
  <si>
    <t>2074884572</t>
  </si>
  <si>
    <t>900620201</t>
  </si>
  <si>
    <t>konstr. na šikmé střechy pro panely FVE dle dodavatele</t>
  </si>
  <si>
    <t>52136161</t>
  </si>
  <si>
    <t>900620321</t>
  </si>
  <si>
    <t>ostrov zdroj, baterie pro HFVE 14kWh dle dodavatele</t>
  </si>
  <si>
    <t>655281954</t>
  </si>
  <si>
    <t>900620121</t>
  </si>
  <si>
    <t>montážní a elektroinstalační materiál pro FVE</t>
  </si>
  <si>
    <t>-517314513</t>
  </si>
  <si>
    <t>Materiál elektromontážní</t>
  </si>
  <si>
    <t>000435236</t>
  </si>
  <si>
    <t>rozvodnice RE/ jistič 3pól/ch.B/10kA/32A</t>
  </si>
  <si>
    <t>-2056622712</t>
  </si>
  <si>
    <t>900434300</t>
  </si>
  <si>
    <t>rozvodnice RE/ jistič 1pól/ch.B/10kA/ 2A</t>
  </si>
  <si>
    <t>1104464900</t>
  </si>
  <si>
    <t>900435239</t>
  </si>
  <si>
    <t>rozvodnice RE/ jistič 3pól/ch.B/10kA/63A</t>
  </si>
  <si>
    <t>1940993614</t>
  </si>
  <si>
    <t>900434683</t>
  </si>
  <si>
    <t>rozvodnice RE/ jistič/ pracovní spoušť 230Vstř</t>
  </si>
  <si>
    <t>-2086993161</t>
  </si>
  <si>
    <t>000409820</t>
  </si>
  <si>
    <t xml:space="preserve">SESTAVA  spínač/strojek 10A/250Vstř řaz. 1</t>
  </si>
  <si>
    <t>-65254692</t>
  </si>
  <si>
    <t>000410101</t>
  </si>
  <si>
    <t>kryt spínače 1-duchý pro ř.1,6,7,1/0</t>
  </si>
  <si>
    <t>-1962024972</t>
  </si>
  <si>
    <t>000409822</t>
  </si>
  <si>
    <t xml:space="preserve">SESTAVA  přepínač/strojek 10A/250Vstř řaz.6</t>
  </si>
  <si>
    <t>-1026458145</t>
  </si>
  <si>
    <t>000410101.1</t>
  </si>
  <si>
    <t>1903322402</t>
  </si>
  <si>
    <t>000409822.1</t>
  </si>
  <si>
    <t xml:space="preserve">SESTAVA  přepínač/strojek 10A/250Vstř řaz.7</t>
  </si>
  <si>
    <t>1437228026</t>
  </si>
  <si>
    <t>000410101.2</t>
  </si>
  <si>
    <t>-1980251300</t>
  </si>
  <si>
    <t>000409829</t>
  </si>
  <si>
    <t xml:space="preserve">SESTAVA  přepínač/strojek 10A/250Vstř řaz.5</t>
  </si>
  <si>
    <t>216010740</t>
  </si>
  <si>
    <t>000410102</t>
  </si>
  <si>
    <t>kryt spínače dělený pro ř.5,6+6,1/0+1/0</t>
  </si>
  <si>
    <t>1515732754</t>
  </si>
  <si>
    <t>000409829.1</t>
  </si>
  <si>
    <t xml:space="preserve">SESTAVA  přepínač/strojek 10A/250Vstř řaz.6+6</t>
  </si>
  <si>
    <t>679407942</t>
  </si>
  <si>
    <t>000410102.1</t>
  </si>
  <si>
    <t>240567546</t>
  </si>
  <si>
    <t>000409829.2</t>
  </si>
  <si>
    <t xml:space="preserve">SESTAVA  strojek snímač pohybu 10A/250Vstř IP41</t>
  </si>
  <si>
    <t>-809894462</t>
  </si>
  <si>
    <t>000410102.2</t>
  </si>
  <si>
    <t>kryt snímače pohybu</t>
  </si>
  <si>
    <t>1957946907</t>
  </si>
  <si>
    <t>000420091</t>
  </si>
  <si>
    <t xml:space="preserve">rámeček pro 1 přístroj  /spínače</t>
  </si>
  <si>
    <t>-1548546225</t>
  </si>
  <si>
    <t>000420092</t>
  </si>
  <si>
    <t>rámeček pro 2 přístroje /spínače</t>
  </si>
  <si>
    <t>-1263053576</t>
  </si>
  <si>
    <t>000311216</t>
  </si>
  <si>
    <t>krabice přístrojová pod omítku /spínače</t>
  </si>
  <si>
    <t>65118773</t>
  </si>
  <si>
    <t>000311316</t>
  </si>
  <si>
    <t>krabice pod omítku +svork. a víčko /spínače</t>
  </si>
  <si>
    <t>1691212049</t>
  </si>
  <si>
    <t>000420001</t>
  </si>
  <si>
    <t>zásuvka 16A/250Vstř do krabice pod omítku</t>
  </si>
  <si>
    <t>786642331</t>
  </si>
  <si>
    <t>000420005</t>
  </si>
  <si>
    <t>zásuvka 16A/250Vstř do krabice pod omítku chráněná</t>
  </si>
  <si>
    <t>1032216421</t>
  </si>
  <si>
    <t>900420004</t>
  </si>
  <si>
    <t>kabelový vývod s 5pól svorkovnicí do kr. pod om.</t>
  </si>
  <si>
    <t>-1212157624</t>
  </si>
  <si>
    <t>000420091.1</t>
  </si>
  <si>
    <t xml:space="preserve">rámeček pro 1 přístroj  /zásuvky+slabo</t>
  </si>
  <si>
    <t>1150221565</t>
  </si>
  <si>
    <t>000420092.1</t>
  </si>
  <si>
    <t>rámeček pro 2 přístroje /zásuvky+slabo</t>
  </si>
  <si>
    <t>115674485</t>
  </si>
  <si>
    <t>000420093</t>
  </si>
  <si>
    <t>rámeček pro 3 přístroje /zásuvky+slabo</t>
  </si>
  <si>
    <t>-2069003938</t>
  </si>
  <si>
    <t>000420094</t>
  </si>
  <si>
    <t>rámeček pro 4 přístroje /zásuvky+slabo</t>
  </si>
  <si>
    <t>703917908</t>
  </si>
  <si>
    <t>000311216.1</t>
  </si>
  <si>
    <t>krabice přístrojová pod omítku /zásuvky+slabo</t>
  </si>
  <si>
    <t>1914217711</t>
  </si>
  <si>
    <t>000311316.1</t>
  </si>
  <si>
    <t>krabice pod omítku +svork. a víčko /zásuvky+slabo</t>
  </si>
  <si>
    <t>-1937828007</t>
  </si>
  <si>
    <t>900425268</t>
  </si>
  <si>
    <t>podl. krab. 2x230V/1x230V s PO/2x 1xRJ15</t>
  </si>
  <si>
    <t>-689625788</t>
  </si>
  <si>
    <t>900425269</t>
  </si>
  <si>
    <t>podl. krab. 2x230V/1x230V s PO/2x 1xRJ15/1xHDMI</t>
  </si>
  <si>
    <t>-807784307</t>
  </si>
  <si>
    <t>900425269.1</t>
  </si>
  <si>
    <t>podl. krab. 2x230V/1x230V s PO/2x 1xRJ15/2xHDMI</t>
  </si>
  <si>
    <t>289226685</t>
  </si>
  <si>
    <t>000171108</t>
  </si>
  <si>
    <t>vodič CY 6 ZŽ /H07V-U/</t>
  </si>
  <si>
    <t>-1621319936</t>
  </si>
  <si>
    <t>000171109</t>
  </si>
  <si>
    <t>vodič CY 10 ZŽ /H07V-U/</t>
  </si>
  <si>
    <t>-934441939</t>
  </si>
  <si>
    <t>000171113</t>
  </si>
  <si>
    <t>vodič CYA 50 ZŽ /H07V-R/</t>
  </si>
  <si>
    <t>1810123125</t>
  </si>
  <si>
    <t>000101105</t>
  </si>
  <si>
    <t>kabel CYKY-O 3x1,5</t>
  </si>
  <si>
    <t>1891460265</t>
  </si>
  <si>
    <t>000101105.1</t>
  </si>
  <si>
    <t>kabel CYKY-J 3x1,5</t>
  </si>
  <si>
    <t>1264788238</t>
  </si>
  <si>
    <t>000101305</t>
  </si>
  <si>
    <t>kabel CYKY-J 5x1,5</t>
  </si>
  <si>
    <t>1726693429</t>
  </si>
  <si>
    <t>000101405</t>
  </si>
  <si>
    <t>kabel CYKY-O 7x1,5</t>
  </si>
  <si>
    <t>-452594425</t>
  </si>
  <si>
    <t>000101106</t>
  </si>
  <si>
    <t>kabel CYKY-J 3x2,5</t>
  </si>
  <si>
    <t>-1889460849</t>
  </si>
  <si>
    <t>000101306</t>
  </si>
  <si>
    <t>kabel CYKY-J 5x2,5</t>
  </si>
  <si>
    <t>740710966</t>
  </si>
  <si>
    <t>000101308</t>
  </si>
  <si>
    <t>kabel CYKY-J 5x6</t>
  </si>
  <si>
    <t>-383367177</t>
  </si>
  <si>
    <t>000101309</t>
  </si>
  <si>
    <t>kabel CYKY-J 5x10</t>
  </si>
  <si>
    <t>-1600706336</t>
  </si>
  <si>
    <t>000101210</t>
  </si>
  <si>
    <t>kabel CYKY-J 4x16</t>
  </si>
  <si>
    <t>146388018</t>
  </si>
  <si>
    <t>000321123</t>
  </si>
  <si>
    <t>trubka ohebná PVC monoflex pr.20</t>
  </si>
  <si>
    <t>-745234865</t>
  </si>
  <si>
    <t>900413101</t>
  </si>
  <si>
    <t xml:space="preserve">tlačítko pod sklem  TS</t>
  </si>
  <si>
    <t>-1695947308</t>
  </si>
  <si>
    <t>000000252</t>
  </si>
  <si>
    <t>bezpečnostní tabulka plast</t>
  </si>
  <si>
    <t>-1190215057</t>
  </si>
  <si>
    <t>000000933</t>
  </si>
  <si>
    <t>ohnivzdorná přepážka sádroperlit(obecná položka)</t>
  </si>
  <si>
    <t>-1347595174</t>
  </si>
  <si>
    <t>000000302</t>
  </si>
  <si>
    <t>hmoždinka plastová HM8/8x40mm vč. vrutu</t>
  </si>
  <si>
    <t>-1753422362</t>
  </si>
  <si>
    <t>Hromosvod</t>
  </si>
  <si>
    <t>000298478</t>
  </si>
  <si>
    <t>Vodič HVI light D23mm šedý volitelná délka</t>
  </si>
  <si>
    <t>1757207434</t>
  </si>
  <si>
    <t>000298443</t>
  </si>
  <si>
    <t xml:space="preserve">podp mezi krovy rozt550-900mm s TR 48mm     105240</t>
  </si>
  <si>
    <t>1446798820</t>
  </si>
  <si>
    <t>000298001</t>
  </si>
  <si>
    <t>GFK JÍMAČ PRO HVI Light NA MEZIKROKVOVÝ DRŽÁK 1955/2500MM</t>
  </si>
  <si>
    <t>347241709</t>
  </si>
  <si>
    <t>000298485</t>
  </si>
  <si>
    <t>přip členy + montážní materiál pro vodič HV 819147</t>
  </si>
  <si>
    <t>1241720609</t>
  </si>
  <si>
    <t>000298428</t>
  </si>
  <si>
    <t xml:space="preserve">PV pro vodiče HVI/CUI D20-23mm s plastovou  275259</t>
  </si>
  <si>
    <t>1681827772</t>
  </si>
  <si>
    <t>000298366</t>
  </si>
  <si>
    <t>Krabice pro ZS pro zateplovací systém rozmě 476050</t>
  </si>
  <si>
    <t>1942114623</t>
  </si>
  <si>
    <t>000297725</t>
  </si>
  <si>
    <t xml:space="preserve">UNI-zk sv nerez        459129</t>
  </si>
  <si>
    <t>170483465</t>
  </si>
  <si>
    <t>000298421</t>
  </si>
  <si>
    <t>adaptér D20mm pro vodič HVI pro naklapnutí</t>
  </si>
  <si>
    <t>560948284</t>
  </si>
  <si>
    <t>000298478.1</t>
  </si>
  <si>
    <t>6m</t>
  </si>
  <si>
    <t>-743310778</t>
  </si>
  <si>
    <t>000999999</t>
  </si>
  <si>
    <t>podružný materiál</t>
  </si>
  <si>
    <t>630799276</t>
  </si>
  <si>
    <t>Uzemnění</t>
  </si>
  <si>
    <t>000295001</t>
  </si>
  <si>
    <t>vedení FeZn 30/4 (0,96kg/m)</t>
  </si>
  <si>
    <t>-524373565</t>
  </si>
  <si>
    <t>000295011</t>
  </si>
  <si>
    <t>vedení FeZn pr.10mm(0,63kg/m)</t>
  </si>
  <si>
    <t>-1809273576</t>
  </si>
  <si>
    <t>000295071</t>
  </si>
  <si>
    <t>svorka zemnící pásek/pásek 4šrouby FeZn</t>
  </si>
  <si>
    <t>188466194</t>
  </si>
  <si>
    <t>000295075</t>
  </si>
  <si>
    <t>svorka zemnící pásek/drát 4šrouby FeZn</t>
  </si>
  <si>
    <t>639157678</t>
  </si>
  <si>
    <t>000199097</t>
  </si>
  <si>
    <t>ekvipotenciální svorkovnice EPS 3 v krabici KO100E</t>
  </si>
  <si>
    <t>-443207110</t>
  </si>
  <si>
    <t>000295442</t>
  </si>
  <si>
    <t>svorka zemnicí Bernard/ZSA16 nerez</t>
  </si>
  <si>
    <t>1489436881</t>
  </si>
  <si>
    <t>000295444</t>
  </si>
  <si>
    <t>páska nerez uzemňovací ZSA16-délka 0,5 m</t>
  </si>
  <si>
    <t>-594955899</t>
  </si>
  <si>
    <t>000420053</t>
  </si>
  <si>
    <t>kryt zásuvky komunikační 2xRJ45</t>
  </si>
  <si>
    <t>2014302498</t>
  </si>
  <si>
    <t>000420205</t>
  </si>
  <si>
    <t xml:space="preserve">SESTAVA  zásuvka komunik ModularJack RJ45-8 cat.6/U</t>
  </si>
  <si>
    <t>612484751</t>
  </si>
  <si>
    <t>000420212</t>
  </si>
  <si>
    <t>nosná maska pro 2xZásuvka ModularJack</t>
  </si>
  <si>
    <t>282100858</t>
  </si>
  <si>
    <t>000420034</t>
  </si>
  <si>
    <t xml:space="preserve">SESTAVA  strojek zásuvky HDMI v1.4 s konektorem</t>
  </si>
  <si>
    <t>-537042938</t>
  </si>
  <si>
    <t>000420050</t>
  </si>
  <si>
    <t>kryt zásuvky HDMI</t>
  </si>
  <si>
    <t>-926480234</t>
  </si>
  <si>
    <t>000209405</t>
  </si>
  <si>
    <t>datový kabel UTP cat.6 305m</t>
  </si>
  <si>
    <t>603434596</t>
  </si>
  <si>
    <t>000209405.1</t>
  </si>
  <si>
    <t>HDMI kabel l=10m</t>
  </si>
  <si>
    <t>1812904919</t>
  </si>
  <si>
    <t>900311316</t>
  </si>
  <si>
    <t>Rámečky a krabice součástí silnoproudých rozvodů</t>
  </si>
  <si>
    <t>info</t>
  </si>
  <si>
    <t>795809368</t>
  </si>
  <si>
    <t>24.1</t>
  </si>
  <si>
    <t>EZS</t>
  </si>
  <si>
    <t>900900951</t>
  </si>
  <si>
    <t>klávesnice EZS x systému JA100+</t>
  </si>
  <si>
    <t>1553580087</t>
  </si>
  <si>
    <t>900900952</t>
  </si>
  <si>
    <t>sběrnicový PIR detekor JA100P</t>
  </si>
  <si>
    <t>1554900779</t>
  </si>
  <si>
    <t>900900953</t>
  </si>
  <si>
    <t>SA-201A Detektor magnetický dveřní kontakt</t>
  </si>
  <si>
    <t>1545138961</t>
  </si>
  <si>
    <t>900900954</t>
  </si>
  <si>
    <t>ústředna EZS záložní baterie</t>
  </si>
  <si>
    <t>-1075811576</t>
  </si>
  <si>
    <t>900900955</t>
  </si>
  <si>
    <t>JA-103K Ústředna s LAN komunikátorem</t>
  </si>
  <si>
    <t>-702335172</t>
  </si>
  <si>
    <t>900900956</t>
  </si>
  <si>
    <t>expanzní modul pro rozšíření linky</t>
  </si>
  <si>
    <t>-52179215</t>
  </si>
  <si>
    <t>900900957</t>
  </si>
  <si>
    <t>modul venkovní sirény s opt. signalizací</t>
  </si>
  <si>
    <t>1286721058</t>
  </si>
  <si>
    <t>900900958</t>
  </si>
  <si>
    <t>kabel CC-01 pro EZS zařízení</t>
  </si>
  <si>
    <t>-876118072</t>
  </si>
  <si>
    <t>900900959</t>
  </si>
  <si>
    <t>trubka ohebná PVC monoflex 1420</t>
  </si>
  <si>
    <t>832124663</t>
  </si>
  <si>
    <t>Materiál zemní+stavební</t>
  </si>
  <si>
    <t>000046221</t>
  </si>
  <si>
    <t>asfalt 80</t>
  </si>
  <si>
    <t>-1524026320</t>
  </si>
  <si>
    <t>Elektromontáže</t>
  </si>
  <si>
    <t>210120103</t>
  </si>
  <si>
    <t>patrona nožové pojistky 50A/gG</t>
  </si>
  <si>
    <t>520618517</t>
  </si>
  <si>
    <t>210191511</t>
  </si>
  <si>
    <t>kabelová skříň plast PS /osazení bez ukonč.</t>
  </si>
  <si>
    <t>-552107950</t>
  </si>
  <si>
    <t>https://podminky.urs.cz/item/CS_URS_2024_02/210191511</t>
  </si>
  <si>
    <t>210191531</t>
  </si>
  <si>
    <t>kabelová skříň elektroměrová RE /osaz.bez ukončení</t>
  </si>
  <si>
    <t>-1507819660</t>
  </si>
  <si>
    <t>https://podminky.urs.cz/item/CS_URS_2024_02/210191531</t>
  </si>
  <si>
    <t>210120452</t>
  </si>
  <si>
    <t>jistič vč.zapojení 3pól/63A</t>
  </si>
  <si>
    <t>1388519301</t>
  </si>
  <si>
    <t>210120401</t>
  </si>
  <si>
    <t>jistič vč.zapojení 1pól/25A</t>
  </si>
  <si>
    <t>-1119742456</t>
  </si>
  <si>
    <t>-997304775</t>
  </si>
  <si>
    <t>210120801</t>
  </si>
  <si>
    <t>přístroj modulový na lištu DIN vč.zapoj.do25A/1pól</t>
  </si>
  <si>
    <t>-403600380</t>
  </si>
  <si>
    <t>210200012</t>
  </si>
  <si>
    <t>-608672168</t>
  </si>
  <si>
    <t>210200012.1</t>
  </si>
  <si>
    <t>27878710</t>
  </si>
  <si>
    <t>210200012.2</t>
  </si>
  <si>
    <t>-1546291470</t>
  </si>
  <si>
    <t>210200012.3</t>
  </si>
  <si>
    <t>-1492638873</t>
  </si>
  <si>
    <t>210200012.4</t>
  </si>
  <si>
    <t>1496373861</t>
  </si>
  <si>
    <t>210200012.5</t>
  </si>
  <si>
    <t>486529759</t>
  </si>
  <si>
    <t>210200012.6</t>
  </si>
  <si>
    <t>1585327610</t>
  </si>
  <si>
    <t>210200012.7</t>
  </si>
  <si>
    <t>1714180234</t>
  </si>
  <si>
    <t>210200012.8</t>
  </si>
  <si>
    <t>386098136</t>
  </si>
  <si>
    <t>210200012.9</t>
  </si>
  <si>
    <t>-1569927508</t>
  </si>
  <si>
    <t>210200012.10</t>
  </si>
  <si>
    <t>427763613</t>
  </si>
  <si>
    <t>210200012.11</t>
  </si>
  <si>
    <t>1315852306</t>
  </si>
  <si>
    <t>210200012.12</t>
  </si>
  <si>
    <t>-780237605</t>
  </si>
  <si>
    <t>210200012.13</t>
  </si>
  <si>
    <t>1038373474</t>
  </si>
  <si>
    <t>210200012.14</t>
  </si>
  <si>
    <t>LED pásek v nosné liště</t>
  </si>
  <si>
    <t>-1842069018</t>
  </si>
  <si>
    <t>1892697210</t>
  </si>
  <si>
    <t>210200013</t>
  </si>
  <si>
    <t>trafo LED vč. zapojení</t>
  </si>
  <si>
    <t>1679616526</t>
  </si>
  <si>
    <t>210200014</t>
  </si>
  <si>
    <t>AL profil bez zapojení</t>
  </si>
  <si>
    <t>-33699001</t>
  </si>
  <si>
    <t>210110041</t>
  </si>
  <si>
    <t>spínač zapuštěný vč.zapojení 1pólový/řazení 1</t>
  </si>
  <si>
    <t>700137943</t>
  </si>
  <si>
    <t>210110045</t>
  </si>
  <si>
    <t>přepínač zapuštěný vč.zapojení střídavý/řazení 6</t>
  </si>
  <si>
    <t>1649065818</t>
  </si>
  <si>
    <t>210110045.1</t>
  </si>
  <si>
    <t>přepínač zapuštěný vč.zapojení střídavý/řazení 7</t>
  </si>
  <si>
    <t>1766248736</t>
  </si>
  <si>
    <t>210110045.2</t>
  </si>
  <si>
    <t>přepínač zapuštěný vč.zapojení střídavý/řazení 5</t>
  </si>
  <si>
    <t>-542481876</t>
  </si>
  <si>
    <t>210110045.3</t>
  </si>
  <si>
    <t>přepínač zapuštěný vč.zapojení střídavý/řazení 6+6</t>
  </si>
  <si>
    <t>-1664895744</t>
  </si>
  <si>
    <t>210110045.4</t>
  </si>
  <si>
    <t>snímač pohybu vč. zapojení</t>
  </si>
  <si>
    <t>1880600261</t>
  </si>
  <si>
    <t>210010301</t>
  </si>
  <si>
    <t>krabice přístrojová bez zapojení</t>
  </si>
  <si>
    <t>-184672780</t>
  </si>
  <si>
    <t>210010322</t>
  </si>
  <si>
    <t>krabicová rozvodka vč.svorkovn.a zapojení</t>
  </si>
  <si>
    <t>115484977</t>
  </si>
  <si>
    <t>210111012</t>
  </si>
  <si>
    <t>zásuvka domovní zapuštěná vč.zapojení průběžně</t>
  </si>
  <si>
    <t>-48406851</t>
  </si>
  <si>
    <t>345355015</t>
  </si>
  <si>
    <t>210111011</t>
  </si>
  <si>
    <t>kabelový vývod vč.zapojení</t>
  </si>
  <si>
    <t>-1529613929</t>
  </si>
  <si>
    <t>-352623345</t>
  </si>
  <si>
    <t>1676585725</t>
  </si>
  <si>
    <t>210111108</t>
  </si>
  <si>
    <t>podlahová krabice více zásuvek+slabo vč. zapojení</t>
  </si>
  <si>
    <t>138977496</t>
  </si>
  <si>
    <t>210111108.1</t>
  </si>
  <si>
    <t>-1603551923</t>
  </si>
  <si>
    <t>210111108.2</t>
  </si>
  <si>
    <t>-31563642</t>
  </si>
  <si>
    <t>210800610</t>
  </si>
  <si>
    <t>vodič Cu(-CY,CYA) v zatažené trubce do 1x35</t>
  </si>
  <si>
    <t>1030275138</t>
  </si>
  <si>
    <t>-821466488</t>
  </si>
  <si>
    <t>-392963082</t>
  </si>
  <si>
    <t>210800103</t>
  </si>
  <si>
    <t>kabel Cu(-CYKY) pod omítkou do 2x4/3x2,5/5x1,5</t>
  </si>
  <si>
    <t>364545606</t>
  </si>
  <si>
    <t>-1616197185</t>
  </si>
  <si>
    <t>-1219852749</t>
  </si>
  <si>
    <t>210810008</t>
  </si>
  <si>
    <t>kabel(-CYKY) volně uložený do 3x6/4x4/7x2,5</t>
  </si>
  <si>
    <t>1156842756</t>
  </si>
  <si>
    <t>1275684727</t>
  </si>
  <si>
    <t>210800112</t>
  </si>
  <si>
    <t>kabel Cu(-CYKY) pod omítkou do 5x6</t>
  </si>
  <si>
    <t>822130385</t>
  </si>
  <si>
    <t>911163511</t>
  </si>
  <si>
    <t>210800113</t>
  </si>
  <si>
    <t>kabel Cu(-CYKY) pod omítkou do 5x10</t>
  </si>
  <si>
    <t>-1954570645</t>
  </si>
  <si>
    <t>210800114</t>
  </si>
  <si>
    <t>kabel Cu(-CYKY) pod omítkou do 5x16</t>
  </si>
  <si>
    <t>1028797751</t>
  </si>
  <si>
    <t>210010003</t>
  </si>
  <si>
    <t>trubka plast ohebná,pod omítkou, pr.23</t>
  </si>
  <si>
    <t>1885464591</t>
  </si>
  <si>
    <t>210110021</t>
  </si>
  <si>
    <t>tlačítko bezpečnostní vč. zapojení</t>
  </si>
  <si>
    <t>1400207045</t>
  </si>
  <si>
    <t>210020952</t>
  </si>
  <si>
    <t>bezpečnostní tabulka plastová</t>
  </si>
  <si>
    <t>-130521380</t>
  </si>
  <si>
    <t>210020941</t>
  </si>
  <si>
    <t>ohnivzdorná přepážka ze sádroperlitu</t>
  </si>
  <si>
    <t>2007987972</t>
  </si>
  <si>
    <t>210010702</t>
  </si>
  <si>
    <t>osazení do cihly hmoždinky HM8</t>
  </si>
  <si>
    <t>1112988934</t>
  </si>
  <si>
    <t>174</t>
  </si>
  <si>
    <t>210220101</t>
  </si>
  <si>
    <t>svod vč.podpěr HVI</t>
  </si>
  <si>
    <t>-944719607</t>
  </si>
  <si>
    <t>https://podminky.urs.cz/item/CS_URS_2024_02/210220101</t>
  </si>
  <si>
    <t>210020681</t>
  </si>
  <si>
    <t>ocelová nosná konstrukce jen MONTÁŽ BEZ MATERIÁLU</t>
  </si>
  <si>
    <t>1597445451</t>
  </si>
  <si>
    <t>https://podminky.urs.cz/item/CS_URS_2024_02/210020681</t>
  </si>
  <si>
    <t>210220201</t>
  </si>
  <si>
    <t>jímací tyč do 3m montáž na hřeben</t>
  </si>
  <si>
    <t>-391372463</t>
  </si>
  <si>
    <t>https://podminky.urs.cz/item/CS_URS_2024_02/210220201</t>
  </si>
  <si>
    <t>210100272</t>
  </si>
  <si>
    <t>ukončení kabelu smršťovací trubicí do 1x120</t>
  </si>
  <si>
    <t>1592675807</t>
  </si>
  <si>
    <t>https://podminky.urs.cz/item/CS_URS_2024_02/210100272</t>
  </si>
  <si>
    <t>210010315</t>
  </si>
  <si>
    <t>skříň rozvodná bez svorkovnice a zapojení(-KT250)</t>
  </si>
  <si>
    <t>-1959449486</t>
  </si>
  <si>
    <t>210220301</t>
  </si>
  <si>
    <t>svorka hromosvodová do 2 šroubů</t>
  </si>
  <si>
    <t>-1077172045</t>
  </si>
  <si>
    <t>https://podminky.urs.cz/item/CS_URS_2024_02/210220301</t>
  </si>
  <si>
    <t>210220025</t>
  </si>
  <si>
    <t>uzemň.vedení v zemi/město úplná mtž FeZn do 120mm2</t>
  </si>
  <si>
    <t>1494719874</t>
  </si>
  <si>
    <t>210192562</t>
  </si>
  <si>
    <t>ochranná svorkovnice(nulový můstek)vč.zapoj.do 63A</t>
  </si>
  <si>
    <t>-1945199551</t>
  </si>
  <si>
    <t>210220321</t>
  </si>
  <si>
    <t>svorka na potrubí vč.pásku (Bernard)</t>
  </si>
  <si>
    <t>1521758822</t>
  </si>
  <si>
    <t>https://podminky.urs.cz/item/CS_URS_2024_02/210220321</t>
  </si>
  <si>
    <t>210220441</t>
  </si>
  <si>
    <t>ochrana zemní svorky asfaltovým nátěrem</t>
  </si>
  <si>
    <t>392206674</t>
  </si>
  <si>
    <t>210111312</t>
  </si>
  <si>
    <t>zásuvka domovní sdělovací 2násobná vč.zapojení</t>
  </si>
  <si>
    <t>1591416646</t>
  </si>
  <si>
    <t>210111311</t>
  </si>
  <si>
    <t>zásuvka domovní multimed. vč.zapojení</t>
  </si>
  <si>
    <t>207352151</t>
  </si>
  <si>
    <t>210950341</t>
  </si>
  <si>
    <t>vodič/kabel v trubce jednotková hmotnost do 0,4kg</t>
  </si>
  <si>
    <t>1620382124</t>
  </si>
  <si>
    <t>210180614</t>
  </si>
  <si>
    <t>manipulace, montáž, doprava komponentů FVE</t>
  </si>
  <si>
    <t>-1316900724</t>
  </si>
  <si>
    <t>210180615</t>
  </si>
  <si>
    <t>PD pro PDS /FVE</t>
  </si>
  <si>
    <t>-271258200</t>
  </si>
  <si>
    <t>210180616</t>
  </si>
  <si>
    <t>Revize FVE</t>
  </si>
  <si>
    <t>315439654</t>
  </si>
  <si>
    <t>910010502</t>
  </si>
  <si>
    <t>přístup. modul klávesnice EZS vč. zapojení</t>
  </si>
  <si>
    <t>-587755233</t>
  </si>
  <si>
    <t>910010503</t>
  </si>
  <si>
    <t>sběrnicivý PIR detektor vč. zapojení</t>
  </si>
  <si>
    <t>-717689515</t>
  </si>
  <si>
    <t>910010504</t>
  </si>
  <si>
    <t>magnetický dveřní kontakt vč. zapojení</t>
  </si>
  <si>
    <t>-1958377950</t>
  </si>
  <si>
    <t>910010555</t>
  </si>
  <si>
    <t>ústředna EZS vč. zapojení a nastavení</t>
  </si>
  <si>
    <t>-1623780648</t>
  </si>
  <si>
    <t>910010505</t>
  </si>
  <si>
    <t>expandér pro rozšíření linky</t>
  </si>
  <si>
    <t>-382137902</t>
  </si>
  <si>
    <t>910010556</t>
  </si>
  <si>
    <t>modul venkovní sirény vč. zapojení</t>
  </si>
  <si>
    <t>-2043974776</t>
  </si>
  <si>
    <t>210850010</t>
  </si>
  <si>
    <t>kabel CC-01 volně uložený do 2 párů</t>
  </si>
  <si>
    <t>-1846666102</t>
  </si>
  <si>
    <t>210010003.1</t>
  </si>
  <si>
    <t>trubka plast ohebná,pod omítkou,typ 2323/pr.23</t>
  </si>
  <si>
    <t>1135513529</t>
  </si>
  <si>
    <t>219005001</t>
  </si>
  <si>
    <t>řezání kapsy do pr.100mm ve stěně nebo podlaze</t>
  </si>
  <si>
    <t>1716888718</t>
  </si>
  <si>
    <t>219002611</t>
  </si>
  <si>
    <t>vysekání rýhy/zeď cihla/ hl.do 30mm/š.do 30mm</t>
  </si>
  <si>
    <t>1755773456</t>
  </si>
  <si>
    <t>219002612</t>
  </si>
  <si>
    <t>vysekání rýhy/zeď cihla/ hl.do 30mm/š.do 70mm</t>
  </si>
  <si>
    <t>1700156582</t>
  </si>
  <si>
    <t>219002614</t>
  </si>
  <si>
    <t>vysekání rýhy/zeď cihla/ hl.do 30mm/š.do 150mm</t>
  </si>
  <si>
    <t>568511004</t>
  </si>
  <si>
    <t>219003613</t>
  </si>
  <si>
    <t>omítka na stěně/jednotl.plocha do 1,00m2/vč.malty</t>
  </si>
  <si>
    <t>1689064506</t>
  </si>
  <si>
    <t>219003513</t>
  </si>
  <si>
    <t>omítka na stropě/jednotl.plocha do 1,00m2/vč.malty</t>
  </si>
  <si>
    <t>-849566510</t>
  </si>
  <si>
    <t>204</t>
  </si>
  <si>
    <t>219000103</t>
  </si>
  <si>
    <t>dozory správce sítě(rozvodného závodu)</t>
  </si>
  <si>
    <t>-1407548941</t>
  </si>
  <si>
    <t>219000104</t>
  </si>
  <si>
    <t>součinnost správce sítě(rozvodného závodu)</t>
  </si>
  <si>
    <t>578415053</t>
  </si>
  <si>
    <t>000099999</t>
  </si>
  <si>
    <t>materiál podružný elektromontážní</t>
  </si>
  <si>
    <t>687800994</t>
  </si>
  <si>
    <t>000099999.1</t>
  </si>
  <si>
    <t>materiál podružný spojovací, popisovací</t>
  </si>
  <si>
    <t>-95697597</t>
  </si>
  <si>
    <t>219000106</t>
  </si>
  <si>
    <t>montáž zařízení dodavatelem</t>
  </si>
  <si>
    <t>116394038</t>
  </si>
  <si>
    <t>K024</t>
  </si>
  <si>
    <t>prořez</t>
  </si>
  <si>
    <t>2010930980</t>
  </si>
  <si>
    <t>K025</t>
  </si>
  <si>
    <t>materiál podružný</t>
  </si>
  <si>
    <t>-405122843</t>
  </si>
  <si>
    <t>K028</t>
  </si>
  <si>
    <t>doprava dodávek</t>
  </si>
  <si>
    <t>1066893883</t>
  </si>
  <si>
    <t>K029</t>
  </si>
  <si>
    <t>přesun dodávek</t>
  </si>
  <si>
    <t>1792884390</t>
  </si>
  <si>
    <t>K030</t>
  </si>
  <si>
    <t>kompletační činnost</t>
  </si>
  <si>
    <t>-547443503</t>
  </si>
  <si>
    <t>https://podminky.urs.cz/item/CS_URS_2024_02/K030</t>
  </si>
  <si>
    <t>K031</t>
  </si>
  <si>
    <t>revize</t>
  </si>
  <si>
    <t>-1845654589</t>
  </si>
  <si>
    <t>K032</t>
  </si>
  <si>
    <t>investorská činnost</t>
  </si>
  <si>
    <t>-712582620</t>
  </si>
  <si>
    <t>K033</t>
  </si>
  <si>
    <t>projekt skutečného provedení</t>
  </si>
  <si>
    <t>946629227</t>
  </si>
  <si>
    <t>K034</t>
  </si>
  <si>
    <t>autorský dozor</t>
  </si>
  <si>
    <t>-230632940</t>
  </si>
  <si>
    <t>K036</t>
  </si>
  <si>
    <t>PPV pro elektromontáže</t>
  </si>
  <si>
    <t>-1782031091</t>
  </si>
  <si>
    <t>K035</t>
  </si>
  <si>
    <t>Zařízení staveniště</t>
  </si>
  <si>
    <t>-1268961907</t>
  </si>
  <si>
    <t>https://podminky.urs.cz/item/CS_URS_2024_02/K035</t>
  </si>
  <si>
    <t>16 - Vybavení dle návrhu interieru, pevně spojené se stavbou</t>
  </si>
  <si>
    <t>OST - Ostatní</t>
  </si>
  <si>
    <t xml:space="preserve">    3 - Doplňky</t>
  </si>
  <si>
    <t xml:space="preserve">    4 - Povrchy mimo stavební část</t>
  </si>
  <si>
    <t xml:space="preserve">    5.1 - Prvky projektu interieru</t>
  </si>
  <si>
    <t>OST</t>
  </si>
  <si>
    <t>Ostatní</t>
  </si>
  <si>
    <t>Doplňky</t>
  </si>
  <si>
    <t>Pol16</t>
  </si>
  <si>
    <t>Měděnka dle specifikace PD</t>
  </si>
  <si>
    <t>495508784</t>
  </si>
  <si>
    <t xml:space="preserve">Poznámka k položce:_x000d_
zásobník na mýdlo a dezinfekční prostředky bezdotykový se  senzorem, nerez</t>
  </si>
  <si>
    <t>Pol17</t>
  </si>
  <si>
    <t>Zásobník na ručníky dle specifikace PD</t>
  </si>
  <si>
    <t>-1196443769</t>
  </si>
  <si>
    <t>Poznámka k položce:_x000d_
Nerezový zásobník na papírové ručníky, povrch hladký, matný, uzamykatelný, na stěnu, 340x110x265</t>
  </si>
  <si>
    <t>Pol18</t>
  </si>
  <si>
    <t xml:space="preserve">Držák na toaletní papír dle specifikace PD </t>
  </si>
  <si>
    <t>-453253145</t>
  </si>
  <si>
    <t>Poznámka k položce:_x000d_
Nerezový zásobník na toaletní papír, povrch hladký, matný, ø 290 x 100 mm</t>
  </si>
  <si>
    <t>Pol19</t>
  </si>
  <si>
    <t>Koš na papírové ručníky dle specifikace PD - závěsný</t>
  </si>
  <si>
    <t>-896646051</t>
  </si>
  <si>
    <t>Poznámka k položce:_x000d_
Nerezový závěsný odpadkový koš, objem 26,5 l, rozměry 360 x 160 x 435 mm, povrch matný, závěsný</t>
  </si>
  <si>
    <t>Pol21</t>
  </si>
  <si>
    <t xml:space="preserve">WC kartáč dle specifikace PD </t>
  </si>
  <si>
    <t>-595349480</t>
  </si>
  <si>
    <t>Poznámka k položce:_x000d_
WC štětka v chromovém provedení, závěsná, montáž vrtáním.</t>
  </si>
  <si>
    <t>Pol22</t>
  </si>
  <si>
    <t xml:space="preserve">Madla dle specifikace PD </t>
  </si>
  <si>
    <t>-1158596633</t>
  </si>
  <si>
    <t>Poznámka k položce:_x000d_
Nástěnné madlo lomené , nerezové, o velikosti 97x48 cm a oblém designu + Madlo v barevném provedení nerez, montáž vrtáním. 83x25</t>
  </si>
  <si>
    <t>Pol23</t>
  </si>
  <si>
    <t xml:space="preserve">Zrcadlo WC invalidé dle specifikace PD </t>
  </si>
  <si>
    <t>-785900316</t>
  </si>
  <si>
    <t>Poznámka k položce:_x000d_
Nástěnné výklopně zrcadlo o velikosti 60x40 cm, v bílé barvě a hranatém designu</t>
  </si>
  <si>
    <t>Pol24</t>
  </si>
  <si>
    <t xml:space="preserve">Státní znak dle specifikace PD </t>
  </si>
  <si>
    <t>1153220411</t>
  </si>
  <si>
    <t>Poznámka k položce:_x000d_
Velký státní znak České republiky s ořezem ve tvaru štítu plastový, 34 × 41 cm, 5 mm</t>
  </si>
  <si>
    <t>Pol25</t>
  </si>
  <si>
    <t xml:space="preserve">Závěsy dle specifikace PD </t>
  </si>
  <si>
    <t>394301868</t>
  </si>
  <si>
    <t>Poznámka k položce:_x000d_
kolejnice pro závěsy zapuštěná v SDK podhledu 3 m, látka Dekorační látka Voál Lurex – přírodní/zlatá 4ks á 2,8x2</t>
  </si>
  <si>
    <t>Povrchy mimo stavební část</t>
  </si>
  <si>
    <t>Pol10</t>
  </si>
  <si>
    <t xml:space="preserve">ZRCADLO dle specifikace PD </t>
  </si>
  <si>
    <t>111578061</t>
  </si>
  <si>
    <t>Poznámka k položce:_x000d_
Zrcadlo lepené na zdi DÉLKA 2010, SH=1200,HH=2100 rozměry nutno ověřit na stavbě</t>
  </si>
  <si>
    <t>Pol11</t>
  </si>
  <si>
    <t xml:space="preserve">NÁSTĚNKOVÝ OBKLAD 1 dle specifikace PD </t>
  </si>
  <si>
    <t>-905459038</t>
  </si>
  <si>
    <t>Poznámka k položce:_x000d_
Přírodní linoleum nástěnkové s vysokým obsahem korku, tloušťka 6,00 mm, ohebnost průměr méně než 50mm, odolnost ohni dle ASTM třída B, bez obsahu PVC a PET, váha 4,70kg/m2, odstín lomená bílá</t>
  </si>
  <si>
    <t>Pol12</t>
  </si>
  <si>
    <t xml:space="preserve">NÁSTĚNKOVÝ OBKLAD 2 dle specifikace PD </t>
  </si>
  <si>
    <t>2146052640</t>
  </si>
  <si>
    <t>Poznámka k položce:_x000d_
Přírodní linoleum nástěnkové s vysokým obsahem korku, tloušťka 6,00 mm, ohebnost průměr méně než 50mm, odolnost ohni dle ASTM třída B, bez obsahu PVC a PET, váha 4,70kg/m2, odstín hnědá</t>
  </si>
  <si>
    <t>Pol13</t>
  </si>
  <si>
    <t xml:space="preserve">ZELENÁ STĚNA dle specifikace PD </t>
  </si>
  <si>
    <t>-685015956</t>
  </si>
  <si>
    <t>Poznámka k položce:_x000d_
systémová zelená stěna 1,8x2,8 m, modulární systém s automatickou zálivkou a rostlinami</t>
  </si>
  <si>
    <t>Pol14</t>
  </si>
  <si>
    <t xml:space="preserve">INTERIÉROVÁ STĚRKA dle specifikace PD </t>
  </si>
  <si>
    <t>1195489250</t>
  </si>
  <si>
    <t>Poznámka k položce:_x000d_
benátský štuk odstín světle šedo béžová. Odstín nutno vyvzorkovat na stavbě</t>
  </si>
  <si>
    <t>Pol15</t>
  </si>
  <si>
    <t xml:space="preserve">KOVOVÝ OBKLAD dle specifikace PD </t>
  </si>
  <si>
    <t>-1765007236</t>
  </si>
  <si>
    <t>Poznámka k položce:_x000d_
perforovaný kovový obklad na roštu 5,5x4 m, odstín pearle beige 2a684,</t>
  </si>
  <si>
    <t>K059</t>
  </si>
  <si>
    <t>AKUSTICKÝ OBKLAD - dle specifikace PD</t>
  </si>
  <si>
    <t>1447655482</t>
  </si>
  <si>
    <t>5.1</t>
  </si>
  <si>
    <t>Prvky projektu interieru</t>
  </si>
  <si>
    <t>T1.1</t>
  </si>
  <si>
    <t>D+M Deska pod umyvadlo - Deska pro 2x zápustné umyvadlo 2010x500, dekor H1307 dle specifikace projektu interieru</t>
  </si>
  <si>
    <t>243948753</t>
  </si>
  <si>
    <t>T4.1</t>
  </si>
  <si>
    <t>D+M Kuchyňská sestava 2250 m - viz rozkres, včetně granitový dřez černá a baterie černá, připravený prostor pro MW troubu, - dle specifikace projektu interieru</t>
  </si>
  <si>
    <t>-106284581</t>
  </si>
  <si>
    <t>Poznámka k položce:_x000d_
Spotřebiče energetická třída A, indukční deska se 4 plotnami</t>
  </si>
  <si>
    <t>T5.1</t>
  </si>
  <si>
    <t>D+M Deska pod umyvadlo - Deska pro 2x zápustné umyvadlo 1280x500, dekor H1307 dle specifikace projektu interieru</t>
  </si>
  <si>
    <t>135023066</t>
  </si>
  <si>
    <t>55 - SO10</t>
  </si>
  <si>
    <t xml:space="preserve">    8 - Trubní vedení</t>
  </si>
  <si>
    <t>131313712</t>
  </si>
  <si>
    <t>Hloubení zapažených jam ručně s urovnáním dna do předepsaného profilu a spádu v hornině třídy těžitelnosti II skupiny 4 nesoudržných</t>
  </si>
  <si>
    <t>-1868890812</t>
  </si>
  <si>
    <t>https://podminky.urs.cz/item/CS_URS_2024_02/131313712</t>
  </si>
  <si>
    <t>-162554356</t>
  </si>
  <si>
    <t>-1929410937</t>
  </si>
  <si>
    <t>1087509170</t>
  </si>
  <si>
    <t>-542736389</t>
  </si>
  <si>
    <t>-1886453182</t>
  </si>
  <si>
    <t>-1478736479</t>
  </si>
  <si>
    <t>-1676358056</t>
  </si>
  <si>
    <t>-636726378</t>
  </si>
  <si>
    <t>-83740748</t>
  </si>
  <si>
    <t>-770346424</t>
  </si>
  <si>
    <t>Trubní vedení</t>
  </si>
  <si>
    <t>286.R01</t>
  </si>
  <si>
    <t>napojení na stávající vodovodní potrubí - ostatní práce</t>
  </si>
  <si>
    <t>1544706913</t>
  </si>
  <si>
    <t>871161211</t>
  </si>
  <si>
    <t>Montáž vodovodního potrubí z polyetylenu PE100 RC v otevřeném výkopu svařovaných elektrotvarovkou SDR 11/PN16 d 32 x 3,0 mm</t>
  </si>
  <si>
    <t>-927580175</t>
  </si>
  <si>
    <t>https://podminky.urs.cz/item/CS_URS_2024_02/871161211</t>
  </si>
  <si>
    <t>28613500</t>
  </si>
  <si>
    <t>potrubí vodovodní dvouvrstvé PE100 RC SDR11 32x3,0mm</t>
  </si>
  <si>
    <t>-1487346249</t>
  </si>
  <si>
    <t>871181211</t>
  </si>
  <si>
    <t>Montáž vodovodního potrubí z polyetylenu PE100 RC v otevřeném výkopu svařovaných elektrotvarovkou SDR 11/PN16 d 50 x 4,6 mm</t>
  </si>
  <si>
    <t>1688246788</t>
  </si>
  <si>
    <t>https://podminky.urs.cz/item/CS_URS_2024_02/871181211</t>
  </si>
  <si>
    <t>28613502</t>
  </si>
  <si>
    <t>potrubí vodovodní dvouvrstvé PE100 RC SDR11 50x4,6mm</t>
  </si>
  <si>
    <t>1007707164</t>
  </si>
  <si>
    <t>877161112</t>
  </si>
  <si>
    <t>Montáž tvarovek na vodovodním plastovém potrubí z polyetylenu PE 100 elektrotvarovek SDR 11/PN16 kolen 90° d 32</t>
  </si>
  <si>
    <t>-229029354</t>
  </si>
  <si>
    <t>https://podminky.urs.cz/item/CS_URS_2024_02/877161112</t>
  </si>
  <si>
    <t>28653052</t>
  </si>
  <si>
    <t>elektrokoleno 90° PE 100 D 32mm</t>
  </si>
  <si>
    <t>-2128183963</t>
  </si>
  <si>
    <t>877181112</t>
  </si>
  <si>
    <t>Montáž tvarovek na vodovodním plastovém potrubí z polyetylenu PE 100 elektrotvarovek SDR 11/PN16 kolen 90° d 50</t>
  </si>
  <si>
    <t>744699766</t>
  </si>
  <si>
    <t>https://podminky.urs.cz/item/CS_URS_2024_02/877181112</t>
  </si>
  <si>
    <t>28653054</t>
  </si>
  <si>
    <t>elektrokoleno 90° PE 100 D 50mm</t>
  </si>
  <si>
    <t>-1568775719</t>
  </si>
  <si>
    <t>891249111</t>
  </si>
  <si>
    <t>Montáž vodovodních armatur na potrubí navrtávacích pasů s ventilem Jt 1 MPa, na potrubí z trub litinových, ocelových nebo plastických hmot DN 80</t>
  </si>
  <si>
    <t>-1213757116</t>
  </si>
  <si>
    <t>https://podminky.urs.cz/item/CS_URS_2024_02/891249111</t>
  </si>
  <si>
    <t>42273446</t>
  </si>
  <si>
    <t>pás navrtávací z tvárné litiny DN 80, univerzální, se závitovým výstupem 6/4"</t>
  </si>
  <si>
    <t>1944220633</t>
  </si>
  <si>
    <t>892233121</t>
  </si>
  <si>
    <t>Proplach a dezinfekce vodovodního potrubí DN od 40 do 70</t>
  </si>
  <si>
    <t>1408798794</t>
  </si>
  <si>
    <t>https://podminky.urs.cz/item/CS_URS_2024_02/892233121</t>
  </si>
  <si>
    <t>892241111</t>
  </si>
  <si>
    <t>Tlakové zkoušky vodou na potrubí DN do 80</t>
  </si>
  <si>
    <t>-1079170776</t>
  </si>
  <si>
    <t>286.R03</t>
  </si>
  <si>
    <t>napojení domovního vodovodu</t>
  </si>
  <si>
    <t>-1945322489</t>
  </si>
  <si>
    <t>286.R04</t>
  </si>
  <si>
    <t>vyhledávací vodič CYKY 4mm2</t>
  </si>
  <si>
    <t>992025371</t>
  </si>
  <si>
    <t>286.R05</t>
  </si>
  <si>
    <t>ochranná folie šířky 400mm</t>
  </si>
  <si>
    <t>245148873</t>
  </si>
  <si>
    <t>897173.R09</t>
  </si>
  <si>
    <t>Zřízení prefabrikované vodoměrné šachty pro dvě odběrná místa - kompletní dodávka a instalace</t>
  </si>
  <si>
    <t>-1608141502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</si>
  <si>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</si>
  <si>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</si>
  <si>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-983324485</t>
  </si>
  <si>
    <t>https://podminky.urs.cz/item/CS_URS_2024_02/998276101</t>
  </si>
  <si>
    <t>722270104</t>
  </si>
  <si>
    <t>Vodoměrové sestavy závitové G 6/4"</t>
  </si>
  <si>
    <t>-785623068</t>
  </si>
  <si>
    <t>https://podminky.urs.cz/item/CS_URS_2024_02/722270104</t>
  </si>
  <si>
    <t>57 - SO12</t>
  </si>
  <si>
    <t>1237576755</t>
  </si>
  <si>
    <t>729791883</t>
  </si>
  <si>
    <t>1715187161</t>
  </si>
  <si>
    <t>532312901</t>
  </si>
  <si>
    <t>-877840970</t>
  </si>
  <si>
    <t>-1665411976</t>
  </si>
  <si>
    <t>-653819755</t>
  </si>
  <si>
    <t>-2071054947</t>
  </si>
  <si>
    <t>-1143886995</t>
  </si>
  <si>
    <t>-1558035011</t>
  </si>
  <si>
    <t>723XP101</t>
  </si>
  <si>
    <t>1976934160</t>
  </si>
  <si>
    <t>723XP102</t>
  </si>
  <si>
    <t>Tlaková, pevnostní a provozní zkouška plynovodu</t>
  </si>
  <si>
    <t>446069009</t>
  </si>
  <si>
    <t>723XP103</t>
  </si>
  <si>
    <t>Stavební přípomoci a ostatní pomocné práce</t>
  </si>
  <si>
    <t>674302413</t>
  </si>
  <si>
    <t>723XP104</t>
  </si>
  <si>
    <t>Nerezová, děrovaná, uzavíratelná dvířka - čístý rozměr 600mm*600mm</t>
  </si>
  <si>
    <t>-161125693</t>
  </si>
  <si>
    <t>723XP105</t>
  </si>
  <si>
    <t>Vodič signalizační CYY 2,5</t>
  </si>
  <si>
    <t>1846659029</t>
  </si>
  <si>
    <t>723XP106</t>
  </si>
  <si>
    <t>Fólie výstražná oranžová šířky 400mm</t>
  </si>
  <si>
    <t>-1149304380</t>
  </si>
  <si>
    <t>723XP107</t>
  </si>
  <si>
    <t>Navrtávací odbočková armatura DAA d63 / d32 PE 100 SDR 11 s prodlouženým hrdlem a přiloženou objímkou</t>
  </si>
  <si>
    <t>-441016030</t>
  </si>
  <si>
    <t>723XP108</t>
  </si>
  <si>
    <t>Tvarovka přechodová závitová PE 100 32*3,0 / DN20</t>
  </si>
  <si>
    <t>-1978957280</t>
  </si>
  <si>
    <t>723XP109</t>
  </si>
  <si>
    <t>Montážní rám, konzoly a objímky pro uchycení zařízení v nice HUP a M + R plynu</t>
  </si>
  <si>
    <t>-850725204</t>
  </si>
  <si>
    <t>Přípojka k plynoměru spojované na závit bez ochozu G 1</t>
  </si>
  <si>
    <t>669297666</t>
  </si>
  <si>
    <t>Rozpěrka přípojek plynoměru G 1</t>
  </si>
  <si>
    <t>-1872399932</t>
  </si>
  <si>
    <t>723170114</t>
  </si>
  <si>
    <t>Potrubí z plastových trub Pe100 spojovaných elektrotvarovkami PN 0,4 MPa (SDR 11) D 32 x 3,0 mm</t>
  </si>
  <si>
    <t>767542875</t>
  </si>
  <si>
    <t>https://podminky.urs.cz/item/CS_URS_2024_02/723170114</t>
  </si>
  <si>
    <t>723170116</t>
  </si>
  <si>
    <t>Potrubí z plastových trub Pe100 spojovaných elektrotvarovkami PN 0,4 MPa (SDR 11) D 50 x 4,6 mm</t>
  </si>
  <si>
    <t>327187076</t>
  </si>
  <si>
    <t>https://podminky.urs.cz/item/CS_URS_2024_02/723170116</t>
  </si>
  <si>
    <t>723231163</t>
  </si>
  <si>
    <t>Armatury se dvěma závity kohouty kulové PN 42 do 185°C plnoprůtokové vnitřní závit těžká řada G 3/4</t>
  </si>
  <si>
    <t>-1367623587</t>
  </si>
  <si>
    <t>https://podminky.urs.cz/item/CS_URS_2024_02/723231163</t>
  </si>
  <si>
    <t>9 - VRN</t>
  </si>
  <si>
    <t>VRN - Vedlejší rozpočtové náklady</t>
  </si>
  <si>
    <t xml:space="preserve">    VRN3 - Zařízení staveniště</t>
  </si>
  <si>
    <t xml:space="preserve">    VRN7 - Provozní vlivy</t>
  </si>
  <si>
    <t>VRN1 - Průzkumné, geodetické a projektové práce</t>
  </si>
  <si>
    <t xml:space="preserve">    VRN4 - Inženýrská činnost</t>
  </si>
  <si>
    <t xml:space="preserve">    VRN8 - Přesun stavebních kapacit</t>
  </si>
  <si>
    <t xml:space="preserve">    VRN9 - Ostatní náklady</t>
  </si>
  <si>
    <t>Vedlejší rozpočtové náklady</t>
  </si>
  <si>
    <t>VRN3</t>
  </si>
  <si>
    <t>030001000</t>
  </si>
  <si>
    <t>soubor</t>
  </si>
  <si>
    <t>1024</t>
  </si>
  <si>
    <t>170851290</t>
  </si>
  <si>
    <t>https://podminky.urs.cz/item/CS_URS_2024_02/030001000</t>
  </si>
  <si>
    <t>Poznámka k položce:_x000d_
Současně kryje náklady na zdvihací prostředky po celou dobu stavby, spotřebu médií, zabezpečení a plnění podmínek BOZP a další nezbytné náklady.</t>
  </si>
  <si>
    <t>033002000</t>
  </si>
  <si>
    <t>Připojení staveniště na inženýrské sítě</t>
  </si>
  <si>
    <t>-1508825899</t>
  </si>
  <si>
    <t>https://podminky.urs.cz/item/CS_URS_2024_02/033002000</t>
  </si>
  <si>
    <t>034103000</t>
  </si>
  <si>
    <t>Oplocení staveniště</t>
  </si>
  <si>
    <t>1591253019</t>
  </si>
  <si>
    <t>https://podminky.urs.cz/item/CS_URS_2024_02/034103000</t>
  </si>
  <si>
    <t>039002000</t>
  </si>
  <si>
    <t>Zrušení zařízení staveniště</t>
  </si>
  <si>
    <t>1590710576</t>
  </si>
  <si>
    <t>https://podminky.urs.cz/item/CS_URS_2024_02/039002000</t>
  </si>
  <si>
    <t>VRN7</t>
  </si>
  <si>
    <t>Provozní vlivy</t>
  </si>
  <si>
    <t>072002000</t>
  </si>
  <si>
    <t>Silniční provoz, provizorní dopravní značení</t>
  </si>
  <si>
    <t>1133043919</t>
  </si>
  <si>
    <t>https://podminky.urs.cz/item/CS_URS_2024_02/072002000</t>
  </si>
  <si>
    <t>VRN1</t>
  </si>
  <si>
    <t>Průzkumné, geodetické a projektové práce</t>
  </si>
  <si>
    <t>012103000</t>
  </si>
  <si>
    <t>Geodetické práce před výstavbou</t>
  </si>
  <si>
    <t>-1783437000</t>
  </si>
  <si>
    <t>https://podminky.urs.cz/item/CS_URS_2024_02/012103000</t>
  </si>
  <si>
    <t>012303000</t>
  </si>
  <si>
    <t>Geodetické práce po výstavbě</t>
  </si>
  <si>
    <t>1413882003</t>
  </si>
  <si>
    <t>https://podminky.urs.cz/item/CS_URS_2024_02/012303000</t>
  </si>
  <si>
    <t>013244000</t>
  </si>
  <si>
    <t>Dokumentace pro provádění stavby - dílenská PD</t>
  </si>
  <si>
    <t>1710927922</t>
  </si>
  <si>
    <t>https://podminky.urs.cz/item/CS_URS_2024_02/013244000</t>
  </si>
  <si>
    <t>013254000</t>
  </si>
  <si>
    <t>Dokumentace skutečného provedení stavby</t>
  </si>
  <si>
    <t>-104498291</t>
  </si>
  <si>
    <t>https://podminky.urs.cz/item/CS_URS_2024_02/013254000</t>
  </si>
  <si>
    <t>K057</t>
  </si>
  <si>
    <t>vzorkování</t>
  </si>
  <si>
    <t>-733890963</t>
  </si>
  <si>
    <t>VRN4</t>
  </si>
  <si>
    <t>Inženýrská činnost</t>
  </si>
  <si>
    <t>043103000</t>
  </si>
  <si>
    <t>Zkoušky bez rozlišení - měření hluku, revize výchozí aj.</t>
  </si>
  <si>
    <t>-121192691</t>
  </si>
  <si>
    <t>https://podminky.urs.cz/item/CS_URS_2024_02/043103000</t>
  </si>
  <si>
    <t>045002000</t>
  </si>
  <si>
    <t>Kompletační a koordinační činnost</t>
  </si>
  <si>
    <t>-1624318222</t>
  </si>
  <si>
    <t>https://podminky.urs.cz/item/CS_URS_2024_02/045002000</t>
  </si>
  <si>
    <t>091504000</t>
  </si>
  <si>
    <t>Náklady související s publikační činností - publicita projektu</t>
  </si>
  <si>
    <t>-761159246</t>
  </si>
  <si>
    <t>https://podminky.urs.cz/item/CS_URS_2024_02/091504000</t>
  </si>
  <si>
    <t>VRN8</t>
  </si>
  <si>
    <t>Přesun stavebních kapacit</t>
  </si>
  <si>
    <t>081002000</t>
  </si>
  <si>
    <t>Doprava zaměstnanců</t>
  </si>
  <si>
    <t>-1238281579</t>
  </si>
  <si>
    <t>https://podminky.urs.cz/item/CS_URS_2024_02/081002000</t>
  </si>
  <si>
    <t>VRN9</t>
  </si>
  <si>
    <t>034503000</t>
  </si>
  <si>
    <t>Informační tabule na staveništi</t>
  </si>
  <si>
    <t>-642695602</t>
  </si>
  <si>
    <t>https://podminky.urs.cz/item/CS_URS_2024_02/034503000</t>
  </si>
  <si>
    <t>Poznámka k položce:_x000d_
Publicita projektu</t>
  </si>
  <si>
    <t>092203000</t>
  </si>
  <si>
    <t>Náklady na zaškolení</t>
  </si>
  <si>
    <t>-543961108</t>
  </si>
  <si>
    <t>https://podminky.urs.cz/item/CS_URS_2024_02/092203000</t>
  </si>
  <si>
    <t>094104000</t>
  </si>
  <si>
    <t>Náklady na opatření BOZP</t>
  </si>
  <si>
    <t>192637713</t>
  </si>
  <si>
    <t>https://podminky.urs.cz/item/CS_URS_2024_02/094104000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</si>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</sst>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right" vertical="center"/>
    </xf>
    <xf numFmtId="0" fontId="20" fillId="5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21" fillId="3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9" fillId="0" borderId="4" xfId="0" applyFont="1" applyBorder="1" applyAlignment="1"/>
    <xf numFmtId="0" fontId="9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4" fontId="9" fillId="0" borderId="0" xfId="0" applyNumberFormat="1" applyFont="1" applyAlignment="1"/>
    <xf numFmtId="0" fontId="9" fillId="0" borderId="15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6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167" fontId="20" fillId="3" borderId="23" xfId="0" applyNumberFormat="1" applyFont="1" applyFill="1" applyBorder="1" applyAlignment="1" applyProtection="1">
      <alignment vertical="center"/>
      <protection locked="0"/>
    </xf>
    <xf numFmtId="0" fontId="37" fillId="3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>
      <alignment horizontal="center" vertical="center"/>
    </xf>
    <xf numFmtId="166" fontId="21" fillId="0" borderId="21" xfId="0" applyNumberFormat="1" applyFont="1" applyBorder="1" applyAlignment="1">
      <alignment vertical="center"/>
    </xf>
    <xf numFmtId="166" fontId="21" fillId="0" borderId="22" xfId="0" applyNumberFormat="1" applyFont="1" applyBorder="1" applyAlignment="1">
      <alignment vertical="center"/>
    </xf>
    <xf numFmtId="0" fontId="21" fillId="3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312122" TargetMode="External" /><Relationship Id="rId2" Type="http://schemas.openxmlformats.org/officeDocument/2006/relationships/hyperlink" Target="https://podminky.urs.cz/item/CS_URS_2024_02/151101101" TargetMode="External" /><Relationship Id="rId3" Type="http://schemas.openxmlformats.org/officeDocument/2006/relationships/hyperlink" Target="https://podminky.urs.cz/item/CS_URS_2024_02/151101111" TargetMode="External" /><Relationship Id="rId4" Type="http://schemas.openxmlformats.org/officeDocument/2006/relationships/hyperlink" Target="https://podminky.urs.cz/item/CS_URS_2024_02/162651132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4211101" TargetMode="External" /><Relationship Id="rId8" Type="http://schemas.openxmlformats.org/officeDocument/2006/relationships/hyperlink" Target="https://podminky.urs.cz/item/CS_URS_2024_02/175111101" TargetMode="External" /><Relationship Id="rId9" Type="http://schemas.openxmlformats.org/officeDocument/2006/relationships/hyperlink" Target="https://podminky.urs.cz/item/CS_URS_2024_02/451541111" TargetMode="External" /><Relationship Id="rId10" Type="http://schemas.openxmlformats.org/officeDocument/2006/relationships/hyperlink" Target="https://podminky.urs.cz/item/CS_URS_2024_02/723160204" TargetMode="External" /><Relationship Id="rId11" Type="http://schemas.openxmlformats.org/officeDocument/2006/relationships/hyperlink" Target="https://podminky.urs.cz/item/CS_URS_2024_02/723160334" TargetMode="External" /><Relationship Id="rId12" Type="http://schemas.openxmlformats.org/officeDocument/2006/relationships/hyperlink" Target="https://podminky.urs.cz/item/CS_URS_2024_02/723170114" TargetMode="External" /><Relationship Id="rId13" Type="http://schemas.openxmlformats.org/officeDocument/2006/relationships/hyperlink" Target="https://podminky.urs.cz/item/CS_URS_2024_02/723170116" TargetMode="External" /><Relationship Id="rId14" Type="http://schemas.openxmlformats.org/officeDocument/2006/relationships/hyperlink" Target="https://podminky.urs.cz/item/CS_URS_2024_02/723231163" TargetMode="External" /><Relationship Id="rId15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30001000" TargetMode="External" /><Relationship Id="rId2" Type="http://schemas.openxmlformats.org/officeDocument/2006/relationships/hyperlink" Target="https://podminky.urs.cz/item/CS_URS_2024_02/033002000" TargetMode="External" /><Relationship Id="rId3" Type="http://schemas.openxmlformats.org/officeDocument/2006/relationships/hyperlink" Target="https://podminky.urs.cz/item/CS_URS_2024_02/034103000" TargetMode="External" /><Relationship Id="rId4" Type="http://schemas.openxmlformats.org/officeDocument/2006/relationships/hyperlink" Target="https://podminky.urs.cz/item/CS_URS_2024_02/039002000" TargetMode="External" /><Relationship Id="rId5" Type="http://schemas.openxmlformats.org/officeDocument/2006/relationships/hyperlink" Target="https://podminky.urs.cz/item/CS_URS_2024_02/072002000" TargetMode="External" /><Relationship Id="rId6" Type="http://schemas.openxmlformats.org/officeDocument/2006/relationships/hyperlink" Target="https://podminky.urs.cz/item/CS_URS_2024_02/012103000" TargetMode="External" /><Relationship Id="rId7" Type="http://schemas.openxmlformats.org/officeDocument/2006/relationships/hyperlink" Target="https://podminky.urs.cz/item/CS_URS_2024_02/012303000" TargetMode="External" /><Relationship Id="rId8" Type="http://schemas.openxmlformats.org/officeDocument/2006/relationships/hyperlink" Target="https://podminky.urs.cz/item/CS_URS_2024_02/013244000" TargetMode="External" /><Relationship Id="rId9" Type="http://schemas.openxmlformats.org/officeDocument/2006/relationships/hyperlink" Target="https://podminky.urs.cz/item/CS_URS_2024_02/013254000" TargetMode="External" /><Relationship Id="rId10" Type="http://schemas.openxmlformats.org/officeDocument/2006/relationships/hyperlink" Target="https://podminky.urs.cz/item/CS_URS_2024_02/043103000" TargetMode="External" /><Relationship Id="rId11" Type="http://schemas.openxmlformats.org/officeDocument/2006/relationships/hyperlink" Target="https://podminky.urs.cz/item/CS_URS_2024_02/045002000" TargetMode="External" /><Relationship Id="rId12" Type="http://schemas.openxmlformats.org/officeDocument/2006/relationships/hyperlink" Target="https://podminky.urs.cz/item/CS_URS_2024_02/091504000" TargetMode="External" /><Relationship Id="rId13" Type="http://schemas.openxmlformats.org/officeDocument/2006/relationships/hyperlink" Target="https://podminky.urs.cz/item/CS_URS_2024_02/081002000" TargetMode="External" /><Relationship Id="rId14" Type="http://schemas.openxmlformats.org/officeDocument/2006/relationships/hyperlink" Target="https://podminky.urs.cz/item/CS_URS_2024_02/034503000" TargetMode="External" /><Relationship Id="rId15" Type="http://schemas.openxmlformats.org/officeDocument/2006/relationships/hyperlink" Target="https://podminky.urs.cz/item/CS_URS_2024_02/092203000" TargetMode="External" /><Relationship Id="rId16" Type="http://schemas.openxmlformats.org/officeDocument/2006/relationships/hyperlink" Target="https://podminky.urs.cz/item/CS_URS_2024_02/094104000" TargetMode="External" /><Relationship Id="rId17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03" TargetMode="External" /><Relationship Id="rId2" Type="http://schemas.openxmlformats.org/officeDocument/2006/relationships/hyperlink" Target="https://podminky.urs.cz/item/CS_URS_2024_02/181351003" TargetMode="External" /><Relationship Id="rId3" Type="http://schemas.openxmlformats.org/officeDocument/2006/relationships/hyperlink" Target="https://podminky.urs.cz/item/CS_URS_2024_02/162251102" TargetMode="External" /><Relationship Id="rId4" Type="http://schemas.openxmlformats.org/officeDocument/2006/relationships/hyperlink" Target="https://podminky.urs.cz/item/CS_URS_2024_02/167151111" TargetMode="External" /><Relationship Id="rId5" Type="http://schemas.openxmlformats.org/officeDocument/2006/relationships/hyperlink" Target="https://podminky.urs.cz/item/CS_URS_2024_02/131251105" TargetMode="External" /><Relationship Id="rId6" Type="http://schemas.openxmlformats.org/officeDocument/2006/relationships/hyperlink" Target="https://podminky.urs.cz/item/CS_URS_2024_02/132212131" TargetMode="External" /><Relationship Id="rId7" Type="http://schemas.openxmlformats.org/officeDocument/2006/relationships/hyperlink" Target="https://podminky.urs.cz/item/CS_URS_2024_02/132251101" TargetMode="External" /><Relationship Id="rId8" Type="http://schemas.openxmlformats.org/officeDocument/2006/relationships/hyperlink" Target="https://podminky.urs.cz/item/CS_URS_2024_02/132251251" TargetMode="External" /><Relationship Id="rId9" Type="http://schemas.openxmlformats.org/officeDocument/2006/relationships/hyperlink" Target="https://podminky.urs.cz/item/CS_URS_2024_02/174111101" TargetMode="External" /><Relationship Id="rId10" Type="http://schemas.openxmlformats.org/officeDocument/2006/relationships/hyperlink" Target="https://podminky.urs.cz/item/CS_URS_2024_02/162251102" TargetMode="External" /><Relationship Id="rId11" Type="http://schemas.openxmlformats.org/officeDocument/2006/relationships/hyperlink" Target="https://podminky.urs.cz/item/CS_URS_2024_02/167151111" TargetMode="External" /><Relationship Id="rId12" Type="http://schemas.openxmlformats.org/officeDocument/2006/relationships/hyperlink" Target="https://podminky.urs.cz/item/CS_URS_2024_02/162751117" TargetMode="External" /><Relationship Id="rId13" Type="http://schemas.openxmlformats.org/officeDocument/2006/relationships/hyperlink" Target="https://podminky.urs.cz/item/CS_URS_2024_02/162751119" TargetMode="External" /><Relationship Id="rId14" Type="http://schemas.openxmlformats.org/officeDocument/2006/relationships/hyperlink" Target="https://podminky.urs.cz/item/CS_URS_2024_02/997013873" TargetMode="External" /><Relationship Id="rId15" Type="http://schemas.openxmlformats.org/officeDocument/2006/relationships/hyperlink" Target="https://podminky.urs.cz/item/CS_URS_2024_02/213141111" TargetMode="External" /><Relationship Id="rId16" Type="http://schemas.openxmlformats.org/officeDocument/2006/relationships/hyperlink" Target="https://podminky.urs.cz/item/CS_URS_2024_02/274351121" TargetMode="External" /><Relationship Id="rId17" Type="http://schemas.openxmlformats.org/officeDocument/2006/relationships/hyperlink" Target="https://podminky.urs.cz/item/CS_URS_2024_02/274351122" TargetMode="External" /><Relationship Id="rId18" Type="http://schemas.openxmlformats.org/officeDocument/2006/relationships/hyperlink" Target="https://podminky.urs.cz/item/CS_URS_2024_02/274313711" TargetMode="External" /><Relationship Id="rId19" Type="http://schemas.openxmlformats.org/officeDocument/2006/relationships/hyperlink" Target="https://podminky.urs.cz/item/CS_URS_2024_02/279113144" TargetMode="External" /><Relationship Id="rId20" Type="http://schemas.openxmlformats.org/officeDocument/2006/relationships/hyperlink" Target="https://podminky.urs.cz/item/CS_URS_2024_02/279113145" TargetMode="External" /><Relationship Id="rId21" Type="http://schemas.openxmlformats.org/officeDocument/2006/relationships/hyperlink" Target="https://podminky.urs.cz/item/CS_URS_2024_02/279361821" TargetMode="External" /><Relationship Id="rId22" Type="http://schemas.openxmlformats.org/officeDocument/2006/relationships/hyperlink" Target="https://podminky.urs.cz/item/CS_URS_2024_02/953961113" TargetMode="External" /><Relationship Id="rId23" Type="http://schemas.openxmlformats.org/officeDocument/2006/relationships/hyperlink" Target="https://podminky.urs.cz/item/CS_URS_2024_02/273321511" TargetMode="External" /><Relationship Id="rId24" Type="http://schemas.openxmlformats.org/officeDocument/2006/relationships/hyperlink" Target="https://podminky.urs.cz/item/CS_URS_2024_02/273351121" TargetMode="External" /><Relationship Id="rId25" Type="http://schemas.openxmlformats.org/officeDocument/2006/relationships/hyperlink" Target="https://podminky.urs.cz/item/CS_URS_2024_02/273351122" TargetMode="External" /><Relationship Id="rId26" Type="http://schemas.openxmlformats.org/officeDocument/2006/relationships/hyperlink" Target="https://podminky.urs.cz/item/CS_URS_2024_02/273361821" TargetMode="External" /><Relationship Id="rId27" Type="http://schemas.openxmlformats.org/officeDocument/2006/relationships/hyperlink" Target="https://podminky.urs.cz/item/CS_URS_2024_02/631311126" TargetMode="External" /><Relationship Id="rId28" Type="http://schemas.openxmlformats.org/officeDocument/2006/relationships/hyperlink" Target="https://podminky.urs.cz/item/CS_URS_2024_02/631319022" TargetMode="External" /><Relationship Id="rId29" Type="http://schemas.openxmlformats.org/officeDocument/2006/relationships/hyperlink" Target="https://podminky.urs.cz/item/CS_URS_2024_02/631319173" TargetMode="External" /><Relationship Id="rId30" Type="http://schemas.openxmlformats.org/officeDocument/2006/relationships/hyperlink" Target="https://podminky.urs.cz/item/CS_URS_2024_02/631311135" TargetMode="External" /><Relationship Id="rId31" Type="http://schemas.openxmlformats.org/officeDocument/2006/relationships/hyperlink" Target="https://podminky.urs.cz/item/CS_URS_2024_02/631319013" TargetMode="External" /><Relationship Id="rId32" Type="http://schemas.openxmlformats.org/officeDocument/2006/relationships/hyperlink" Target="https://podminky.urs.cz/item/CS_URS_2024_02/631319175" TargetMode="External" /><Relationship Id="rId33" Type="http://schemas.openxmlformats.org/officeDocument/2006/relationships/hyperlink" Target="https://podminky.urs.cz/item/CS_URS_2024_02/631351101" TargetMode="External" /><Relationship Id="rId34" Type="http://schemas.openxmlformats.org/officeDocument/2006/relationships/hyperlink" Target="https://podminky.urs.cz/item/CS_URS_2024_02/631351102" TargetMode="External" /><Relationship Id="rId35" Type="http://schemas.openxmlformats.org/officeDocument/2006/relationships/hyperlink" Target="https://podminky.urs.cz/item/CS_URS_2024_02/631362021.2" TargetMode="External" /><Relationship Id="rId36" Type="http://schemas.openxmlformats.org/officeDocument/2006/relationships/hyperlink" Target="https://podminky.urs.cz/item/CS_URS_2024_02/741410021" TargetMode="External" /><Relationship Id="rId37" Type="http://schemas.openxmlformats.org/officeDocument/2006/relationships/hyperlink" Target="https://podminky.urs.cz/item/CS_URS_2024_02/175111101" TargetMode="External" /><Relationship Id="rId38" Type="http://schemas.openxmlformats.org/officeDocument/2006/relationships/hyperlink" Target="https://podminky.urs.cz/item/CS_URS_2024_02/211971121" TargetMode="External" /><Relationship Id="rId39" Type="http://schemas.openxmlformats.org/officeDocument/2006/relationships/hyperlink" Target="https://podminky.urs.cz/item/CS_URS_2024_02/212312111" TargetMode="External" /><Relationship Id="rId40" Type="http://schemas.openxmlformats.org/officeDocument/2006/relationships/hyperlink" Target="https://podminky.urs.cz/item/CS_URS_2024_02/212755214" TargetMode="External" /><Relationship Id="rId41" Type="http://schemas.openxmlformats.org/officeDocument/2006/relationships/hyperlink" Target="https://podminky.urs.cz/item/CS_URS_2024_02/894812155" TargetMode="External" /><Relationship Id="rId42" Type="http://schemas.openxmlformats.org/officeDocument/2006/relationships/hyperlink" Target="https://podminky.urs.cz/item/CS_URS_2024_02/895270001" TargetMode="External" /><Relationship Id="rId43" Type="http://schemas.openxmlformats.org/officeDocument/2006/relationships/hyperlink" Target="https://podminky.urs.cz/item/CS_URS_2024_02/895270021" TargetMode="External" /><Relationship Id="rId44" Type="http://schemas.openxmlformats.org/officeDocument/2006/relationships/hyperlink" Target="https://podminky.urs.cz/item/CS_URS_2024_02/895270031" TargetMode="External" /><Relationship Id="rId45" Type="http://schemas.openxmlformats.org/officeDocument/2006/relationships/hyperlink" Target="https://podminky.urs.cz/item/CS_URS_2024_02/895270067" TargetMode="External" /><Relationship Id="rId46" Type="http://schemas.openxmlformats.org/officeDocument/2006/relationships/hyperlink" Target="https://podminky.urs.cz/item/CS_URS_2024_02/175111101" TargetMode="External" /><Relationship Id="rId47" Type="http://schemas.openxmlformats.org/officeDocument/2006/relationships/hyperlink" Target="https://podminky.urs.cz/item/CS_URS_2024_02/218111112" TargetMode="External" /><Relationship Id="rId48" Type="http://schemas.openxmlformats.org/officeDocument/2006/relationships/hyperlink" Target="https://podminky.urs.cz/item/CS_URS_2024_02/218111121" TargetMode="External" /><Relationship Id="rId49" Type="http://schemas.openxmlformats.org/officeDocument/2006/relationships/hyperlink" Target="https://podminky.urs.cz/item/CS_URS_2024_02/218121111" TargetMode="External" /><Relationship Id="rId50" Type="http://schemas.openxmlformats.org/officeDocument/2006/relationships/hyperlink" Target="https://podminky.urs.cz/item/CS_URS_2024_02/311235151" TargetMode="External" /><Relationship Id="rId51" Type="http://schemas.openxmlformats.org/officeDocument/2006/relationships/hyperlink" Target="https://podminky.urs.cz/item/CS_URS_2024_02/311236141" TargetMode="External" /><Relationship Id="rId52" Type="http://schemas.openxmlformats.org/officeDocument/2006/relationships/hyperlink" Target="https://podminky.urs.cz/item/CS_URS_2024_02/311238937" TargetMode="External" /><Relationship Id="rId53" Type="http://schemas.openxmlformats.org/officeDocument/2006/relationships/hyperlink" Target="https://podminky.urs.cz/item/CS_URS_2024_02/311113144" TargetMode="External" /><Relationship Id="rId54" Type="http://schemas.openxmlformats.org/officeDocument/2006/relationships/hyperlink" Target="https://podminky.urs.cz/item/CS_URS_2024_02/311361821" TargetMode="External" /><Relationship Id="rId55" Type="http://schemas.openxmlformats.org/officeDocument/2006/relationships/hyperlink" Target="https://podminky.urs.cz/item/CS_URS_2024_02/317168051" TargetMode="External" /><Relationship Id="rId56" Type="http://schemas.openxmlformats.org/officeDocument/2006/relationships/hyperlink" Target="https://podminky.urs.cz/item/CS_URS_2024_02/317168052" TargetMode="External" /><Relationship Id="rId57" Type="http://schemas.openxmlformats.org/officeDocument/2006/relationships/hyperlink" Target="https://podminky.urs.cz/item/CS_URS_2024_02/317168053" TargetMode="External" /><Relationship Id="rId58" Type="http://schemas.openxmlformats.org/officeDocument/2006/relationships/hyperlink" Target="https://podminky.urs.cz/item/CS_URS_2024_02/317168054" TargetMode="External" /><Relationship Id="rId59" Type="http://schemas.openxmlformats.org/officeDocument/2006/relationships/hyperlink" Target="https://podminky.urs.cz/item/CS_URS_2024_02/317168057" TargetMode="External" /><Relationship Id="rId60" Type="http://schemas.openxmlformats.org/officeDocument/2006/relationships/hyperlink" Target="https://podminky.urs.cz/item/CS_URS_2024_02/317168055" TargetMode="External" /><Relationship Id="rId61" Type="http://schemas.openxmlformats.org/officeDocument/2006/relationships/hyperlink" Target="https://podminky.urs.cz/item/CS_URS_2024_02/317168056" TargetMode="External" /><Relationship Id="rId62" Type="http://schemas.openxmlformats.org/officeDocument/2006/relationships/hyperlink" Target="https://podminky.urs.cz/item/CS_URS_2024_02/317998132" TargetMode="External" /><Relationship Id="rId63" Type="http://schemas.openxmlformats.org/officeDocument/2006/relationships/hyperlink" Target="https://podminky.urs.cz/item/CS_URS_2024_02/317941121" TargetMode="External" /><Relationship Id="rId64" Type="http://schemas.openxmlformats.org/officeDocument/2006/relationships/hyperlink" Target="https://podminky.urs.cz/item/CS_URS_2024_02/346244381" TargetMode="External" /><Relationship Id="rId65" Type="http://schemas.openxmlformats.org/officeDocument/2006/relationships/hyperlink" Target="https://podminky.urs.cz/item/CS_URS_2024_02/317168012" TargetMode="External" /><Relationship Id="rId66" Type="http://schemas.openxmlformats.org/officeDocument/2006/relationships/hyperlink" Target="https://podminky.urs.cz/item/CS_URS_2024_02/317168028" TargetMode="External" /><Relationship Id="rId67" Type="http://schemas.openxmlformats.org/officeDocument/2006/relationships/hyperlink" Target="https://podminky.urs.cz/item/CS_URS_2024_02/342244201" TargetMode="External" /><Relationship Id="rId68" Type="http://schemas.openxmlformats.org/officeDocument/2006/relationships/hyperlink" Target="https://podminky.urs.cz/item/CS_URS_2024_02/342244211" TargetMode="External" /><Relationship Id="rId69" Type="http://schemas.openxmlformats.org/officeDocument/2006/relationships/hyperlink" Target="https://podminky.urs.cz/item/CS_URS_2024_02/342272225" TargetMode="External" /><Relationship Id="rId70" Type="http://schemas.openxmlformats.org/officeDocument/2006/relationships/hyperlink" Target="https://podminky.urs.cz/item/CS_URS_2024_02/342244221" TargetMode="External" /><Relationship Id="rId71" Type="http://schemas.openxmlformats.org/officeDocument/2006/relationships/hyperlink" Target="https://podminky.urs.cz/item/CS_URS_2024_02/342291112" TargetMode="External" /><Relationship Id="rId72" Type="http://schemas.openxmlformats.org/officeDocument/2006/relationships/hyperlink" Target="https://podminky.urs.cz/item/CS_URS_2024_02/342291121" TargetMode="External" /><Relationship Id="rId73" Type="http://schemas.openxmlformats.org/officeDocument/2006/relationships/hyperlink" Target="https://podminky.urs.cz/item/CS_URS_2024_02/346272256" TargetMode="External" /><Relationship Id="rId74" Type="http://schemas.openxmlformats.org/officeDocument/2006/relationships/hyperlink" Target="https://podminky.urs.cz/item/CS_URS_2024_02/713131151" TargetMode="External" /><Relationship Id="rId75" Type="http://schemas.openxmlformats.org/officeDocument/2006/relationships/hyperlink" Target="https://podminky.urs.cz/item/CS_URS_2024_02/413941135" TargetMode="External" /><Relationship Id="rId76" Type="http://schemas.openxmlformats.org/officeDocument/2006/relationships/hyperlink" Target="https://podminky.urs.cz/item/CS_URS_2024_02/417321515" TargetMode="External" /><Relationship Id="rId77" Type="http://schemas.openxmlformats.org/officeDocument/2006/relationships/hyperlink" Target="https://podminky.urs.cz/item/CS_URS_2024_02/417351115" TargetMode="External" /><Relationship Id="rId78" Type="http://schemas.openxmlformats.org/officeDocument/2006/relationships/hyperlink" Target="https://podminky.urs.cz/item/CS_URS_2024_02/417351116" TargetMode="External" /><Relationship Id="rId79" Type="http://schemas.openxmlformats.org/officeDocument/2006/relationships/hyperlink" Target="https://podminky.urs.cz/item/CS_URS_2024_02/417361821" TargetMode="External" /><Relationship Id="rId80" Type="http://schemas.openxmlformats.org/officeDocument/2006/relationships/hyperlink" Target="https://podminky.urs.cz/item/CS_URS_2024_02/953331112" TargetMode="External" /><Relationship Id="rId81" Type="http://schemas.openxmlformats.org/officeDocument/2006/relationships/hyperlink" Target="https://podminky.urs.cz/item/CS_URS_2024_02/417321515" TargetMode="External" /><Relationship Id="rId82" Type="http://schemas.openxmlformats.org/officeDocument/2006/relationships/hyperlink" Target="https://podminky.urs.cz/item/CS_URS_2024_02/417351115" TargetMode="External" /><Relationship Id="rId83" Type="http://schemas.openxmlformats.org/officeDocument/2006/relationships/hyperlink" Target="https://podminky.urs.cz/item/CS_URS_2024_02/417351116" TargetMode="External" /><Relationship Id="rId84" Type="http://schemas.openxmlformats.org/officeDocument/2006/relationships/hyperlink" Target="https://podminky.urs.cz/item/CS_URS_2024_02/417361821" TargetMode="External" /><Relationship Id="rId85" Type="http://schemas.openxmlformats.org/officeDocument/2006/relationships/hyperlink" Target="https://podminky.urs.cz/item/CS_URS_2024_02/953331112" TargetMode="External" /><Relationship Id="rId86" Type="http://schemas.openxmlformats.org/officeDocument/2006/relationships/hyperlink" Target="https://podminky.urs.cz/item/CS_URS_2024_02/411133903" TargetMode="External" /><Relationship Id="rId87" Type="http://schemas.openxmlformats.org/officeDocument/2006/relationships/hyperlink" Target="https://podminky.urs.cz/item/CS_URS_2024_02/389381001" TargetMode="External" /><Relationship Id="rId88" Type="http://schemas.openxmlformats.org/officeDocument/2006/relationships/hyperlink" Target="https://podminky.urs.cz/item/CS_URS_2024_02/411351011" TargetMode="External" /><Relationship Id="rId89" Type="http://schemas.openxmlformats.org/officeDocument/2006/relationships/hyperlink" Target="https://podminky.urs.cz/item/CS_URS_2024_02/411351012" TargetMode="External" /><Relationship Id="rId90" Type="http://schemas.openxmlformats.org/officeDocument/2006/relationships/hyperlink" Target="https://podminky.urs.cz/item/CS_URS_2024_02/417361821" TargetMode="External" /><Relationship Id="rId91" Type="http://schemas.openxmlformats.org/officeDocument/2006/relationships/hyperlink" Target="https://podminky.urs.cz/item/CS_URS_2024_02/953312112" TargetMode="External" /><Relationship Id="rId92" Type="http://schemas.openxmlformats.org/officeDocument/2006/relationships/hyperlink" Target="https://podminky.urs.cz/item/CS_URS_2024_02/411321414" TargetMode="External" /><Relationship Id="rId93" Type="http://schemas.openxmlformats.org/officeDocument/2006/relationships/hyperlink" Target="https://podminky.urs.cz/item/CS_URS_2024_02/411361821.1" TargetMode="External" /><Relationship Id="rId94" Type="http://schemas.openxmlformats.org/officeDocument/2006/relationships/hyperlink" Target="https://podminky.urs.cz/item/CS_URS_2024_02/411351011" TargetMode="External" /><Relationship Id="rId95" Type="http://schemas.openxmlformats.org/officeDocument/2006/relationships/hyperlink" Target="https://podminky.urs.cz/item/CS_URS_2024_02/411351012" TargetMode="External" /><Relationship Id="rId96" Type="http://schemas.openxmlformats.org/officeDocument/2006/relationships/hyperlink" Target="https://podminky.urs.cz/item/CS_URS_2024_02/411354313" TargetMode="External" /><Relationship Id="rId97" Type="http://schemas.openxmlformats.org/officeDocument/2006/relationships/hyperlink" Target="https://podminky.urs.cz/item/CS_URS_2024_02/411354314" TargetMode="External" /><Relationship Id="rId98" Type="http://schemas.openxmlformats.org/officeDocument/2006/relationships/hyperlink" Target="https://podminky.urs.cz/item/CS_URS_2024_02/953511111" TargetMode="External" /><Relationship Id="rId99" Type="http://schemas.openxmlformats.org/officeDocument/2006/relationships/hyperlink" Target="https://podminky.urs.cz/item/CS_URS_2024_02/413351111" TargetMode="External" /><Relationship Id="rId100" Type="http://schemas.openxmlformats.org/officeDocument/2006/relationships/hyperlink" Target="https://podminky.urs.cz/item/CS_URS_2024_02/413351112" TargetMode="External" /><Relationship Id="rId101" Type="http://schemas.openxmlformats.org/officeDocument/2006/relationships/hyperlink" Target="https://podminky.urs.cz/item/CS_URS_2024_02/413352111" TargetMode="External" /><Relationship Id="rId102" Type="http://schemas.openxmlformats.org/officeDocument/2006/relationships/hyperlink" Target="https://podminky.urs.cz/item/CS_URS_2024_02/413352112" TargetMode="External" /><Relationship Id="rId103" Type="http://schemas.openxmlformats.org/officeDocument/2006/relationships/hyperlink" Target="https://podminky.urs.cz/item/CS_URS_2024_02/413321414" TargetMode="External" /><Relationship Id="rId104" Type="http://schemas.openxmlformats.org/officeDocument/2006/relationships/hyperlink" Target="https://podminky.urs.cz/item/CS_URS_2024_02/413361821" TargetMode="External" /><Relationship Id="rId105" Type="http://schemas.openxmlformats.org/officeDocument/2006/relationships/hyperlink" Target="https://podminky.urs.cz/item/CS_URS_2024_02/431124111" TargetMode="External" /><Relationship Id="rId106" Type="http://schemas.openxmlformats.org/officeDocument/2006/relationships/hyperlink" Target="https://podminky.urs.cz/item/CS_URS_2024_02/435124311" TargetMode="External" /><Relationship Id="rId107" Type="http://schemas.openxmlformats.org/officeDocument/2006/relationships/hyperlink" Target="https://podminky.urs.cz/item/CS_URS_2024_02/953611141" TargetMode="External" /><Relationship Id="rId108" Type="http://schemas.openxmlformats.org/officeDocument/2006/relationships/hyperlink" Target="https://podminky.urs.cz/item/CS_URS_2024_02/953611211" TargetMode="External" /><Relationship Id="rId109" Type="http://schemas.openxmlformats.org/officeDocument/2006/relationships/hyperlink" Target="https://podminky.urs.cz/item/CS_URS_2024_02/953611151" TargetMode="External" /><Relationship Id="rId110" Type="http://schemas.openxmlformats.org/officeDocument/2006/relationships/hyperlink" Target="https://podminky.urs.cz/item/CS_URS_2024_02/629991012" TargetMode="External" /><Relationship Id="rId111" Type="http://schemas.openxmlformats.org/officeDocument/2006/relationships/hyperlink" Target="https://podminky.urs.cz/item/CS_URS_2024_02/622143004" TargetMode="External" /><Relationship Id="rId112" Type="http://schemas.openxmlformats.org/officeDocument/2006/relationships/hyperlink" Target="https://podminky.urs.cz/item/CS_URS_2024_02/622143005" TargetMode="External" /><Relationship Id="rId113" Type="http://schemas.openxmlformats.org/officeDocument/2006/relationships/hyperlink" Target="https://podminky.urs.cz/item/CS_URS_2024_02/612142001" TargetMode="External" /><Relationship Id="rId114" Type="http://schemas.openxmlformats.org/officeDocument/2006/relationships/hyperlink" Target="https://podminky.urs.cz/item/CS_URS_2024_02/632450121" TargetMode="External" /><Relationship Id="rId115" Type="http://schemas.openxmlformats.org/officeDocument/2006/relationships/hyperlink" Target="https://podminky.urs.cz/item/CS_URS_2024_02/612331321" TargetMode="External" /><Relationship Id="rId116" Type="http://schemas.openxmlformats.org/officeDocument/2006/relationships/hyperlink" Target="https://podminky.urs.cz/item/CS_URS_2024_02/611341325" TargetMode="External" /><Relationship Id="rId117" Type="http://schemas.openxmlformats.org/officeDocument/2006/relationships/hyperlink" Target="https://podminky.urs.cz/item/CS_URS_2024_02/612341321" TargetMode="External" /><Relationship Id="rId118" Type="http://schemas.openxmlformats.org/officeDocument/2006/relationships/hyperlink" Target="https://podminky.urs.cz/item/CS_URS_2024_02/629991012" TargetMode="External" /><Relationship Id="rId119" Type="http://schemas.openxmlformats.org/officeDocument/2006/relationships/hyperlink" Target="https://podminky.urs.cz/item/CS_URS_2024_02/629991011" TargetMode="External" /><Relationship Id="rId120" Type="http://schemas.openxmlformats.org/officeDocument/2006/relationships/hyperlink" Target="https://podminky.urs.cz/item/CS_URS_2024_02/622143004" TargetMode="External" /><Relationship Id="rId121" Type="http://schemas.openxmlformats.org/officeDocument/2006/relationships/hyperlink" Target="https://podminky.urs.cz/item/CS_URS_2024_02/622252002" TargetMode="External" /><Relationship Id="rId122" Type="http://schemas.openxmlformats.org/officeDocument/2006/relationships/hyperlink" Target="https://podminky.urs.cz/item/CS_URS_2024_02/621211001" TargetMode="External" /><Relationship Id="rId123" Type="http://schemas.openxmlformats.org/officeDocument/2006/relationships/hyperlink" Target="https://podminky.urs.cz/item/CS_URS_2024_02/622211041" TargetMode="External" /><Relationship Id="rId124" Type="http://schemas.openxmlformats.org/officeDocument/2006/relationships/hyperlink" Target="https://podminky.urs.cz/item/CS_URS_2024_02/622251101" TargetMode="External" /><Relationship Id="rId125" Type="http://schemas.openxmlformats.org/officeDocument/2006/relationships/hyperlink" Target="https://podminky.urs.cz/item/CS_URS_2024_02/622251221" TargetMode="External" /><Relationship Id="rId126" Type="http://schemas.openxmlformats.org/officeDocument/2006/relationships/hyperlink" Target="https://podminky.urs.cz/item/CS_URS_2024_02/622251209" TargetMode="External" /><Relationship Id="rId127" Type="http://schemas.openxmlformats.org/officeDocument/2006/relationships/hyperlink" Target="https://podminky.urs.cz/item/CS_URS_2024_02/622212001" TargetMode="External" /><Relationship Id="rId128" Type="http://schemas.openxmlformats.org/officeDocument/2006/relationships/hyperlink" Target="https://podminky.urs.cz/item/CS_URS_2024_02/622212001" TargetMode="External" /><Relationship Id="rId129" Type="http://schemas.openxmlformats.org/officeDocument/2006/relationships/hyperlink" Target="https://podminky.urs.cz/item/CS_URS_2024_02/622212001" TargetMode="External" /><Relationship Id="rId130" Type="http://schemas.openxmlformats.org/officeDocument/2006/relationships/hyperlink" Target="https://podminky.urs.cz/item/CS_URS_2024_02/622251211" TargetMode="External" /><Relationship Id="rId131" Type="http://schemas.openxmlformats.org/officeDocument/2006/relationships/hyperlink" Target="https://podminky.urs.cz/item/CS_URS_2024_02/621142001" TargetMode="External" /><Relationship Id="rId132" Type="http://schemas.openxmlformats.org/officeDocument/2006/relationships/hyperlink" Target="https://podminky.urs.cz/item/CS_URS_2024_02/622142001" TargetMode="External" /><Relationship Id="rId133" Type="http://schemas.openxmlformats.org/officeDocument/2006/relationships/hyperlink" Target="https://podminky.urs.cz/item/CS_URS_2024_02/713131145" TargetMode="External" /><Relationship Id="rId134" Type="http://schemas.openxmlformats.org/officeDocument/2006/relationships/hyperlink" Target="https://podminky.urs.cz/item/CS_URS_2024_02/621151001" TargetMode="External" /><Relationship Id="rId135" Type="http://schemas.openxmlformats.org/officeDocument/2006/relationships/hyperlink" Target="https://podminky.urs.cz/item/CS_URS_2024_02/621531012" TargetMode="External" /><Relationship Id="rId136" Type="http://schemas.openxmlformats.org/officeDocument/2006/relationships/hyperlink" Target="https://podminky.urs.cz/item/CS_URS_2024_02/622151001" TargetMode="External" /><Relationship Id="rId137" Type="http://schemas.openxmlformats.org/officeDocument/2006/relationships/hyperlink" Target="https://podminky.urs.cz/item/CS_URS_2024_02/622531012" TargetMode="External" /><Relationship Id="rId138" Type="http://schemas.openxmlformats.org/officeDocument/2006/relationships/hyperlink" Target="https://podminky.urs.cz/item/CS_URS_2024_02/632481213" TargetMode="External" /><Relationship Id="rId139" Type="http://schemas.openxmlformats.org/officeDocument/2006/relationships/hyperlink" Target="https://podminky.urs.cz/item/CS_URS_2024_02/634112113" TargetMode="External" /><Relationship Id="rId140" Type="http://schemas.openxmlformats.org/officeDocument/2006/relationships/hyperlink" Target="https://podminky.urs.cz/item/CS_URS_2024_02/634113113" TargetMode="External" /><Relationship Id="rId141" Type="http://schemas.openxmlformats.org/officeDocument/2006/relationships/hyperlink" Target="https://podminky.urs.cz/item/CS_URS_2024_02/631351111" TargetMode="External" /><Relationship Id="rId142" Type="http://schemas.openxmlformats.org/officeDocument/2006/relationships/hyperlink" Target="https://podminky.urs.cz/item/CS_URS_2024_02/631351112" TargetMode="External" /><Relationship Id="rId143" Type="http://schemas.openxmlformats.org/officeDocument/2006/relationships/hyperlink" Target="https://podminky.urs.cz/item/CS_URS_2024_02/635111311" TargetMode="External" /><Relationship Id="rId144" Type="http://schemas.openxmlformats.org/officeDocument/2006/relationships/hyperlink" Target="https://podminky.urs.cz/item/CS_URS_2024_02/631311115" TargetMode="External" /><Relationship Id="rId145" Type="http://schemas.openxmlformats.org/officeDocument/2006/relationships/hyperlink" Target="https://podminky.urs.cz/item/CS_URS_2024_02/631319011" TargetMode="External" /><Relationship Id="rId146" Type="http://schemas.openxmlformats.org/officeDocument/2006/relationships/hyperlink" Target="https://podminky.urs.cz/item/CS_URS_2024_02/631319204" TargetMode="External" /><Relationship Id="rId147" Type="http://schemas.openxmlformats.org/officeDocument/2006/relationships/hyperlink" Target="https://podminky.urs.cz/item/CS_URS_2024_02/637121113" TargetMode="External" /><Relationship Id="rId148" Type="http://schemas.openxmlformats.org/officeDocument/2006/relationships/hyperlink" Target="https://podminky.urs.cz/item/CS_URS_2024_02/637311131" TargetMode="External" /><Relationship Id="rId149" Type="http://schemas.openxmlformats.org/officeDocument/2006/relationships/hyperlink" Target="https://podminky.urs.cz/item/CS_URS_2024_02/632481215" TargetMode="External" /><Relationship Id="rId150" Type="http://schemas.openxmlformats.org/officeDocument/2006/relationships/hyperlink" Target="https://podminky.urs.cz/item/CS_URS_2024_02/632451101" TargetMode="External" /><Relationship Id="rId151" Type="http://schemas.openxmlformats.org/officeDocument/2006/relationships/hyperlink" Target="https://podminky.urs.cz/item/CS_URS_2024_02/771121011" TargetMode="External" /><Relationship Id="rId152" Type="http://schemas.openxmlformats.org/officeDocument/2006/relationships/hyperlink" Target="https://podminky.urs.cz/item/CS_URS_2024_02/642942111" TargetMode="External" /><Relationship Id="rId153" Type="http://schemas.openxmlformats.org/officeDocument/2006/relationships/hyperlink" Target="https://podminky.urs.cz/item/CS_URS_2024_02/642942221" TargetMode="External" /><Relationship Id="rId154" Type="http://schemas.openxmlformats.org/officeDocument/2006/relationships/hyperlink" Target="https://podminky.urs.cz/item/CS_URS_2024_02/642946111" TargetMode="External" /><Relationship Id="rId155" Type="http://schemas.openxmlformats.org/officeDocument/2006/relationships/hyperlink" Target="https://podminky.urs.cz/item/CS_URS_2024_02/783314101.1" TargetMode="External" /><Relationship Id="rId156" Type="http://schemas.openxmlformats.org/officeDocument/2006/relationships/hyperlink" Target="https://podminky.urs.cz/item/CS_URS_2024_02/783317101.1" TargetMode="External" /><Relationship Id="rId157" Type="http://schemas.openxmlformats.org/officeDocument/2006/relationships/hyperlink" Target="https://podminky.urs.cz/item/CS_URS_2024_02/751614121R" TargetMode="External" /><Relationship Id="rId158" Type="http://schemas.openxmlformats.org/officeDocument/2006/relationships/hyperlink" Target="https://podminky.urs.cz/item/CS_URS_2024_02/953943211" TargetMode="External" /><Relationship Id="rId159" Type="http://schemas.openxmlformats.org/officeDocument/2006/relationships/hyperlink" Target="https://podminky.urs.cz/item/CS_URS_2024_02/952901111" TargetMode="External" /><Relationship Id="rId160" Type="http://schemas.openxmlformats.org/officeDocument/2006/relationships/hyperlink" Target="https://podminky.urs.cz/item/CS_URS_2024_02/941111111" TargetMode="External" /><Relationship Id="rId161" Type="http://schemas.openxmlformats.org/officeDocument/2006/relationships/hyperlink" Target="https://podminky.urs.cz/item/CS_URS_2024_02/941111211" TargetMode="External" /><Relationship Id="rId162" Type="http://schemas.openxmlformats.org/officeDocument/2006/relationships/hyperlink" Target="https://podminky.urs.cz/item/CS_URS_2024_02/941111811" TargetMode="External" /><Relationship Id="rId163" Type="http://schemas.openxmlformats.org/officeDocument/2006/relationships/hyperlink" Target="https://podminky.urs.cz/item/CS_URS_2024_02/949101111" TargetMode="External" /><Relationship Id="rId164" Type="http://schemas.openxmlformats.org/officeDocument/2006/relationships/hyperlink" Target="https://podminky.urs.cz/item/CS_URS_2024_02/944511111" TargetMode="External" /><Relationship Id="rId165" Type="http://schemas.openxmlformats.org/officeDocument/2006/relationships/hyperlink" Target="https://podminky.urs.cz/item/CS_URS_2024_02/944511211" TargetMode="External" /><Relationship Id="rId166" Type="http://schemas.openxmlformats.org/officeDocument/2006/relationships/hyperlink" Target="https://podminky.urs.cz/item/CS_URS_2024_02/944511811" TargetMode="External" /><Relationship Id="rId167" Type="http://schemas.openxmlformats.org/officeDocument/2006/relationships/hyperlink" Target="https://podminky.urs.cz/item/CS_URS_2024_02/993111111" TargetMode="External" /><Relationship Id="rId168" Type="http://schemas.openxmlformats.org/officeDocument/2006/relationships/hyperlink" Target="https://podminky.urs.cz/item/CS_URS_2024_02/993111119" TargetMode="External" /><Relationship Id="rId169" Type="http://schemas.openxmlformats.org/officeDocument/2006/relationships/hyperlink" Target="https://podminky.urs.cz/item/CS_URS_2024_02/998011002" TargetMode="External" /><Relationship Id="rId170" Type="http://schemas.openxmlformats.org/officeDocument/2006/relationships/hyperlink" Target="https://podminky.urs.cz/item/CS_URS_2024_02/711161212" TargetMode="External" /><Relationship Id="rId171" Type="http://schemas.openxmlformats.org/officeDocument/2006/relationships/hyperlink" Target="https://podminky.urs.cz/item/CS_URS_2024_02/998711102" TargetMode="External" /><Relationship Id="rId172" Type="http://schemas.openxmlformats.org/officeDocument/2006/relationships/hyperlink" Target="https://podminky.urs.cz/item/CS_URS_2024_02/711111001" TargetMode="External" /><Relationship Id="rId173" Type="http://schemas.openxmlformats.org/officeDocument/2006/relationships/hyperlink" Target="https://podminky.urs.cz/item/CS_URS_2024_02/711112001" TargetMode="External" /><Relationship Id="rId174" Type="http://schemas.openxmlformats.org/officeDocument/2006/relationships/hyperlink" Target="https://podminky.urs.cz/item/CS_URS_2024_02/711141559" TargetMode="External" /><Relationship Id="rId175" Type="http://schemas.openxmlformats.org/officeDocument/2006/relationships/hyperlink" Target="https://podminky.urs.cz/item/CS_URS_2024_02/711142559" TargetMode="External" /><Relationship Id="rId176" Type="http://schemas.openxmlformats.org/officeDocument/2006/relationships/hyperlink" Target="https://podminky.urs.cz/item/CS_URS_2024_02/711747067" TargetMode="External" /><Relationship Id="rId177" Type="http://schemas.openxmlformats.org/officeDocument/2006/relationships/hyperlink" Target="https://podminky.urs.cz/item/CS_URS_2024_02/711745567" TargetMode="External" /><Relationship Id="rId178" Type="http://schemas.openxmlformats.org/officeDocument/2006/relationships/hyperlink" Target="https://podminky.urs.cz/item/CS_URS_2024_02/712331111" TargetMode="External" /><Relationship Id="rId179" Type="http://schemas.openxmlformats.org/officeDocument/2006/relationships/hyperlink" Target="https://podminky.urs.cz/item/CS_URS_2024_02/998712102" TargetMode="External" /><Relationship Id="rId180" Type="http://schemas.openxmlformats.org/officeDocument/2006/relationships/hyperlink" Target="https://podminky.urs.cz/item/CS_URS_2024_02/713141336" TargetMode="External" /><Relationship Id="rId181" Type="http://schemas.openxmlformats.org/officeDocument/2006/relationships/hyperlink" Target="https://podminky.urs.cz/item/CS_URS_2024_02/998713102" TargetMode="External" /><Relationship Id="rId182" Type="http://schemas.openxmlformats.org/officeDocument/2006/relationships/hyperlink" Target="https://podminky.urs.cz/item/CS_URS_2024_02/713121111" TargetMode="External" /><Relationship Id="rId183" Type="http://schemas.openxmlformats.org/officeDocument/2006/relationships/hyperlink" Target="https://podminky.urs.cz/item/CS_URS_2024_02/713121111" TargetMode="External" /><Relationship Id="rId184" Type="http://schemas.openxmlformats.org/officeDocument/2006/relationships/hyperlink" Target="https://podminky.urs.cz/item/CS_URS_2024_02/713211181" TargetMode="External" /><Relationship Id="rId185" Type="http://schemas.openxmlformats.org/officeDocument/2006/relationships/hyperlink" Target="https://podminky.urs.cz/item/CS_URS_2024_02/713111121" TargetMode="External" /><Relationship Id="rId186" Type="http://schemas.openxmlformats.org/officeDocument/2006/relationships/hyperlink" Target="https://podminky.urs.cz/item/CS_URS_2024_02/762361311" TargetMode="External" /><Relationship Id="rId187" Type="http://schemas.openxmlformats.org/officeDocument/2006/relationships/hyperlink" Target="https://podminky.urs.cz/item/CS_URS_2024_02/998762102" TargetMode="External" /><Relationship Id="rId188" Type="http://schemas.openxmlformats.org/officeDocument/2006/relationships/hyperlink" Target="https://podminky.urs.cz/item/CS_URS_2024_02/762082120" TargetMode="External" /><Relationship Id="rId189" Type="http://schemas.openxmlformats.org/officeDocument/2006/relationships/hyperlink" Target="https://podminky.urs.cz/item/CS_URS_2024_02/762082220" TargetMode="External" /><Relationship Id="rId190" Type="http://schemas.openxmlformats.org/officeDocument/2006/relationships/hyperlink" Target="https://podminky.urs.cz/item/CS_URS_2024_02/762085112" TargetMode="External" /><Relationship Id="rId191" Type="http://schemas.openxmlformats.org/officeDocument/2006/relationships/hyperlink" Target="https://podminky.urs.cz/item/CS_URS_2024_02/762332131" TargetMode="External" /><Relationship Id="rId192" Type="http://schemas.openxmlformats.org/officeDocument/2006/relationships/hyperlink" Target="https://podminky.urs.cz/item/CS_URS_2024_02/762332132" TargetMode="External" /><Relationship Id="rId193" Type="http://schemas.openxmlformats.org/officeDocument/2006/relationships/hyperlink" Target="https://podminky.urs.cz/item/CS_URS_2024_02/762395000" TargetMode="External" /><Relationship Id="rId194" Type="http://schemas.openxmlformats.org/officeDocument/2006/relationships/hyperlink" Target="https://podminky.urs.cz/item/CS_URS_2024_02/762083111" TargetMode="External" /><Relationship Id="rId195" Type="http://schemas.openxmlformats.org/officeDocument/2006/relationships/hyperlink" Target="https://podminky.urs.cz/item/CS_URS_2024_02/953961113" TargetMode="External" /><Relationship Id="rId196" Type="http://schemas.openxmlformats.org/officeDocument/2006/relationships/hyperlink" Target="https://podminky.urs.cz/item/CS_URS_2024_02/762081150" TargetMode="External" /><Relationship Id="rId197" Type="http://schemas.openxmlformats.org/officeDocument/2006/relationships/hyperlink" Target="https://podminky.urs.cz/item/CS_URS_2024_02/762341275" TargetMode="External" /><Relationship Id="rId198" Type="http://schemas.openxmlformats.org/officeDocument/2006/relationships/hyperlink" Target="https://podminky.urs.cz/item/CS_URS_2024_02/762342511" TargetMode="External" /><Relationship Id="rId199" Type="http://schemas.openxmlformats.org/officeDocument/2006/relationships/hyperlink" Target="https://podminky.urs.cz/item/CS_URS_2024_02/762395000" TargetMode="External" /><Relationship Id="rId200" Type="http://schemas.openxmlformats.org/officeDocument/2006/relationships/hyperlink" Target="https://podminky.urs.cz/item/CS_URS_2024_02/762431023" TargetMode="External" /><Relationship Id="rId201" Type="http://schemas.openxmlformats.org/officeDocument/2006/relationships/hyperlink" Target="https://podminky.urs.cz/item/CS_URS_2024_02/762429001" TargetMode="External" /><Relationship Id="rId202" Type="http://schemas.openxmlformats.org/officeDocument/2006/relationships/hyperlink" Target="https://podminky.urs.cz/item/CS_URS_2024_02/762495000" TargetMode="External" /><Relationship Id="rId203" Type="http://schemas.openxmlformats.org/officeDocument/2006/relationships/hyperlink" Target="https://podminky.urs.cz/item/CS_URS_2024_02/762421024" TargetMode="External" /><Relationship Id="rId204" Type="http://schemas.openxmlformats.org/officeDocument/2006/relationships/hyperlink" Target="https://podminky.urs.cz/item/CS_URS_2024_02/763164716" TargetMode="External" /><Relationship Id="rId205" Type="http://schemas.openxmlformats.org/officeDocument/2006/relationships/hyperlink" Target="https://podminky.urs.cz/item/CS_URS_2024_02/763411115" TargetMode="External" /><Relationship Id="rId206" Type="http://schemas.openxmlformats.org/officeDocument/2006/relationships/hyperlink" Target="https://podminky.urs.cz/item/CS_URS_2024_02/763411125" TargetMode="External" /><Relationship Id="rId207" Type="http://schemas.openxmlformats.org/officeDocument/2006/relationships/hyperlink" Target="https://podminky.urs.cz/item/CS_URS_2024_02/763411215" TargetMode="External" /><Relationship Id="rId208" Type="http://schemas.openxmlformats.org/officeDocument/2006/relationships/hyperlink" Target="https://podminky.urs.cz/item/CS_URS_2024_02/998763302" TargetMode="External" /><Relationship Id="rId209" Type="http://schemas.openxmlformats.org/officeDocument/2006/relationships/hyperlink" Target="https://podminky.urs.cz/item/CS_URS_2024_02/763161510" TargetMode="External" /><Relationship Id="rId210" Type="http://schemas.openxmlformats.org/officeDocument/2006/relationships/hyperlink" Target="https://podminky.urs.cz/item/CS_URS_2024_02/763161529" TargetMode="External" /><Relationship Id="rId211" Type="http://schemas.openxmlformats.org/officeDocument/2006/relationships/hyperlink" Target="https://podminky.urs.cz/item/CS_URS_2024_02/763131411" TargetMode="External" /><Relationship Id="rId212" Type="http://schemas.openxmlformats.org/officeDocument/2006/relationships/hyperlink" Target="https://podminky.urs.cz/item/CS_URS_2024_02/763131451" TargetMode="External" /><Relationship Id="rId213" Type="http://schemas.openxmlformats.org/officeDocument/2006/relationships/hyperlink" Target="https://podminky.urs.cz/item/CS_URS_2024_02/763131411" TargetMode="External" /><Relationship Id="rId214" Type="http://schemas.openxmlformats.org/officeDocument/2006/relationships/hyperlink" Target="https://podminky.urs.cz/item/CS_URS_2024_02/763131714" TargetMode="External" /><Relationship Id="rId215" Type="http://schemas.openxmlformats.org/officeDocument/2006/relationships/hyperlink" Target="https://podminky.urs.cz/item/CS_URS_2024_02/763131721" TargetMode="External" /><Relationship Id="rId216" Type="http://schemas.openxmlformats.org/officeDocument/2006/relationships/hyperlink" Target="https://podminky.urs.cz/item/CS_URS_2024_02/763131761" TargetMode="External" /><Relationship Id="rId217" Type="http://schemas.openxmlformats.org/officeDocument/2006/relationships/hyperlink" Target="https://podminky.urs.cz/item/CS_URS_2024_02/763182411" TargetMode="External" /><Relationship Id="rId218" Type="http://schemas.openxmlformats.org/officeDocument/2006/relationships/hyperlink" Target="https://podminky.urs.cz/item/CS_URS_2024_02/763131752" TargetMode="External" /><Relationship Id="rId219" Type="http://schemas.openxmlformats.org/officeDocument/2006/relationships/hyperlink" Target="https://podminky.urs.cz/item/CS_URS_2024_02/763131751" TargetMode="External" /><Relationship Id="rId220" Type="http://schemas.openxmlformats.org/officeDocument/2006/relationships/hyperlink" Target="https://podminky.urs.cz/item/CS_URS_2024_02/998764102" TargetMode="External" /><Relationship Id="rId221" Type="http://schemas.openxmlformats.org/officeDocument/2006/relationships/hyperlink" Target="https://podminky.urs.cz/item/CS_URS_2024_02/764111671" TargetMode="External" /><Relationship Id="rId222" Type="http://schemas.openxmlformats.org/officeDocument/2006/relationships/hyperlink" Target="https://podminky.urs.cz/item/CS_URS_2024_02/764111643" TargetMode="External" /><Relationship Id="rId223" Type="http://schemas.openxmlformats.org/officeDocument/2006/relationships/hyperlink" Target="https://podminky.urs.cz/item/CS_URS_2024_02/764211616" TargetMode="External" /><Relationship Id="rId224" Type="http://schemas.openxmlformats.org/officeDocument/2006/relationships/hyperlink" Target="https://podminky.urs.cz/item/CS_URS_2024_02/764212634" TargetMode="External" /><Relationship Id="rId225" Type="http://schemas.openxmlformats.org/officeDocument/2006/relationships/hyperlink" Target="https://podminky.urs.cz/item/CS_URS_2024_02/764002414" TargetMode="External" /><Relationship Id="rId226" Type="http://schemas.openxmlformats.org/officeDocument/2006/relationships/hyperlink" Target="https://podminky.urs.cz/item/CS_URS_2024_02/764315403" TargetMode="External" /><Relationship Id="rId227" Type="http://schemas.openxmlformats.org/officeDocument/2006/relationships/hyperlink" Target="https://podminky.urs.cz/item/CS_URS_2024_02/764216644" TargetMode="External" /><Relationship Id="rId228" Type="http://schemas.openxmlformats.org/officeDocument/2006/relationships/hyperlink" Target="https://podminky.urs.cz/item/CS_URS_2024_02/764216665" TargetMode="External" /><Relationship Id="rId229" Type="http://schemas.openxmlformats.org/officeDocument/2006/relationships/hyperlink" Target="https://podminky.urs.cz/item/CS_URS_2024_02/764511602" TargetMode="External" /><Relationship Id="rId230" Type="http://schemas.openxmlformats.org/officeDocument/2006/relationships/hyperlink" Target="https://podminky.urs.cz/item/CS_URS_2024_02/764511642" TargetMode="External" /><Relationship Id="rId231" Type="http://schemas.openxmlformats.org/officeDocument/2006/relationships/hyperlink" Target="https://podminky.urs.cz/item/CS_URS_2024_02/764518622" TargetMode="External" /><Relationship Id="rId232" Type="http://schemas.openxmlformats.org/officeDocument/2006/relationships/hyperlink" Target="https://podminky.urs.cz/item/CS_URS_2024_02/998765102" TargetMode="External" /><Relationship Id="rId233" Type="http://schemas.openxmlformats.org/officeDocument/2006/relationships/hyperlink" Target="https://podminky.urs.cz/item/CS_URS_2024_02/764212662" TargetMode="External" /><Relationship Id="rId234" Type="http://schemas.openxmlformats.org/officeDocument/2006/relationships/hyperlink" Target="https://podminky.urs.cz/item/CS_URS_2024_02/765191023" TargetMode="External" /><Relationship Id="rId235" Type="http://schemas.openxmlformats.org/officeDocument/2006/relationships/hyperlink" Target="https://podminky.urs.cz/item/CS_URS_2024_02/765191051" TargetMode="External" /><Relationship Id="rId236" Type="http://schemas.openxmlformats.org/officeDocument/2006/relationships/hyperlink" Target="https://podminky.urs.cz/item/CS_URS_2024_02/765191071" TargetMode="External" /><Relationship Id="rId237" Type="http://schemas.openxmlformats.org/officeDocument/2006/relationships/hyperlink" Target="https://podminky.urs.cz/item/CS_URS_2024_02/998766102" TargetMode="External" /><Relationship Id="rId238" Type="http://schemas.openxmlformats.org/officeDocument/2006/relationships/hyperlink" Target="https://podminky.urs.cz/item/CS_URS_2024_02/766660021" TargetMode="External" /><Relationship Id="rId239" Type="http://schemas.openxmlformats.org/officeDocument/2006/relationships/hyperlink" Target="https://podminky.urs.cz/item/CS_URS_2024_02/766660031" TargetMode="External" /><Relationship Id="rId240" Type="http://schemas.openxmlformats.org/officeDocument/2006/relationships/hyperlink" Target="https://podminky.urs.cz/item/CS_URS_2024_02/766660022" TargetMode="External" /><Relationship Id="rId241" Type="http://schemas.openxmlformats.org/officeDocument/2006/relationships/hyperlink" Target="https://podminky.urs.cz/item/CS_URS_2024_02/766660001" TargetMode="External" /><Relationship Id="rId242" Type="http://schemas.openxmlformats.org/officeDocument/2006/relationships/hyperlink" Target="https://podminky.urs.cz/item/CS_URS_2024_02/766660002" TargetMode="External" /><Relationship Id="rId243" Type="http://schemas.openxmlformats.org/officeDocument/2006/relationships/hyperlink" Target="https://podminky.urs.cz/item/CS_URS_2024_02/766660012" TargetMode="External" /><Relationship Id="rId244" Type="http://schemas.openxmlformats.org/officeDocument/2006/relationships/hyperlink" Target="https://podminky.urs.cz/item/CS_URS_2024_02/766660311" TargetMode="External" /><Relationship Id="rId245" Type="http://schemas.openxmlformats.org/officeDocument/2006/relationships/hyperlink" Target="https://podminky.urs.cz/item/CS_URS_2024_02/766660717" TargetMode="External" /><Relationship Id="rId246" Type="http://schemas.openxmlformats.org/officeDocument/2006/relationships/hyperlink" Target="https://podminky.urs.cz/item/CS_URS_2024_02/766660726" TargetMode="External" /><Relationship Id="rId247" Type="http://schemas.openxmlformats.org/officeDocument/2006/relationships/hyperlink" Target="https://podminky.urs.cz/item/CS_URS_2024_02/766660728" TargetMode="External" /><Relationship Id="rId248" Type="http://schemas.openxmlformats.org/officeDocument/2006/relationships/hyperlink" Target="https://podminky.urs.cz/item/CS_URS_2024_02/766660729" TargetMode="External" /><Relationship Id="rId249" Type="http://schemas.openxmlformats.org/officeDocument/2006/relationships/hyperlink" Target="https://podminky.urs.cz/item/CS_URS_2024_02/766660734" TargetMode="External" /><Relationship Id="rId250" Type="http://schemas.openxmlformats.org/officeDocument/2006/relationships/hyperlink" Target="https://podminky.urs.cz/item/CS_URS_2024_02/766682111" TargetMode="External" /><Relationship Id="rId251" Type="http://schemas.openxmlformats.org/officeDocument/2006/relationships/hyperlink" Target="https://podminky.urs.cz/item/CS_URS_2024_02/766695212" TargetMode="External" /><Relationship Id="rId252" Type="http://schemas.openxmlformats.org/officeDocument/2006/relationships/hyperlink" Target="https://podminky.urs.cz/item/CS_URS_2024_02/766695232" TargetMode="External" /><Relationship Id="rId253" Type="http://schemas.openxmlformats.org/officeDocument/2006/relationships/hyperlink" Target="https://podminky.urs.cz/item/CS_URS_2024_02/766671005" TargetMode="External" /><Relationship Id="rId254" Type="http://schemas.openxmlformats.org/officeDocument/2006/relationships/hyperlink" Target="https://podminky.urs.cz/item/CS_URS_2024_02/767223222" TargetMode="External" /><Relationship Id="rId255" Type="http://schemas.openxmlformats.org/officeDocument/2006/relationships/hyperlink" Target="https://podminky.urs.cz/item/CS_URS_2024_02/767165111" TargetMode="External" /><Relationship Id="rId256" Type="http://schemas.openxmlformats.org/officeDocument/2006/relationships/hyperlink" Target="https://podminky.urs.cz/item/CS_URS_2024_02/767531121" TargetMode="External" /><Relationship Id="rId257" Type="http://schemas.openxmlformats.org/officeDocument/2006/relationships/hyperlink" Target="https://podminky.urs.cz/item/CS_URS_2024_02/767531215" TargetMode="External" /><Relationship Id="rId258" Type="http://schemas.openxmlformats.org/officeDocument/2006/relationships/hyperlink" Target="https://podminky.urs.cz/item/CS_URS_2024_02/998767102" TargetMode="External" /><Relationship Id="rId259" Type="http://schemas.openxmlformats.org/officeDocument/2006/relationships/hyperlink" Target="https://podminky.urs.cz/item/CS_URS_2024_02/767620322" TargetMode="External" /><Relationship Id="rId260" Type="http://schemas.openxmlformats.org/officeDocument/2006/relationships/hyperlink" Target="https://podminky.urs.cz/item/CS_URS_2024_02/767620353" TargetMode="External" /><Relationship Id="rId261" Type="http://schemas.openxmlformats.org/officeDocument/2006/relationships/hyperlink" Target="https://podminky.urs.cz/item/CS_URS_2024_02/767620355" TargetMode="External" /><Relationship Id="rId262" Type="http://schemas.openxmlformats.org/officeDocument/2006/relationships/hyperlink" Target="https://podminky.urs.cz/item/CS_URS_2024_02/767620354" TargetMode="External" /><Relationship Id="rId263" Type="http://schemas.openxmlformats.org/officeDocument/2006/relationships/hyperlink" Target="https://podminky.urs.cz/item/CS_URS_2024_02/767627306" TargetMode="External" /><Relationship Id="rId264" Type="http://schemas.openxmlformats.org/officeDocument/2006/relationships/hyperlink" Target="https://podminky.urs.cz/item/CS_URS_2024_02/767627307" TargetMode="External" /><Relationship Id="rId265" Type="http://schemas.openxmlformats.org/officeDocument/2006/relationships/hyperlink" Target="https://podminky.urs.cz/item/CS_URS_2024_02/767640113" TargetMode="External" /><Relationship Id="rId266" Type="http://schemas.openxmlformats.org/officeDocument/2006/relationships/hyperlink" Target="https://podminky.urs.cz/item/CS_URS_2024_02/767627306" TargetMode="External" /><Relationship Id="rId267" Type="http://schemas.openxmlformats.org/officeDocument/2006/relationships/hyperlink" Target="https://podminky.urs.cz/item/CS_URS_2024_02/767627307" TargetMode="External" /><Relationship Id="rId268" Type="http://schemas.openxmlformats.org/officeDocument/2006/relationships/hyperlink" Target="https://podminky.urs.cz/item/CS_URS_2024_02/767640221" TargetMode="External" /><Relationship Id="rId269" Type="http://schemas.openxmlformats.org/officeDocument/2006/relationships/hyperlink" Target="https://podminky.urs.cz/item/CS_URS_2024_02/767620325" TargetMode="External" /><Relationship Id="rId270" Type="http://schemas.openxmlformats.org/officeDocument/2006/relationships/hyperlink" Target="https://podminky.urs.cz/item/CS_URS_2024_02/767640222" TargetMode="External" /><Relationship Id="rId271" Type="http://schemas.openxmlformats.org/officeDocument/2006/relationships/hyperlink" Target="https://podminky.urs.cz/item/CS_URS_2024_02/783314101" TargetMode="External" /><Relationship Id="rId272" Type="http://schemas.openxmlformats.org/officeDocument/2006/relationships/hyperlink" Target="https://podminky.urs.cz/item/CS_URS_2024_02/771111011" TargetMode="External" /><Relationship Id="rId273" Type="http://schemas.openxmlformats.org/officeDocument/2006/relationships/hyperlink" Target="https://podminky.urs.cz/item/CS_URS_2024_02/771121011" TargetMode="External" /><Relationship Id="rId274" Type="http://schemas.openxmlformats.org/officeDocument/2006/relationships/hyperlink" Target="https://podminky.urs.cz/item/CS_URS_2024_02/771574412" TargetMode="External" /><Relationship Id="rId275" Type="http://schemas.openxmlformats.org/officeDocument/2006/relationships/hyperlink" Target="https://podminky.urs.cz/item/CS_URS_2024_02/771161021" TargetMode="External" /><Relationship Id="rId276" Type="http://schemas.openxmlformats.org/officeDocument/2006/relationships/hyperlink" Target="https://podminky.urs.cz/item/CS_URS_2024_02/771474111" TargetMode="External" /><Relationship Id="rId277" Type="http://schemas.openxmlformats.org/officeDocument/2006/relationships/hyperlink" Target="https://podminky.urs.cz/item/CS_URS_2024_02/771591115" TargetMode="External" /><Relationship Id="rId278" Type="http://schemas.openxmlformats.org/officeDocument/2006/relationships/hyperlink" Target="https://podminky.urs.cz/item/CS_URS_2024_02/771591117" TargetMode="External" /><Relationship Id="rId279" Type="http://schemas.openxmlformats.org/officeDocument/2006/relationships/hyperlink" Target="https://podminky.urs.cz/item/CS_URS_2024_02/771591184" TargetMode="External" /><Relationship Id="rId280" Type="http://schemas.openxmlformats.org/officeDocument/2006/relationships/hyperlink" Target="https://podminky.urs.cz/item/CS_URS_2024_02/998771102" TargetMode="External" /><Relationship Id="rId281" Type="http://schemas.openxmlformats.org/officeDocument/2006/relationships/hyperlink" Target="https://podminky.urs.cz/item/CS_URS_2024_02/771591207" TargetMode="External" /><Relationship Id="rId282" Type="http://schemas.openxmlformats.org/officeDocument/2006/relationships/hyperlink" Target="https://podminky.urs.cz/item/CS_URS_2024_02/771591237" TargetMode="External" /><Relationship Id="rId283" Type="http://schemas.openxmlformats.org/officeDocument/2006/relationships/hyperlink" Target="https://podminky.urs.cz/item/CS_URS_2024_02/771111012" TargetMode="External" /><Relationship Id="rId284" Type="http://schemas.openxmlformats.org/officeDocument/2006/relationships/hyperlink" Target="https://podminky.urs.cz/item/CS_URS_2024_02/771121015" TargetMode="External" /><Relationship Id="rId285" Type="http://schemas.openxmlformats.org/officeDocument/2006/relationships/hyperlink" Target="https://podminky.urs.cz/item/CS_URS_2024_02/771161022" TargetMode="External" /><Relationship Id="rId286" Type="http://schemas.openxmlformats.org/officeDocument/2006/relationships/hyperlink" Target="https://podminky.urs.cz/item/CS_URS_2024_02/771274113" TargetMode="External" /><Relationship Id="rId287" Type="http://schemas.openxmlformats.org/officeDocument/2006/relationships/hyperlink" Target="https://podminky.urs.cz/item/CS_URS_2024_02/771274121" TargetMode="External" /><Relationship Id="rId288" Type="http://schemas.openxmlformats.org/officeDocument/2006/relationships/hyperlink" Target="https://podminky.urs.cz/item/CS_URS_2024_02/771474131" TargetMode="External" /><Relationship Id="rId289" Type="http://schemas.openxmlformats.org/officeDocument/2006/relationships/hyperlink" Target="https://podminky.urs.cz/item/CS_URS_2024_02/771591115" TargetMode="External" /><Relationship Id="rId290" Type="http://schemas.openxmlformats.org/officeDocument/2006/relationships/hyperlink" Target="https://podminky.urs.cz/item/CS_URS_2024_02/771591117" TargetMode="External" /><Relationship Id="rId291" Type="http://schemas.openxmlformats.org/officeDocument/2006/relationships/hyperlink" Target="https://podminky.urs.cz/item/CS_URS_2024_02/776111112" TargetMode="External" /><Relationship Id="rId292" Type="http://schemas.openxmlformats.org/officeDocument/2006/relationships/hyperlink" Target="https://podminky.urs.cz/item/CS_URS_2024_02/776111311" TargetMode="External" /><Relationship Id="rId293" Type="http://schemas.openxmlformats.org/officeDocument/2006/relationships/hyperlink" Target="https://podminky.urs.cz/item/CS_URS_2024_02/776121112" TargetMode="External" /><Relationship Id="rId294" Type="http://schemas.openxmlformats.org/officeDocument/2006/relationships/hyperlink" Target="https://podminky.urs.cz/item/CS_URS_2024_02/776231111" TargetMode="External" /><Relationship Id="rId295" Type="http://schemas.openxmlformats.org/officeDocument/2006/relationships/hyperlink" Target="https://podminky.urs.cz/item/CS_URS_2024_02/775413401" TargetMode="External" /><Relationship Id="rId296" Type="http://schemas.openxmlformats.org/officeDocument/2006/relationships/hyperlink" Target="https://podminky.urs.cz/item/CS_URS_2024_02/998776102" TargetMode="External" /><Relationship Id="rId297" Type="http://schemas.openxmlformats.org/officeDocument/2006/relationships/hyperlink" Target="https://podminky.urs.cz/item/CS_URS_2024_02/781121011" TargetMode="External" /><Relationship Id="rId298" Type="http://schemas.openxmlformats.org/officeDocument/2006/relationships/hyperlink" Target="https://podminky.urs.cz/item/CS_URS_2024_02/781474164" TargetMode="External" /><Relationship Id="rId299" Type="http://schemas.openxmlformats.org/officeDocument/2006/relationships/hyperlink" Target="https://podminky.urs.cz/item/CS_URS_2024_02/781161021" TargetMode="External" /><Relationship Id="rId300" Type="http://schemas.openxmlformats.org/officeDocument/2006/relationships/hyperlink" Target="https://podminky.urs.cz/item/CS_URS_2024_02/781495115" TargetMode="External" /><Relationship Id="rId301" Type="http://schemas.openxmlformats.org/officeDocument/2006/relationships/hyperlink" Target="https://podminky.urs.cz/item/CS_URS_2024_02/781495142" TargetMode="External" /><Relationship Id="rId302" Type="http://schemas.openxmlformats.org/officeDocument/2006/relationships/hyperlink" Target="https://podminky.urs.cz/item/CS_URS_2024_02/781495143" TargetMode="External" /><Relationship Id="rId303" Type="http://schemas.openxmlformats.org/officeDocument/2006/relationships/hyperlink" Target="https://podminky.urs.cz/item/CS_URS_2024_02/781571111" TargetMode="External" /><Relationship Id="rId304" Type="http://schemas.openxmlformats.org/officeDocument/2006/relationships/hyperlink" Target="https://podminky.urs.cz/item/CS_URS_2024_02/998781102" TargetMode="External" /><Relationship Id="rId305" Type="http://schemas.openxmlformats.org/officeDocument/2006/relationships/hyperlink" Target="https://podminky.urs.cz/item/CS_URS_2024_02/781131207" TargetMode="External" /><Relationship Id="rId306" Type="http://schemas.openxmlformats.org/officeDocument/2006/relationships/hyperlink" Target="https://podminky.urs.cz/item/CS_URS_2024_02/782132211" TargetMode="External" /><Relationship Id="rId307" Type="http://schemas.openxmlformats.org/officeDocument/2006/relationships/hyperlink" Target="https://podminky.urs.cz/item/CS_URS_2024_02/782191111" TargetMode="External" /><Relationship Id="rId308" Type="http://schemas.openxmlformats.org/officeDocument/2006/relationships/hyperlink" Target="https://podminky.urs.cz/item/CS_URS_2024_02/998782102" TargetMode="External" /><Relationship Id="rId309" Type="http://schemas.openxmlformats.org/officeDocument/2006/relationships/hyperlink" Target="https://podminky.urs.cz/item/CS_URS_2024_02/784111001" TargetMode="External" /><Relationship Id="rId310" Type="http://schemas.openxmlformats.org/officeDocument/2006/relationships/hyperlink" Target="https://podminky.urs.cz/item/CS_URS_2024_02/784181101" TargetMode="External" /><Relationship Id="rId311" Type="http://schemas.openxmlformats.org/officeDocument/2006/relationships/hyperlink" Target="https://podminky.urs.cz/item/CS_URS_2024_02/784211101" TargetMode="External" /><Relationship Id="rId312" Type="http://schemas.openxmlformats.org/officeDocument/2006/relationships/hyperlink" Target="https://podminky.urs.cz/item/CS_URS_2024_02/784161001" TargetMode="External" /><Relationship Id="rId313" Type="http://schemas.openxmlformats.org/officeDocument/2006/relationships/hyperlink" Target="https://podminky.urs.cz/item/CS_URS_2024_02/784171001" TargetMode="External" /><Relationship Id="rId314" Type="http://schemas.openxmlformats.org/officeDocument/2006/relationships/hyperlink" Target="https://podminky.urs.cz/item/CS_URS_2024_02/784171101" TargetMode="External" /><Relationship Id="rId315" Type="http://schemas.openxmlformats.org/officeDocument/2006/relationships/hyperlink" Target="https://podminky.urs.cz/item/CS_URS_2024_02/784171121" TargetMode="External" /><Relationship Id="rId316" Type="http://schemas.openxmlformats.org/officeDocument/2006/relationships/hyperlink" Target="https://podminky.urs.cz/item/CS_URS_2024_02/786623021" TargetMode="External" /><Relationship Id="rId317" Type="http://schemas.openxmlformats.org/officeDocument/2006/relationships/hyperlink" Target="https://podminky.urs.cz/item/CS_URS_2024_02/786623023" TargetMode="External" /><Relationship Id="rId318" Type="http://schemas.openxmlformats.org/officeDocument/2006/relationships/hyperlink" Target="https://podminky.urs.cz/item/CS_URS_2024_02/786623027" TargetMode="External" /><Relationship Id="rId319" Type="http://schemas.openxmlformats.org/officeDocument/2006/relationships/hyperlink" Target="https://podminky.urs.cz/item/CS_URS_2024_02/786623039" TargetMode="External" /><Relationship Id="rId320" Type="http://schemas.openxmlformats.org/officeDocument/2006/relationships/hyperlink" Target="https://podminky.urs.cz/item/CS_URS_2024_02/786623041" TargetMode="External" /><Relationship Id="rId321" Type="http://schemas.openxmlformats.org/officeDocument/2006/relationships/hyperlink" Target="https://podminky.urs.cz/item/CS_URS_2024_02/786623045" TargetMode="External" /><Relationship Id="rId322" Type="http://schemas.openxmlformats.org/officeDocument/2006/relationships/hyperlink" Target="https://podminky.urs.cz/item/CS_URS_2024_02/786623051" TargetMode="External" /><Relationship Id="rId323" Type="http://schemas.openxmlformats.org/officeDocument/2006/relationships/hyperlink" Target="https://podminky.urs.cz/item/CS_URS_2024_02/998786102" TargetMode="External" /><Relationship Id="rId32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3111202" TargetMode="External" /><Relationship Id="rId2" Type="http://schemas.openxmlformats.org/officeDocument/2006/relationships/hyperlink" Target="https://podminky.urs.cz/item/CS_URS_2024_02/723111203" TargetMode="External" /><Relationship Id="rId3" Type="http://schemas.openxmlformats.org/officeDocument/2006/relationships/hyperlink" Target="https://podminky.urs.cz/item/CS_URS_2024_02/723111204" TargetMode="External" /><Relationship Id="rId4" Type="http://schemas.openxmlformats.org/officeDocument/2006/relationships/hyperlink" Target="https://podminky.urs.cz/item/CS_URS_2024_02/723150366" TargetMode="External" /><Relationship Id="rId5" Type="http://schemas.openxmlformats.org/officeDocument/2006/relationships/hyperlink" Target="https://podminky.urs.cz/item/CS_URS_2024_02/723160204" TargetMode="External" /><Relationship Id="rId6" Type="http://schemas.openxmlformats.org/officeDocument/2006/relationships/hyperlink" Target="https://podminky.urs.cz/item/CS_URS_2024_02/723160334" TargetMode="External" /><Relationship Id="rId7" Type="http://schemas.openxmlformats.org/officeDocument/2006/relationships/hyperlink" Target="https://podminky.urs.cz/item/CS_URS_2024_02/723190907" TargetMode="External" /><Relationship Id="rId8" Type="http://schemas.openxmlformats.org/officeDocument/2006/relationships/hyperlink" Target="https://podminky.urs.cz/item/CS_URS_2024_02/723221302" TargetMode="External" /><Relationship Id="rId9" Type="http://schemas.openxmlformats.org/officeDocument/2006/relationships/hyperlink" Target="https://podminky.urs.cz/item/CS_URS_2024_02/723230104" TargetMode="External" /><Relationship Id="rId10" Type="http://schemas.openxmlformats.org/officeDocument/2006/relationships/hyperlink" Target="https://podminky.urs.cz/item/CS_URS_2024_02/723231162" TargetMode="External" /><Relationship Id="rId11" Type="http://schemas.openxmlformats.org/officeDocument/2006/relationships/hyperlink" Target="https://podminky.urs.cz/item/CS_URS_2024_02/723231164" TargetMode="External" /><Relationship Id="rId12" Type="http://schemas.openxmlformats.org/officeDocument/2006/relationships/hyperlink" Target="https://podminky.urs.cz/item/CS_URS_2024_02/723234311" TargetMode="External" /><Relationship Id="rId13" Type="http://schemas.openxmlformats.org/officeDocument/2006/relationships/hyperlink" Target="https://podminky.urs.cz/item/CS_URS_2024_02/723261912" TargetMode="External" /><Relationship Id="rId14" Type="http://schemas.openxmlformats.org/officeDocument/2006/relationships/hyperlink" Target="https://podminky.urs.cz/item/CS_URS_2024_02/998723101" TargetMode="External" /><Relationship Id="rId15" Type="http://schemas.openxmlformats.org/officeDocument/2006/relationships/hyperlink" Target="https://podminky.urs.cz/item/CS_URS_2024_02/998723192" TargetMode="External" /><Relationship Id="rId16" Type="http://schemas.openxmlformats.org/officeDocument/2006/relationships/hyperlink" Target="https://podminky.urs.cz/item/CS_URS_2024_02/783614651" TargetMode="External" /><Relationship Id="rId17" Type="http://schemas.openxmlformats.org/officeDocument/2006/relationships/hyperlink" Target="https://podminky.urs.cz/item/CS_URS_2024_02/783617611" TargetMode="External" /><Relationship Id="rId1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13411121" TargetMode="External" /><Relationship Id="rId2" Type="http://schemas.openxmlformats.org/officeDocument/2006/relationships/hyperlink" Target="https://podminky.urs.cz/item/CS_URS_2024_02/713463131" TargetMode="External" /><Relationship Id="rId3" Type="http://schemas.openxmlformats.org/officeDocument/2006/relationships/hyperlink" Target="https://podminky.urs.cz/item/CS_URS_2024_02/731244492" TargetMode="External" /><Relationship Id="rId4" Type="http://schemas.openxmlformats.org/officeDocument/2006/relationships/hyperlink" Target="https://podminky.urs.cz/item/CS_URS_2024_02/998731101" TargetMode="External" /><Relationship Id="rId5" Type="http://schemas.openxmlformats.org/officeDocument/2006/relationships/hyperlink" Target="https://podminky.urs.cz/item/CS_URS_2024_02/998731193" TargetMode="External" /><Relationship Id="rId6" Type="http://schemas.openxmlformats.org/officeDocument/2006/relationships/hyperlink" Target="https://podminky.urs.cz/item/CS_URS_2024_02/732199100" TargetMode="External" /><Relationship Id="rId7" Type="http://schemas.openxmlformats.org/officeDocument/2006/relationships/hyperlink" Target="https://podminky.urs.cz/item/CS_URS_2024_02/732211116" TargetMode="External" /><Relationship Id="rId8" Type="http://schemas.openxmlformats.org/officeDocument/2006/relationships/hyperlink" Target="https://podminky.urs.cz/item/CS_URS_2024_02/732331616" TargetMode="External" /><Relationship Id="rId9" Type="http://schemas.openxmlformats.org/officeDocument/2006/relationships/hyperlink" Target="https://podminky.urs.cz/item/CS_URS_2024_02/998732111" TargetMode="External" /><Relationship Id="rId10" Type="http://schemas.openxmlformats.org/officeDocument/2006/relationships/hyperlink" Target="https://podminky.urs.cz/item/CS_URS_2024_02/998732193" TargetMode="External" /><Relationship Id="rId11" Type="http://schemas.openxmlformats.org/officeDocument/2006/relationships/hyperlink" Target="https://podminky.urs.cz/item/CS_URS_2024_02/733222104" TargetMode="External" /><Relationship Id="rId12" Type="http://schemas.openxmlformats.org/officeDocument/2006/relationships/hyperlink" Target="https://podminky.urs.cz/item/CS_URS_2024_02/733223105" TargetMode="External" /><Relationship Id="rId13" Type="http://schemas.openxmlformats.org/officeDocument/2006/relationships/hyperlink" Target="https://podminky.urs.cz/item/CS_URS_2024_02/733223106" TargetMode="External" /><Relationship Id="rId14" Type="http://schemas.openxmlformats.org/officeDocument/2006/relationships/hyperlink" Target="https://podminky.urs.cz/item/CS_URS_2024_02/733224204" TargetMode="External" /><Relationship Id="rId15" Type="http://schemas.openxmlformats.org/officeDocument/2006/relationships/hyperlink" Target="https://podminky.urs.cz/item/CS_URS_2024_02/733224205" TargetMode="External" /><Relationship Id="rId16" Type="http://schemas.openxmlformats.org/officeDocument/2006/relationships/hyperlink" Target="https://podminky.urs.cz/item/CS_URS_2024_02/733224206" TargetMode="External" /><Relationship Id="rId17" Type="http://schemas.openxmlformats.org/officeDocument/2006/relationships/hyperlink" Target="https://podminky.urs.cz/item/CS_URS_2024_02/733224222" TargetMode="External" /><Relationship Id="rId18" Type="http://schemas.openxmlformats.org/officeDocument/2006/relationships/hyperlink" Target="https://podminky.urs.cz/item/CS_URS_2024_02/733224224" TargetMode="External" /><Relationship Id="rId19" Type="http://schemas.openxmlformats.org/officeDocument/2006/relationships/hyperlink" Target="https://podminky.urs.cz/item/CS_URS_2024_02/733224225" TargetMode="External" /><Relationship Id="rId20" Type="http://schemas.openxmlformats.org/officeDocument/2006/relationships/hyperlink" Target="https://podminky.urs.cz/item/CS_URS_2024_02/733291101" TargetMode="External" /><Relationship Id="rId21" Type="http://schemas.openxmlformats.org/officeDocument/2006/relationships/hyperlink" Target="https://podminky.urs.cz/item/CS_URS_2024_02/998733111" TargetMode="External" /><Relationship Id="rId22" Type="http://schemas.openxmlformats.org/officeDocument/2006/relationships/hyperlink" Target="https://podminky.urs.cz/item/CS_URS_2024_02/998733193" TargetMode="External" /><Relationship Id="rId23" Type="http://schemas.openxmlformats.org/officeDocument/2006/relationships/hyperlink" Target="https://podminky.urs.cz/item/CS_URS_2024_02/734211120" TargetMode="External" /><Relationship Id="rId24" Type="http://schemas.openxmlformats.org/officeDocument/2006/relationships/hyperlink" Target="https://podminky.urs.cz/item/CS_URS_2024_02/734242414" TargetMode="External" /><Relationship Id="rId25" Type="http://schemas.openxmlformats.org/officeDocument/2006/relationships/hyperlink" Target="https://podminky.urs.cz/item/CS_URS_2024_02/734291123" TargetMode="External" /><Relationship Id="rId26" Type="http://schemas.openxmlformats.org/officeDocument/2006/relationships/hyperlink" Target="https://podminky.urs.cz/item/CS_URS_2024_02/734291274" TargetMode="External" /><Relationship Id="rId27" Type="http://schemas.openxmlformats.org/officeDocument/2006/relationships/hyperlink" Target="https://podminky.urs.cz/item/CS_URS_2024_02/734292715" TargetMode="External" /><Relationship Id="rId28" Type="http://schemas.openxmlformats.org/officeDocument/2006/relationships/hyperlink" Target="https://podminky.urs.cz/item/CS_URS_2024_02/998734111" TargetMode="External" /><Relationship Id="rId29" Type="http://schemas.openxmlformats.org/officeDocument/2006/relationships/hyperlink" Target="https://podminky.urs.cz/item/CS_URS_2024_02/998734193" TargetMode="External" /><Relationship Id="rId30" Type="http://schemas.openxmlformats.org/officeDocument/2006/relationships/hyperlink" Target="https://podminky.urs.cz/item/CS_URS_2024_02/735000911" TargetMode="External" /><Relationship Id="rId31" Type="http://schemas.openxmlformats.org/officeDocument/2006/relationships/hyperlink" Target="https://podminky.urs.cz/item/CS_URS_2024_02/735191905" TargetMode="External" /><Relationship Id="rId32" Type="http://schemas.openxmlformats.org/officeDocument/2006/relationships/hyperlink" Target="https://podminky.urs.cz/item/CS_URS_2024_02/735191910" TargetMode="External" /><Relationship Id="rId33" Type="http://schemas.openxmlformats.org/officeDocument/2006/relationships/hyperlink" Target="https://podminky.urs.cz/item/CS_URS_2024_02/736110212" TargetMode="External" /><Relationship Id="rId34" Type="http://schemas.openxmlformats.org/officeDocument/2006/relationships/hyperlink" Target="https://podminky.urs.cz/item/CS_URS_2024_02/736110251" TargetMode="External" /><Relationship Id="rId35" Type="http://schemas.openxmlformats.org/officeDocument/2006/relationships/hyperlink" Target="https://podminky.urs.cz/item/CS_URS_2024_02/736110652" TargetMode="External" /><Relationship Id="rId36" Type="http://schemas.openxmlformats.org/officeDocument/2006/relationships/hyperlink" Target="https://podminky.urs.cz/item/CS_URS_2024_02/736110653" TargetMode="External" /><Relationship Id="rId37" Type="http://schemas.openxmlformats.org/officeDocument/2006/relationships/hyperlink" Target="https://podminky.urs.cz/item/CS_URS_2024_02/736110654" TargetMode="External" /><Relationship Id="rId38" Type="http://schemas.openxmlformats.org/officeDocument/2006/relationships/hyperlink" Target="https://podminky.urs.cz/item/CS_URS_2024_02/736111001" TargetMode="External" /><Relationship Id="rId39" Type="http://schemas.openxmlformats.org/officeDocument/2006/relationships/hyperlink" Target="https://podminky.urs.cz/item/CS_URS_2024_02/736111002" TargetMode="External" /><Relationship Id="rId40" Type="http://schemas.openxmlformats.org/officeDocument/2006/relationships/hyperlink" Target="https://podminky.urs.cz/item/CS_URS_2024_02/736111005" TargetMode="External" /><Relationship Id="rId41" Type="http://schemas.openxmlformats.org/officeDocument/2006/relationships/hyperlink" Target="https://podminky.urs.cz/item/CS_URS_2024_02/736111009" TargetMode="External" /><Relationship Id="rId42" Type="http://schemas.openxmlformats.org/officeDocument/2006/relationships/hyperlink" Target="https://podminky.urs.cz/item/CS_URS_2024_02/736111034" TargetMode="External" /><Relationship Id="rId43" Type="http://schemas.openxmlformats.org/officeDocument/2006/relationships/hyperlink" Target="https://podminky.urs.cz/item/CS_URS_2024_02/736111103" TargetMode="External" /><Relationship Id="rId44" Type="http://schemas.openxmlformats.org/officeDocument/2006/relationships/hyperlink" Target="https://podminky.urs.cz/item/CS_URS_2024_02/736111104" TargetMode="External" /><Relationship Id="rId4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13411121" TargetMode="External" /><Relationship Id="rId2" Type="http://schemas.openxmlformats.org/officeDocument/2006/relationships/hyperlink" Target="https://podminky.urs.cz/item/CS_URS_2024_02/998751201" TargetMode="External" /><Relationship Id="rId3" Type="http://schemas.openxmlformats.org/officeDocument/2006/relationships/hyperlink" Target="https://podminky.urs.cz/item/CS_URS_2024_02/998751291" TargetMode="External" /><Relationship Id="rId4" Type="http://schemas.openxmlformats.org/officeDocument/2006/relationships/hyperlink" Target="https://podminky.urs.cz/item/CS_URS_2024_02/751611115" TargetMode="External" /><Relationship Id="rId5" Type="http://schemas.openxmlformats.org/officeDocument/2006/relationships/hyperlink" Target="https://podminky.urs.cz/item/CS_URS_2024_02/751614121" TargetMode="External" /><Relationship Id="rId6" Type="http://schemas.openxmlformats.org/officeDocument/2006/relationships/hyperlink" Target="https://podminky.urs.cz/item/CS_URS_2024_02/751721111" TargetMode="External" /><Relationship Id="rId7" Type="http://schemas.openxmlformats.org/officeDocument/2006/relationships/hyperlink" Target="https://podminky.urs.cz/item/CS_URS_2024_02/751311111" TargetMode="External" /><Relationship Id="rId8" Type="http://schemas.openxmlformats.org/officeDocument/2006/relationships/hyperlink" Target="https://podminky.urs.cz/item/CS_URS_2024_02/751322111" TargetMode="External" /><Relationship Id="rId9" Type="http://schemas.openxmlformats.org/officeDocument/2006/relationships/hyperlink" Target="https://podminky.urs.cz/item/CS_URS_2024_02/751344121" TargetMode="External" /><Relationship Id="rId10" Type="http://schemas.openxmlformats.org/officeDocument/2006/relationships/hyperlink" Target="https://podminky.urs.cz/item/CS_URS_2024_02/751398051" TargetMode="External" /><Relationship Id="rId11" Type="http://schemas.openxmlformats.org/officeDocument/2006/relationships/hyperlink" Target="https://podminky.urs.cz/item/CS_URS_2024_02/751514612" TargetMode="External" /><Relationship Id="rId12" Type="http://schemas.openxmlformats.org/officeDocument/2006/relationships/hyperlink" Target="https://podminky.urs.cz/item/CS_URS_2024_02/751510042" TargetMode="External" /><Relationship Id="rId13" Type="http://schemas.openxmlformats.org/officeDocument/2006/relationships/hyperlink" Target="https://podminky.urs.cz/item/CS_URS_2024_02/751537146" TargetMode="External" /><Relationship Id="rId1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312122" TargetMode="External" /><Relationship Id="rId2" Type="http://schemas.openxmlformats.org/officeDocument/2006/relationships/hyperlink" Target="https://podminky.urs.cz/item/CS_URS_2024_02/151101101" TargetMode="External" /><Relationship Id="rId3" Type="http://schemas.openxmlformats.org/officeDocument/2006/relationships/hyperlink" Target="https://podminky.urs.cz/item/CS_URS_2024_02/151101111" TargetMode="External" /><Relationship Id="rId4" Type="http://schemas.openxmlformats.org/officeDocument/2006/relationships/hyperlink" Target="https://podminky.urs.cz/item/CS_URS_2024_02/162651132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4211101" TargetMode="External" /><Relationship Id="rId8" Type="http://schemas.openxmlformats.org/officeDocument/2006/relationships/hyperlink" Target="https://podminky.urs.cz/item/CS_URS_2024_02/175111101" TargetMode="External" /><Relationship Id="rId9" Type="http://schemas.openxmlformats.org/officeDocument/2006/relationships/hyperlink" Target="https://podminky.urs.cz/item/CS_URS_2024_02/451541111" TargetMode="External" /><Relationship Id="rId10" Type="http://schemas.openxmlformats.org/officeDocument/2006/relationships/hyperlink" Target="https://podminky.urs.cz/item/CS_URS_2024_02/721173401" TargetMode="External" /><Relationship Id="rId11" Type="http://schemas.openxmlformats.org/officeDocument/2006/relationships/hyperlink" Target="https://podminky.urs.cz/item/CS_URS_2024_02/721173402" TargetMode="External" /><Relationship Id="rId12" Type="http://schemas.openxmlformats.org/officeDocument/2006/relationships/hyperlink" Target="https://podminky.urs.cz/item/CS_URS_2024_02/721173403" TargetMode="External" /><Relationship Id="rId13" Type="http://schemas.openxmlformats.org/officeDocument/2006/relationships/hyperlink" Target="https://podminky.urs.cz/item/CS_URS_2024_02/721174025" TargetMode="External" /><Relationship Id="rId14" Type="http://schemas.openxmlformats.org/officeDocument/2006/relationships/hyperlink" Target="https://podminky.urs.cz/item/CS_URS_2024_02/721174041" TargetMode="External" /><Relationship Id="rId15" Type="http://schemas.openxmlformats.org/officeDocument/2006/relationships/hyperlink" Target="https://podminky.urs.cz/item/CS_URS_2024_02/721174042" TargetMode="External" /><Relationship Id="rId16" Type="http://schemas.openxmlformats.org/officeDocument/2006/relationships/hyperlink" Target="https://podminky.urs.cz/item/CS_URS_2024_02/721174043" TargetMode="External" /><Relationship Id="rId17" Type="http://schemas.openxmlformats.org/officeDocument/2006/relationships/hyperlink" Target="https://podminky.urs.cz/item/CS_URS_2024_02/721174044" TargetMode="External" /><Relationship Id="rId18" Type="http://schemas.openxmlformats.org/officeDocument/2006/relationships/hyperlink" Target="https://podminky.urs.cz/item/CS_URS_2024_02/721174045" TargetMode="External" /><Relationship Id="rId19" Type="http://schemas.openxmlformats.org/officeDocument/2006/relationships/hyperlink" Target="https://podminky.urs.cz/item/CS_URS_2024_02/721194103" TargetMode="External" /><Relationship Id="rId20" Type="http://schemas.openxmlformats.org/officeDocument/2006/relationships/hyperlink" Target="https://podminky.urs.cz/item/CS_URS_2024_02/721194104" TargetMode="External" /><Relationship Id="rId21" Type="http://schemas.openxmlformats.org/officeDocument/2006/relationships/hyperlink" Target="https://podminky.urs.cz/item/CS_URS_2024_02/721194105" TargetMode="External" /><Relationship Id="rId22" Type="http://schemas.openxmlformats.org/officeDocument/2006/relationships/hyperlink" Target="https://podminky.urs.cz/item/CS_URS_2024_02/721194109" TargetMode="External" /><Relationship Id="rId23" Type="http://schemas.openxmlformats.org/officeDocument/2006/relationships/hyperlink" Target="https://podminky.urs.cz/item/CS_URS_2024_02/721211421" TargetMode="External" /><Relationship Id="rId24" Type="http://schemas.openxmlformats.org/officeDocument/2006/relationships/hyperlink" Target="https://podminky.urs.cz/item/CS_URS_2024_02/721226512" TargetMode="External" /><Relationship Id="rId25" Type="http://schemas.openxmlformats.org/officeDocument/2006/relationships/hyperlink" Target="https://podminky.urs.cz/item/CS_URS_2024_02/721273153" TargetMode="External" /><Relationship Id="rId26" Type="http://schemas.openxmlformats.org/officeDocument/2006/relationships/hyperlink" Target="https://podminky.urs.cz/item/CS_URS_2024_02/721274126" TargetMode="External" /><Relationship Id="rId27" Type="http://schemas.openxmlformats.org/officeDocument/2006/relationships/hyperlink" Target="https://podminky.urs.cz/item/CS_URS_2024_02/721290111" TargetMode="External" /><Relationship Id="rId28" Type="http://schemas.openxmlformats.org/officeDocument/2006/relationships/hyperlink" Target="https://podminky.urs.cz/item/CS_URS_2024_02/721290112" TargetMode="External" /><Relationship Id="rId29" Type="http://schemas.openxmlformats.org/officeDocument/2006/relationships/hyperlink" Target="https://podminky.urs.cz/item/CS_URS_2024_02/998721201" TargetMode="External" /><Relationship Id="rId30" Type="http://schemas.openxmlformats.org/officeDocument/2006/relationships/hyperlink" Target="https://podminky.urs.cz/item/CS_URS_2024_02/998721292" TargetMode="External" /><Relationship Id="rId31" Type="http://schemas.openxmlformats.org/officeDocument/2006/relationships/hyperlink" Target="https://podminky.urs.cz/item/CS_URS_2024_02/722130233" TargetMode="External" /><Relationship Id="rId32" Type="http://schemas.openxmlformats.org/officeDocument/2006/relationships/hyperlink" Target="https://podminky.urs.cz/item/CS_URS_2024_02/722130235" TargetMode="External" /><Relationship Id="rId33" Type="http://schemas.openxmlformats.org/officeDocument/2006/relationships/hyperlink" Target="https://podminky.urs.cz/item/CS_URS_2024_02/722174002" TargetMode="External" /><Relationship Id="rId34" Type="http://schemas.openxmlformats.org/officeDocument/2006/relationships/hyperlink" Target="https://podminky.urs.cz/item/CS_URS_2024_02/722174003" TargetMode="External" /><Relationship Id="rId35" Type="http://schemas.openxmlformats.org/officeDocument/2006/relationships/hyperlink" Target="https://podminky.urs.cz/item/CS_URS_2024_02/722174004" TargetMode="External" /><Relationship Id="rId36" Type="http://schemas.openxmlformats.org/officeDocument/2006/relationships/hyperlink" Target="https://podminky.urs.cz/item/CS_URS_2024_02/722174005" TargetMode="External" /><Relationship Id="rId37" Type="http://schemas.openxmlformats.org/officeDocument/2006/relationships/hyperlink" Target="https://podminky.urs.cz/item/CS_URS_2024_02/722174006" TargetMode="External" /><Relationship Id="rId38" Type="http://schemas.openxmlformats.org/officeDocument/2006/relationships/hyperlink" Target="https://podminky.urs.cz/item/CS_URS_2024_02/722181231" TargetMode="External" /><Relationship Id="rId39" Type="http://schemas.openxmlformats.org/officeDocument/2006/relationships/hyperlink" Target="https://podminky.urs.cz/item/CS_URS_2024_02/722181232" TargetMode="External" /><Relationship Id="rId40" Type="http://schemas.openxmlformats.org/officeDocument/2006/relationships/hyperlink" Target="https://podminky.urs.cz/item/CS_URS_2024_02/722181233" TargetMode="External" /><Relationship Id="rId41" Type="http://schemas.openxmlformats.org/officeDocument/2006/relationships/hyperlink" Target="https://podminky.urs.cz/item/CS_URS_2024_02/722181241" TargetMode="External" /><Relationship Id="rId42" Type="http://schemas.openxmlformats.org/officeDocument/2006/relationships/hyperlink" Target="https://podminky.urs.cz/item/CS_URS_2024_02/722181242" TargetMode="External" /><Relationship Id="rId43" Type="http://schemas.openxmlformats.org/officeDocument/2006/relationships/hyperlink" Target="https://podminky.urs.cz/item/CS_URS_2024_02/722181252" TargetMode="External" /><Relationship Id="rId44" Type="http://schemas.openxmlformats.org/officeDocument/2006/relationships/hyperlink" Target="https://podminky.urs.cz/item/CS_URS_2024_02/722181253" TargetMode="External" /><Relationship Id="rId45" Type="http://schemas.openxmlformats.org/officeDocument/2006/relationships/hyperlink" Target="https://podminky.urs.cz/item/CS_URS_2024_02/722190401" TargetMode="External" /><Relationship Id="rId46" Type="http://schemas.openxmlformats.org/officeDocument/2006/relationships/hyperlink" Target="https://podminky.urs.cz/item/CS_URS_2024_02/722220111" TargetMode="External" /><Relationship Id="rId47" Type="http://schemas.openxmlformats.org/officeDocument/2006/relationships/hyperlink" Target="https://podminky.urs.cz/item/CS_URS_2024_02/722220231" TargetMode="External" /><Relationship Id="rId48" Type="http://schemas.openxmlformats.org/officeDocument/2006/relationships/hyperlink" Target="https://podminky.urs.cz/item/CS_URS_2024_02/722220232" TargetMode="External" /><Relationship Id="rId49" Type="http://schemas.openxmlformats.org/officeDocument/2006/relationships/hyperlink" Target="https://podminky.urs.cz/item/CS_URS_2024_02/722220233" TargetMode="External" /><Relationship Id="rId50" Type="http://schemas.openxmlformats.org/officeDocument/2006/relationships/hyperlink" Target="https://podminky.urs.cz/item/CS_URS_2024_02/722220234" TargetMode="External" /><Relationship Id="rId51" Type="http://schemas.openxmlformats.org/officeDocument/2006/relationships/hyperlink" Target="https://podminky.urs.cz/item/CS_URS_2024_02/722224116" TargetMode="External" /><Relationship Id="rId52" Type="http://schemas.openxmlformats.org/officeDocument/2006/relationships/hyperlink" Target="https://podminky.urs.cz/item/CS_URS_2024_02/722231072" TargetMode="External" /><Relationship Id="rId53" Type="http://schemas.openxmlformats.org/officeDocument/2006/relationships/hyperlink" Target="https://podminky.urs.cz/item/CS_URS_2024_02/722231074" TargetMode="External" /><Relationship Id="rId54" Type="http://schemas.openxmlformats.org/officeDocument/2006/relationships/hyperlink" Target="https://podminky.urs.cz/item/CS_URS_2024_02/722231222" TargetMode="External" /><Relationship Id="rId55" Type="http://schemas.openxmlformats.org/officeDocument/2006/relationships/hyperlink" Target="https://podminky.urs.cz/item/CS_URS_2024_02/722232122" TargetMode="External" /><Relationship Id="rId56" Type="http://schemas.openxmlformats.org/officeDocument/2006/relationships/hyperlink" Target="https://podminky.urs.cz/item/CS_URS_2024_02/722232123" TargetMode="External" /><Relationship Id="rId57" Type="http://schemas.openxmlformats.org/officeDocument/2006/relationships/hyperlink" Target="https://podminky.urs.cz/item/CS_URS_2024_02/722232124" TargetMode="External" /><Relationship Id="rId58" Type="http://schemas.openxmlformats.org/officeDocument/2006/relationships/hyperlink" Target="https://podminky.urs.cz/item/CS_URS_2024_02/722232125" TargetMode="External" /><Relationship Id="rId59" Type="http://schemas.openxmlformats.org/officeDocument/2006/relationships/hyperlink" Target="https://podminky.urs.cz/item/CS_URS_2024_02/722232126" TargetMode="External" /><Relationship Id="rId60" Type="http://schemas.openxmlformats.org/officeDocument/2006/relationships/hyperlink" Target="https://podminky.urs.cz/item/CS_URS_2024_02/722234263" TargetMode="External" /><Relationship Id="rId61" Type="http://schemas.openxmlformats.org/officeDocument/2006/relationships/hyperlink" Target="https://podminky.urs.cz/item/CS_URS_2024_02/722250143" TargetMode="External" /><Relationship Id="rId62" Type="http://schemas.openxmlformats.org/officeDocument/2006/relationships/hyperlink" Target="https://podminky.urs.cz/item/CS_URS_2024_02/722263215" TargetMode="External" /><Relationship Id="rId63" Type="http://schemas.openxmlformats.org/officeDocument/2006/relationships/hyperlink" Target="https://podminky.urs.cz/item/CS_URS_2024_02/722290226" TargetMode="External" /><Relationship Id="rId64" Type="http://schemas.openxmlformats.org/officeDocument/2006/relationships/hyperlink" Target="https://podminky.urs.cz/item/CS_URS_2024_02/722290234" TargetMode="External" /><Relationship Id="rId65" Type="http://schemas.openxmlformats.org/officeDocument/2006/relationships/hyperlink" Target="https://podminky.urs.cz/item/CS_URS_2024_02/998722202" TargetMode="External" /><Relationship Id="rId66" Type="http://schemas.openxmlformats.org/officeDocument/2006/relationships/hyperlink" Target="https://podminky.urs.cz/item/CS_URS_2024_02/998722292" TargetMode="External" /><Relationship Id="rId67" Type="http://schemas.openxmlformats.org/officeDocument/2006/relationships/hyperlink" Target="https://podminky.urs.cz/item/CS_URS_2024_02/724233005" TargetMode="External" /><Relationship Id="rId68" Type="http://schemas.openxmlformats.org/officeDocument/2006/relationships/hyperlink" Target="https://podminky.urs.cz/item/CS_URS_2024_02/725119125" TargetMode="External" /><Relationship Id="rId69" Type="http://schemas.openxmlformats.org/officeDocument/2006/relationships/hyperlink" Target="https://podminky.urs.cz/item/CS_URS_2024_02/725129101" TargetMode="External" /><Relationship Id="rId70" Type="http://schemas.openxmlformats.org/officeDocument/2006/relationships/hyperlink" Target="https://podminky.urs.cz/item/CS_URS_2024_02/725219102" TargetMode="External" /><Relationship Id="rId71" Type="http://schemas.openxmlformats.org/officeDocument/2006/relationships/hyperlink" Target="https://podminky.urs.cz/item/CS_URS_2024_02/725319111" TargetMode="External" /><Relationship Id="rId72" Type="http://schemas.openxmlformats.org/officeDocument/2006/relationships/hyperlink" Target="https://podminky.urs.cz/item/CS_URS_2024_02/725339111" TargetMode="External" /><Relationship Id="rId73" Type="http://schemas.openxmlformats.org/officeDocument/2006/relationships/hyperlink" Target="https://podminky.urs.cz/item/CS_URS_2024_02/725813111" TargetMode="External" /><Relationship Id="rId74" Type="http://schemas.openxmlformats.org/officeDocument/2006/relationships/hyperlink" Target="https://podminky.urs.cz/item/CS_URS_2024_02/725821325" TargetMode="External" /><Relationship Id="rId75" Type="http://schemas.openxmlformats.org/officeDocument/2006/relationships/hyperlink" Target="https://podminky.urs.cz/item/CS_URS_2024_02/725829101" TargetMode="External" /><Relationship Id="rId76" Type="http://schemas.openxmlformats.org/officeDocument/2006/relationships/hyperlink" Target="https://podminky.urs.cz/item/CS_URS_2024_02/725829131" TargetMode="External" /><Relationship Id="rId77" Type="http://schemas.openxmlformats.org/officeDocument/2006/relationships/hyperlink" Target="https://podminky.urs.cz/item/CS_URS_2024_02/725829132" TargetMode="External" /><Relationship Id="rId78" Type="http://schemas.openxmlformats.org/officeDocument/2006/relationships/hyperlink" Target="https://podminky.urs.cz/item/CS_URS_2024_02/725861102" TargetMode="External" /><Relationship Id="rId79" Type="http://schemas.openxmlformats.org/officeDocument/2006/relationships/hyperlink" Target="https://podminky.urs.cz/item/CS_URS_2024_02/725862103" TargetMode="External" /><Relationship Id="rId80" Type="http://schemas.openxmlformats.org/officeDocument/2006/relationships/hyperlink" Target="https://podminky.urs.cz/item/CS_URS_2024_02/998725202" TargetMode="External" /><Relationship Id="rId81" Type="http://schemas.openxmlformats.org/officeDocument/2006/relationships/hyperlink" Target="https://podminky.urs.cz/item/CS_URS_2024_02/998725293" TargetMode="External" /><Relationship Id="rId82" Type="http://schemas.openxmlformats.org/officeDocument/2006/relationships/hyperlink" Target="https://podminky.urs.cz/item/CS_URS_2024_02/726131001" TargetMode="External" /><Relationship Id="rId83" Type="http://schemas.openxmlformats.org/officeDocument/2006/relationships/hyperlink" Target="https://podminky.urs.cz/item/CS_URS_2024_02/726131002" TargetMode="External" /><Relationship Id="rId84" Type="http://schemas.openxmlformats.org/officeDocument/2006/relationships/hyperlink" Target="https://podminky.urs.cz/item/CS_URS_2024_02/726131041" TargetMode="External" /><Relationship Id="rId85" Type="http://schemas.openxmlformats.org/officeDocument/2006/relationships/hyperlink" Target="https://podminky.urs.cz/item/CS_URS_2024_02/726131043" TargetMode="External" /><Relationship Id="rId86" Type="http://schemas.openxmlformats.org/officeDocument/2006/relationships/hyperlink" Target="https://podminky.urs.cz/item/CS_URS_2024_02/726191001" TargetMode="External" /><Relationship Id="rId87" Type="http://schemas.openxmlformats.org/officeDocument/2006/relationships/hyperlink" Target="https://podminky.urs.cz/item/CS_URS_2024_02/726191002" TargetMode="External" /><Relationship Id="rId88" Type="http://schemas.openxmlformats.org/officeDocument/2006/relationships/hyperlink" Target="https://podminky.urs.cz/item/CS_URS_2024_02/998726211" TargetMode="External" /><Relationship Id="rId89" Type="http://schemas.openxmlformats.org/officeDocument/2006/relationships/hyperlink" Target="https://podminky.urs.cz/item/CS_URS_2024_02/998726293" TargetMode="External" /><Relationship Id="rId90" Type="http://schemas.openxmlformats.org/officeDocument/2006/relationships/hyperlink" Target="https://podminky.urs.cz/item/CS_URS_2024_02/734411103" TargetMode="External" /><Relationship Id="rId9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210191511" TargetMode="External" /><Relationship Id="rId2" Type="http://schemas.openxmlformats.org/officeDocument/2006/relationships/hyperlink" Target="https://podminky.urs.cz/item/CS_URS_2024_02/210191531" TargetMode="External" /><Relationship Id="rId3" Type="http://schemas.openxmlformats.org/officeDocument/2006/relationships/hyperlink" Target="https://podminky.urs.cz/item/CS_URS_2024_02/210220101" TargetMode="External" /><Relationship Id="rId4" Type="http://schemas.openxmlformats.org/officeDocument/2006/relationships/hyperlink" Target="https://podminky.urs.cz/item/CS_URS_2024_02/210020681" TargetMode="External" /><Relationship Id="rId5" Type="http://schemas.openxmlformats.org/officeDocument/2006/relationships/hyperlink" Target="https://podminky.urs.cz/item/CS_URS_2024_02/210220201" TargetMode="External" /><Relationship Id="rId6" Type="http://schemas.openxmlformats.org/officeDocument/2006/relationships/hyperlink" Target="https://podminky.urs.cz/item/CS_URS_2024_02/210100272" TargetMode="External" /><Relationship Id="rId7" Type="http://schemas.openxmlformats.org/officeDocument/2006/relationships/hyperlink" Target="https://podminky.urs.cz/item/CS_URS_2024_02/210220301" TargetMode="External" /><Relationship Id="rId8" Type="http://schemas.openxmlformats.org/officeDocument/2006/relationships/hyperlink" Target="https://podminky.urs.cz/item/CS_URS_2024_02/210220321" TargetMode="External" /><Relationship Id="rId9" Type="http://schemas.openxmlformats.org/officeDocument/2006/relationships/hyperlink" Target="https://podminky.urs.cz/item/CS_URS_2024_02/K030" TargetMode="External" /><Relationship Id="rId10" Type="http://schemas.openxmlformats.org/officeDocument/2006/relationships/hyperlink" Target="https://podminky.urs.cz/item/CS_URS_2024_02/K035" TargetMode="External" /><Relationship Id="rId1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1313712" TargetMode="External" /><Relationship Id="rId2" Type="http://schemas.openxmlformats.org/officeDocument/2006/relationships/hyperlink" Target="https://podminky.urs.cz/item/CS_URS_2024_02/132312122" TargetMode="External" /><Relationship Id="rId3" Type="http://schemas.openxmlformats.org/officeDocument/2006/relationships/hyperlink" Target="https://podminky.urs.cz/item/CS_URS_2024_02/151101101" TargetMode="External" /><Relationship Id="rId4" Type="http://schemas.openxmlformats.org/officeDocument/2006/relationships/hyperlink" Target="https://podminky.urs.cz/item/CS_URS_2024_02/151101111" TargetMode="External" /><Relationship Id="rId5" Type="http://schemas.openxmlformats.org/officeDocument/2006/relationships/hyperlink" Target="https://podminky.urs.cz/item/CS_URS_2024_02/162651132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71251201" TargetMode="External" /><Relationship Id="rId8" Type="http://schemas.openxmlformats.org/officeDocument/2006/relationships/hyperlink" Target="https://podminky.urs.cz/item/CS_URS_2024_02/174211101" TargetMode="External" /><Relationship Id="rId9" Type="http://schemas.openxmlformats.org/officeDocument/2006/relationships/hyperlink" Target="https://podminky.urs.cz/item/CS_URS_2024_02/175111101" TargetMode="External" /><Relationship Id="rId10" Type="http://schemas.openxmlformats.org/officeDocument/2006/relationships/hyperlink" Target="https://podminky.urs.cz/item/CS_URS_2024_02/451541111" TargetMode="External" /><Relationship Id="rId11" Type="http://schemas.openxmlformats.org/officeDocument/2006/relationships/hyperlink" Target="https://podminky.urs.cz/item/CS_URS_2024_02/871161211" TargetMode="External" /><Relationship Id="rId12" Type="http://schemas.openxmlformats.org/officeDocument/2006/relationships/hyperlink" Target="https://podminky.urs.cz/item/CS_URS_2024_02/871181211" TargetMode="External" /><Relationship Id="rId13" Type="http://schemas.openxmlformats.org/officeDocument/2006/relationships/hyperlink" Target="https://podminky.urs.cz/item/CS_URS_2024_02/877161112" TargetMode="External" /><Relationship Id="rId14" Type="http://schemas.openxmlformats.org/officeDocument/2006/relationships/hyperlink" Target="https://podminky.urs.cz/item/CS_URS_2024_02/877181112" TargetMode="External" /><Relationship Id="rId15" Type="http://schemas.openxmlformats.org/officeDocument/2006/relationships/hyperlink" Target="https://podminky.urs.cz/item/CS_URS_2024_02/891249111" TargetMode="External" /><Relationship Id="rId16" Type="http://schemas.openxmlformats.org/officeDocument/2006/relationships/hyperlink" Target="https://podminky.urs.cz/item/CS_URS_2024_02/892233121" TargetMode="External" /><Relationship Id="rId17" Type="http://schemas.openxmlformats.org/officeDocument/2006/relationships/hyperlink" Target="https://podminky.urs.cz/item/CS_URS_2024_02/998276101" TargetMode="External" /><Relationship Id="rId18" Type="http://schemas.openxmlformats.org/officeDocument/2006/relationships/hyperlink" Target="https://podminky.urs.cz/item/CS_URS_2024_02/722270104" TargetMode="External" /><Relationship Id="rId19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7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7</v>
      </c>
      <c r="BT2" s="18" t="s">
        <v>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="1" customFormat="1" ht="24.96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="1" customFormat="1" ht="12" customHeight="1">
      <c r="B5" s="21"/>
      <c r="D5" s="25" t="s">
        <v>14</v>
      </c>
      <c r="K5" s="26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16</v>
      </c>
      <c r="BS5" s="18" t="s">
        <v>7</v>
      </c>
    </row>
    <row r="6" s="1" customFormat="1" ht="36.96" customHeight="1">
      <c r="B6" s="21"/>
      <c r="D6" s="28" t="s">
        <v>17</v>
      </c>
      <c r="K6" s="29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7</v>
      </c>
    </row>
    <row r="7" s="1" customFormat="1" ht="12" customHeight="1">
      <c r="B7" s="21"/>
      <c r="D7" s="31" t="s">
        <v>19</v>
      </c>
      <c r="K7" s="26" t="s">
        <v>3</v>
      </c>
      <c r="AK7" s="31" t="s">
        <v>20</v>
      </c>
      <c r="AN7" s="26" t="s">
        <v>3</v>
      </c>
      <c r="AR7" s="21"/>
      <c r="BE7" s="30"/>
      <c r="BS7" s="18" t="s">
        <v>7</v>
      </c>
    </row>
    <row r="8" s="1" customFormat="1" ht="12" customHeight="1">
      <c r="B8" s="21"/>
      <c r="D8" s="31" t="s">
        <v>21</v>
      </c>
      <c r="K8" s="26" t="s">
        <v>22</v>
      </c>
      <c r="AK8" s="31" t="s">
        <v>23</v>
      </c>
      <c r="AN8" s="32" t="s">
        <v>24</v>
      </c>
      <c r="AR8" s="21"/>
      <c r="BE8" s="30"/>
      <c r="BS8" s="18" t="s">
        <v>7</v>
      </c>
    </row>
    <row r="9" s="1" customFormat="1" ht="14.4" customHeight="1">
      <c r="B9" s="21"/>
      <c r="AR9" s="21"/>
      <c r="BE9" s="30"/>
      <c r="BS9" s="18" t="s">
        <v>7</v>
      </c>
    </row>
    <row r="10" s="1" customFormat="1" ht="12" customHeight="1">
      <c r="B10" s="21"/>
      <c r="D10" s="31" t="s">
        <v>25</v>
      </c>
      <c r="AK10" s="31" t="s">
        <v>26</v>
      </c>
      <c r="AN10" s="26" t="s">
        <v>3</v>
      </c>
      <c r="AR10" s="21"/>
      <c r="BE10" s="30"/>
      <c r="BS10" s="18" t="s">
        <v>7</v>
      </c>
    </row>
    <row r="11" s="1" customFormat="1" ht="18.48" customHeight="1">
      <c r="B11" s="21"/>
      <c r="E11" s="26" t="s">
        <v>27</v>
      </c>
      <c r="AK11" s="31" t="s">
        <v>28</v>
      </c>
      <c r="AN11" s="26" t="s">
        <v>3</v>
      </c>
      <c r="AR11" s="21"/>
      <c r="BE11" s="30"/>
      <c r="BS11" s="18" t="s">
        <v>7</v>
      </c>
    </row>
    <row r="12" s="1" customFormat="1" ht="6.96" customHeight="1">
      <c r="B12" s="21"/>
      <c r="AR12" s="21"/>
      <c r="BE12" s="30"/>
      <c r="BS12" s="18" t="s">
        <v>7</v>
      </c>
    </row>
    <row r="13" s="1" customFormat="1" ht="12" customHeight="1">
      <c r="B13" s="21"/>
      <c r="D13" s="31" t="s">
        <v>29</v>
      </c>
      <c r="AK13" s="31" t="s">
        <v>26</v>
      </c>
      <c r="AN13" s="33" t="s">
        <v>30</v>
      </c>
      <c r="AR13" s="21"/>
      <c r="BE13" s="30"/>
      <c r="BS13" s="18" t="s">
        <v>7</v>
      </c>
    </row>
    <row r="14">
      <c r="B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N14" s="33" t="s">
        <v>30</v>
      </c>
      <c r="AR14" s="21"/>
      <c r="BE14" s="30"/>
      <c r="BS14" s="18" t="s">
        <v>7</v>
      </c>
    </row>
    <row r="15" s="1" customFormat="1" ht="6.96" customHeight="1">
      <c r="B15" s="21"/>
      <c r="AR15" s="21"/>
      <c r="BE15" s="30"/>
      <c r="BS15" s="18" t="s">
        <v>4</v>
      </c>
    </row>
    <row r="16" s="1" customFormat="1" ht="12" customHeight="1">
      <c r="B16" s="21"/>
      <c r="D16" s="31" t="s">
        <v>31</v>
      </c>
      <c r="AK16" s="31" t="s">
        <v>26</v>
      </c>
      <c r="AN16" s="26" t="s">
        <v>3</v>
      </c>
      <c r="AR16" s="21"/>
      <c r="BE16" s="30"/>
      <c r="BS16" s="18" t="s">
        <v>4</v>
      </c>
    </row>
    <row r="17" s="1" customFormat="1" ht="18.48" customHeight="1">
      <c r="B17" s="21"/>
      <c r="E17" s="26" t="s">
        <v>32</v>
      </c>
      <c r="AK17" s="31" t="s">
        <v>28</v>
      </c>
      <c r="AN17" s="26" t="s">
        <v>3</v>
      </c>
      <c r="AR17" s="21"/>
      <c r="BE17" s="30"/>
      <c r="BS17" s="18" t="s">
        <v>33</v>
      </c>
    </row>
    <row r="18" s="1" customFormat="1" ht="6.96" customHeight="1">
      <c r="B18" s="21"/>
      <c r="AR18" s="21"/>
      <c r="BE18" s="30"/>
      <c r="BS18" s="18" t="s">
        <v>7</v>
      </c>
    </row>
    <row r="19" s="1" customFormat="1" ht="12" customHeight="1">
      <c r="B19" s="21"/>
      <c r="D19" s="31" t="s">
        <v>34</v>
      </c>
      <c r="AK19" s="31" t="s">
        <v>26</v>
      </c>
      <c r="AN19" s="26" t="s">
        <v>3</v>
      </c>
      <c r="AR19" s="21"/>
      <c r="BE19" s="30"/>
      <c r="BS19" s="18" t="s">
        <v>7</v>
      </c>
    </row>
    <row r="20" s="1" customFormat="1" ht="18.48" customHeight="1">
      <c r="B20" s="21"/>
      <c r="E20" s="26" t="s">
        <v>35</v>
      </c>
      <c r="AK20" s="31" t="s">
        <v>28</v>
      </c>
      <c r="AN20" s="26" t="s">
        <v>3</v>
      </c>
      <c r="AR20" s="21"/>
      <c r="BE20" s="30"/>
      <c r="BS20" s="18" t="s">
        <v>4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36</v>
      </c>
      <c r="AR22" s="21"/>
      <c r="BE22" s="30"/>
    </row>
    <row r="23" s="1" customFormat="1" ht="47.25" customHeight="1">
      <c r="B23" s="21"/>
      <c r="E23" s="35" t="s">
        <v>37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39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40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41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42</v>
      </c>
      <c r="E29" s="3"/>
      <c r="F29" s="31" t="s">
        <v>43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ROUND(AV54,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44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ROUND(AW54,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45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46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47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3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7"/>
    </row>
    <row r="35" s="2" customFormat="1" ht="25.92" customHeight="1">
      <c r="A35" s="37"/>
      <c r="B35" s="38"/>
      <c r="C35" s="47"/>
      <c r="D35" s="48" t="s">
        <v>48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49</v>
      </c>
      <c r="U35" s="49"/>
      <c r="V35" s="49"/>
      <c r="W35" s="49"/>
      <c r="X35" s="51" t="s">
        <v>50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6.96" customHeight="1">
      <c r="A37" s="37"/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38"/>
      <c r="BE37" s="37"/>
    </row>
    <row r="41" s="2" customFormat="1" ht="6.96" customHeight="1">
      <c r="A41" s="37"/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38"/>
      <c r="BE41" s="37"/>
    </row>
    <row r="42" s="2" customFormat="1" ht="24.96" customHeight="1">
      <c r="A42" s="37"/>
      <c r="B42" s="38"/>
      <c r="C42" s="22" t="s">
        <v>51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8"/>
      <c r="BE42" s="37"/>
    </row>
    <row r="43" s="2" customFormat="1" ht="6.96" customHeight="1">
      <c r="A43" s="37"/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8"/>
      <c r="BE43" s="37"/>
    </row>
    <row r="44" s="4" customFormat="1" ht="12" customHeight="1">
      <c r="A44" s="4"/>
      <c r="B44" s="58"/>
      <c r="C44" s="31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R001-xx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8"/>
      <c r="BE44" s="4"/>
    </row>
    <row r="45" s="5" customFormat="1" ht="36.96" customHeight="1">
      <c r="A45" s="5"/>
      <c r="B45" s="59"/>
      <c r="C45" s="60" t="s">
        <v>17</v>
      </c>
      <c r="D45" s="5"/>
      <c r="E45" s="5"/>
      <c r="F45" s="5"/>
      <c r="G45" s="5"/>
      <c r="H45" s="5"/>
      <c r="I45" s="5"/>
      <c r="J45" s="5"/>
      <c r="K45" s="5"/>
      <c r="L45" s="61" t="str">
        <f>K6</f>
        <v>Obecní dům Rudíkov - smlouva č. 1 - SO01, 10, 12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9"/>
      <c r="BE45" s="5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8"/>
      <c r="BE46" s="37"/>
    </row>
    <row r="47" s="2" customFormat="1" ht="12" customHeight="1">
      <c r="A47" s="37"/>
      <c r="B47" s="38"/>
      <c r="C47" s="31" t="s">
        <v>21</v>
      </c>
      <c r="D47" s="37"/>
      <c r="E47" s="37"/>
      <c r="F47" s="37"/>
      <c r="G47" s="37"/>
      <c r="H47" s="37"/>
      <c r="I47" s="37"/>
      <c r="J47" s="37"/>
      <c r="K47" s="37"/>
      <c r="L47" s="62" t="str">
        <f>IF(K8="","",K8)</f>
        <v>p.č. 2250/4, 2221, ST.2208/9 k.ú. Rudíkov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1" t="s">
        <v>23</v>
      </c>
      <c r="AJ47" s="37"/>
      <c r="AK47" s="37"/>
      <c r="AL47" s="37"/>
      <c r="AM47" s="63" t="str">
        <f>IF(AN8= "","",AN8)</f>
        <v>10. 1. 2024</v>
      </c>
      <c r="AN47" s="63"/>
      <c r="AO47" s="37"/>
      <c r="AP47" s="37"/>
      <c r="AQ47" s="37"/>
      <c r="AR47" s="38"/>
      <c r="B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8"/>
      <c r="BE48" s="37"/>
    </row>
    <row r="49" s="2" customFormat="1" ht="15.15" customHeight="1">
      <c r="A49" s="37"/>
      <c r="B49" s="38"/>
      <c r="C49" s="31" t="s">
        <v>25</v>
      </c>
      <c r="D49" s="37"/>
      <c r="E49" s="37"/>
      <c r="F49" s="37"/>
      <c r="G49" s="37"/>
      <c r="H49" s="37"/>
      <c r="I49" s="37"/>
      <c r="J49" s="37"/>
      <c r="K49" s="37"/>
      <c r="L49" s="4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1" t="s">
        <v>31</v>
      </c>
      <c r="AJ49" s="37"/>
      <c r="AK49" s="37"/>
      <c r="AL49" s="37"/>
      <c r="AM49" s="64" t="str">
        <f>IF(E17="","",E17)</f>
        <v xml:space="preserve">BS projekt s.r.o. </v>
      </c>
      <c r="AN49" s="4"/>
      <c r="AO49" s="4"/>
      <c r="AP49" s="4"/>
      <c r="AQ49" s="37"/>
      <c r="AR49" s="38"/>
      <c r="AS49" s="65" t="s">
        <v>52</v>
      </c>
      <c r="AT49" s="66"/>
      <c r="AU49" s="67"/>
      <c r="AV49" s="67"/>
      <c r="AW49" s="67"/>
      <c r="AX49" s="67"/>
      <c r="AY49" s="67"/>
      <c r="AZ49" s="67"/>
      <c r="BA49" s="67"/>
      <c r="BB49" s="67"/>
      <c r="BC49" s="67"/>
      <c r="BD49" s="68"/>
      <c r="BE49" s="37"/>
    </row>
    <row r="50" s="2" customFormat="1" ht="25.65" customHeight="1">
      <c r="A50" s="37"/>
      <c r="B50" s="38"/>
      <c r="C50" s="31" t="s">
        <v>29</v>
      </c>
      <c r="D50" s="37"/>
      <c r="E50" s="37"/>
      <c r="F50" s="37"/>
      <c r="G50" s="37"/>
      <c r="H50" s="37"/>
      <c r="I50" s="37"/>
      <c r="J50" s="37"/>
      <c r="K50" s="37"/>
      <c r="L50" s="4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1" t="s">
        <v>34</v>
      </c>
      <c r="AJ50" s="37"/>
      <c r="AK50" s="37"/>
      <c r="AL50" s="37"/>
      <c r="AM50" s="64" t="str">
        <f>IF(E20="","",E20)</f>
        <v>Ing. Tomáš Hrdlička, Jan Hajný</v>
      </c>
      <c r="AN50" s="4"/>
      <c r="AO50" s="4"/>
      <c r="AP50" s="4"/>
      <c r="AQ50" s="37"/>
      <c r="AR50" s="38"/>
      <c r="AS50" s="69"/>
      <c r="AT50" s="70"/>
      <c r="AU50" s="71"/>
      <c r="AV50" s="71"/>
      <c r="AW50" s="71"/>
      <c r="AX50" s="71"/>
      <c r="AY50" s="71"/>
      <c r="AZ50" s="71"/>
      <c r="BA50" s="71"/>
      <c r="BB50" s="71"/>
      <c r="BC50" s="71"/>
      <c r="BD50" s="72"/>
      <c r="BE50" s="37"/>
    </row>
    <row r="51" s="2" customFormat="1" ht="10.8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8"/>
      <c r="AS51" s="69"/>
      <c r="AT51" s="70"/>
      <c r="AU51" s="71"/>
      <c r="AV51" s="71"/>
      <c r="AW51" s="71"/>
      <c r="AX51" s="71"/>
      <c r="AY51" s="71"/>
      <c r="AZ51" s="71"/>
      <c r="BA51" s="71"/>
      <c r="BB51" s="71"/>
      <c r="BC51" s="71"/>
      <c r="BD51" s="72"/>
      <c r="BE51" s="37"/>
    </row>
    <row r="52" s="2" customFormat="1" ht="29.28" customHeight="1">
      <c r="A52" s="37"/>
      <c r="B52" s="38"/>
      <c r="C52" s="73" t="s">
        <v>53</v>
      </c>
      <c r="D52" s="74"/>
      <c r="E52" s="74"/>
      <c r="F52" s="74"/>
      <c r="G52" s="74"/>
      <c r="H52" s="75"/>
      <c r="I52" s="76" t="s">
        <v>54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7" t="s">
        <v>55</v>
      </c>
      <c r="AH52" s="74"/>
      <c r="AI52" s="74"/>
      <c r="AJ52" s="74"/>
      <c r="AK52" s="74"/>
      <c r="AL52" s="74"/>
      <c r="AM52" s="74"/>
      <c r="AN52" s="76" t="s">
        <v>56</v>
      </c>
      <c r="AO52" s="74"/>
      <c r="AP52" s="74"/>
      <c r="AQ52" s="78" t="s">
        <v>57</v>
      </c>
      <c r="AR52" s="38"/>
      <c r="AS52" s="79" t="s">
        <v>58</v>
      </c>
      <c r="AT52" s="80" t="s">
        <v>59</v>
      </c>
      <c r="AU52" s="80" t="s">
        <v>60</v>
      </c>
      <c r="AV52" s="80" t="s">
        <v>61</v>
      </c>
      <c r="AW52" s="80" t="s">
        <v>62</v>
      </c>
      <c r="AX52" s="80" t="s">
        <v>63</v>
      </c>
      <c r="AY52" s="80" t="s">
        <v>64</v>
      </c>
      <c r="AZ52" s="80" t="s">
        <v>65</v>
      </c>
      <c r="BA52" s="80" t="s">
        <v>66</v>
      </c>
      <c r="BB52" s="80" t="s">
        <v>67</v>
      </c>
      <c r="BC52" s="80" t="s">
        <v>68</v>
      </c>
      <c r="BD52" s="81" t="s">
        <v>69</v>
      </c>
      <c r="BE52" s="37"/>
    </row>
    <row r="53" s="2" customFormat="1" ht="10.8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8"/>
      <c r="AS53" s="82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4"/>
      <c r="BE53" s="37"/>
    </row>
    <row r="54" s="6" customFormat="1" ht="32.4" customHeight="1">
      <c r="A54" s="6"/>
      <c r="B54" s="85"/>
      <c r="C54" s="86" t="s">
        <v>70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8">
        <f>ROUND(AG55+SUM(AG63:AG65),2)</f>
        <v>0</v>
      </c>
      <c r="AH54" s="88"/>
      <c r="AI54" s="88"/>
      <c r="AJ54" s="88"/>
      <c r="AK54" s="88"/>
      <c r="AL54" s="88"/>
      <c r="AM54" s="88"/>
      <c r="AN54" s="89">
        <f>SUM(AG54,AT54)</f>
        <v>0</v>
      </c>
      <c r="AO54" s="89"/>
      <c r="AP54" s="89"/>
      <c r="AQ54" s="90" t="s">
        <v>3</v>
      </c>
      <c r="AR54" s="85"/>
      <c r="AS54" s="91">
        <f>ROUND(AS55+SUM(AS63:AS65),2)</f>
        <v>0</v>
      </c>
      <c r="AT54" s="92">
        <f>ROUND(SUM(AV54:AW54),2)</f>
        <v>0</v>
      </c>
      <c r="AU54" s="93">
        <f>ROUND(AU55+SUM(AU63:AU65),5)</f>
        <v>0</v>
      </c>
      <c r="AV54" s="92">
        <f>ROUND(AZ54*L29,2)</f>
        <v>0</v>
      </c>
      <c r="AW54" s="92">
        <f>ROUND(BA54*L30,2)</f>
        <v>0</v>
      </c>
      <c r="AX54" s="92">
        <f>ROUND(BB54*L29,2)</f>
        <v>0</v>
      </c>
      <c r="AY54" s="92">
        <f>ROUND(BC54*L30,2)</f>
        <v>0</v>
      </c>
      <c r="AZ54" s="92">
        <f>ROUND(AZ55+SUM(AZ63:AZ65),2)</f>
        <v>0</v>
      </c>
      <c r="BA54" s="92">
        <f>ROUND(BA55+SUM(BA63:BA65),2)</f>
        <v>0</v>
      </c>
      <c r="BB54" s="92">
        <f>ROUND(BB55+SUM(BB63:BB65),2)</f>
        <v>0</v>
      </c>
      <c r="BC54" s="92">
        <f>ROUND(BC55+SUM(BC63:BC65),2)</f>
        <v>0</v>
      </c>
      <c r="BD54" s="94">
        <f>ROUND(BD55+SUM(BD63:BD65),2)</f>
        <v>0</v>
      </c>
      <c r="BE54" s="6"/>
      <c r="BS54" s="95" t="s">
        <v>71</v>
      </c>
      <c r="BT54" s="95" t="s">
        <v>72</v>
      </c>
      <c r="BU54" s="96" t="s">
        <v>73</v>
      </c>
      <c r="BV54" s="95" t="s">
        <v>74</v>
      </c>
      <c r="BW54" s="95" t="s">
        <v>5</v>
      </c>
      <c r="BX54" s="95" t="s">
        <v>75</v>
      </c>
      <c r="CL54" s="95" t="s">
        <v>3</v>
      </c>
    </row>
    <row r="55" s="7" customFormat="1" ht="16.5" customHeight="1">
      <c r="A55" s="7"/>
      <c r="B55" s="97"/>
      <c r="C55" s="98"/>
      <c r="D55" s="99" t="s">
        <v>76</v>
      </c>
      <c r="E55" s="99"/>
      <c r="F55" s="99"/>
      <c r="G55" s="99"/>
      <c r="H55" s="99"/>
      <c r="I55" s="100"/>
      <c r="J55" s="99" t="s">
        <v>77</v>
      </c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101">
        <f>ROUND(SUM(AG56:AG62),2)</f>
        <v>0</v>
      </c>
      <c r="AH55" s="100"/>
      <c r="AI55" s="100"/>
      <c r="AJ55" s="100"/>
      <c r="AK55" s="100"/>
      <c r="AL55" s="100"/>
      <c r="AM55" s="100"/>
      <c r="AN55" s="102">
        <f>SUM(AG55,AT55)</f>
        <v>0</v>
      </c>
      <c r="AO55" s="100"/>
      <c r="AP55" s="100"/>
      <c r="AQ55" s="103" t="s">
        <v>78</v>
      </c>
      <c r="AR55" s="97"/>
      <c r="AS55" s="104">
        <f>ROUND(SUM(AS56:AS62),2)</f>
        <v>0</v>
      </c>
      <c r="AT55" s="105">
        <f>ROUND(SUM(AV55:AW55),2)</f>
        <v>0</v>
      </c>
      <c r="AU55" s="106">
        <f>ROUND(SUM(AU56:AU62),5)</f>
        <v>0</v>
      </c>
      <c r="AV55" s="105">
        <f>ROUND(AZ55*L29,2)</f>
        <v>0</v>
      </c>
      <c r="AW55" s="105">
        <f>ROUND(BA55*L30,2)</f>
        <v>0</v>
      </c>
      <c r="AX55" s="105">
        <f>ROUND(BB55*L29,2)</f>
        <v>0</v>
      </c>
      <c r="AY55" s="105">
        <f>ROUND(BC55*L30,2)</f>
        <v>0</v>
      </c>
      <c r="AZ55" s="105">
        <f>ROUND(SUM(AZ56:AZ62),2)</f>
        <v>0</v>
      </c>
      <c r="BA55" s="105">
        <f>ROUND(SUM(BA56:BA62),2)</f>
        <v>0</v>
      </c>
      <c r="BB55" s="105">
        <f>ROUND(SUM(BB56:BB62),2)</f>
        <v>0</v>
      </c>
      <c r="BC55" s="105">
        <f>ROUND(SUM(BC56:BC62),2)</f>
        <v>0</v>
      </c>
      <c r="BD55" s="107">
        <f>ROUND(SUM(BD56:BD62),2)</f>
        <v>0</v>
      </c>
      <c r="BE55" s="7"/>
      <c r="BS55" s="108" t="s">
        <v>71</v>
      </c>
      <c r="BT55" s="108" t="s">
        <v>76</v>
      </c>
      <c r="BV55" s="108" t="s">
        <v>74</v>
      </c>
      <c r="BW55" s="108" t="s">
        <v>79</v>
      </c>
      <c r="BX55" s="108" t="s">
        <v>5</v>
      </c>
      <c r="CL55" s="108" t="s">
        <v>3</v>
      </c>
      <c r="CM55" s="108" t="s">
        <v>80</v>
      </c>
    </row>
    <row r="56" s="4" customFormat="1" ht="16.5" customHeight="1">
      <c r="A56" s="109" t="s">
        <v>81</v>
      </c>
      <c r="B56" s="58"/>
      <c r="C56" s="10"/>
      <c r="D56" s="10"/>
      <c r="E56" s="110" t="s">
        <v>76</v>
      </c>
      <c r="F56" s="110"/>
      <c r="G56" s="110"/>
      <c r="H56" s="110"/>
      <c r="I56" s="110"/>
      <c r="J56" s="10"/>
      <c r="K56" s="110" t="s">
        <v>77</v>
      </c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1">
        <f>'1 - SO01'!J30</f>
        <v>0</v>
      </c>
      <c r="AH56" s="10"/>
      <c r="AI56" s="10"/>
      <c r="AJ56" s="10"/>
      <c r="AK56" s="10"/>
      <c r="AL56" s="10"/>
      <c r="AM56" s="10"/>
      <c r="AN56" s="111">
        <f>SUM(AG56,AT56)</f>
        <v>0</v>
      </c>
      <c r="AO56" s="10"/>
      <c r="AP56" s="10"/>
      <c r="AQ56" s="112" t="s">
        <v>82</v>
      </c>
      <c r="AR56" s="58"/>
      <c r="AS56" s="113">
        <v>0</v>
      </c>
      <c r="AT56" s="114">
        <f>ROUND(SUM(AV56:AW56),2)</f>
        <v>0</v>
      </c>
      <c r="AU56" s="115">
        <f>'1 - SO01'!P160</f>
        <v>0</v>
      </c>
      <c r="AV56" s="114">
        <f>'1 - SO01'!J33</f>
        <v>0</v>
      </c>
      <c r="AW56" s="114">
        <f>'1 - SO01'!J34</f>
        <v>0</v>
      </c>
      <c r="AX56" s="114">
        <f>'1 - SO01'!J35</f>
        <v>0</v>
      </c>
      <c r="AY56" s="114">
        <f>'1 - SO01'!J36</f>
        <v>0</v>
      </c>
      <c r="AZ56" s="114">
        <f>'1 - SO01'!F33</f>
        <v>0</v>
      </c>
      <c r="BA56" s="114">
        <f>'1 - SO01'!F34</f>
        <v>0</v>
      </c>
      <c r="BB56" s="114">
        <f>'1 - SO01'!F35</f>
        <v>0</v>
      </c>
      <c r="BC56" s="114">
        <f>'1 - SO01'!F36</f>
        <v>0</v>
      </c>
      <c r="BD56" s="116">
        <f>'1 - SO01'!F37</f>
        <v>0</v>
      </c>
      <c r="BE56" s="4"/>
      <c r="BT56" s="26" t="s">
        <v>80</v>
      </c>
      <c r="BU56" s="26" t="s">
        <v>83</v>
      </c>
      <c r="BV56" s="26" t="s">
        <v>74</v>
      </c>
      <c r="BW56" s="26" t="s">
        <v>79</v>
      </c>
      <c r="BX56" s="26" t="s">
        <v>5</v>
      </c>
      <c r="CL56" s="26" t="s">
        <v>3</v>
      </c>
      <c r="CM56" s="26" t="s">
        <v>80</v>
      </c>
    </row>
    <row r="57" s="4" customFormat="1" ht="16.5" customHeight="1">
      <c r="A57" s="109" t="s">
        <v>81</v>
      </c>
      <c r="B57" s="58"/>
      <c r="C57" s="10"/>
      <c r="D57" s="10"/>
      <c r="E57" s="110" t="s">
        <v>84</v>
      </c>
      <c r="F57" s="110"/>
      <c r="G57" s="110"/>
      <c r="H57" s="110"/>
      <c r="I57" s="110"/>
      <c r="J57" s="10"/>
      <c r="K57" s="110" t="s">
        <v>85</v>
      </c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1">
        <f>'11 - PLYNOVÁ ZAŘÍZENÍ'!J32</f>
        <v>0</v>
      </c>
      <c r="AH57" s="10"/>
      <c r="AI57" s="10"/>
      <c r="AJ57" s="10"/>
      <c r="AK57" s="10"/>
      <c r="AL57" s="10"/>
      <c r="AM57" s="10"/>
      <c r="AN57" s="111">
        <f>SUM(AG57,AT57)</f>
        <v>0</v>
      </c>
      <c r="AO57" s="10"/>
      <c r="AP57" s="10"/>
      <c r="AQ57" s="112" t="s">
        <v>82</v>
      </c>
      <c r="AR57" s="58"/>
      <c r="AS57" s="113">
        <v>0</v>
      </c>
      <c r="AT57" s="114">
        <f>ROUND(SUM(AV57:AW57),2)</f>
        <v>0</v>
      </c>
      <c r="AU57" s="115">
        <f>'11 - PLYNOVÁ ZAŘÍZENÍ'!P88</f>
        <v>0</v>
      </c>
      <c r="AV57" s="114">
        <f>'11 - PLYNOVÁ ZAŘÍZENÍ'!J35</f>
        <v>0</v>
      </c>
      <c r="AW57" s="114">
        <f>'11 - PLYNOVÁ ZAŘÍZENÍ'!J36</f>
        <v>0</v>
      </c>
      <c r="AX57" s="114">
        <f>'11 - PLYNOVÁ ZAŘÍZENÍ'!J37</f>
        <v>0</v>
      </c>
      <c r="AY57" s="114">
        <f>'11 - PLYNOVÁ ZAŘÍZENÍ'!J38</f>
        <v>0</v>
      </c>
      <c r="AZ57" s="114">
        <f>'11 - PLYNOVÁ ZAŘÍZENÍ'!F35</f>
        <v>0</v>
      </c>
      <c r="BA57" s="114">
        <f>'11 - PLYNOVÁ ZAŘÍZENÍ'!F36</f>
        <v>0</v>
      </c>
      <c r="BB57" s="114">
        <f>'11 - PLYNOVÁ ZAŘÍZENÍ'!F37</f>
        <v>0</v>
      </c>
      <c r="BC57" s="114">
        <f>'11 - PLYNOVÁ ZAŘÍZENÍ'!F38</f>
        <v>0</v>
      </c>
      <c r="BD57" s="116">
        <f>'11 - PLYNOVÁ ZAŘÍZENÍ'!F39</f>
        <v>0</v>
      </c>
      <c r="BE57" s="4"/>
      <c r="BT57" s="26" t="s">
        <v>80</v>
      </c>
      <c r="BV57" s="26" t="s">
        <v>74</v>
      </c>
      <c r="BW57" s="26" t="s">
        <v>86</v>
      </c>
      <c r="BX57" s="26" t="s">
        <v>79</v>
      </c>
      <c r="CL57" s="26" t="s">
        <v>3</v>
      </c>
    </row>
    <row r="58" s="4" customFormat="1" ht="16.5" customHeight="1">
      <c r="A58" s="109" t="s">
        <v>81</v>
      </c>
      <c r="B58" s="58"/>
      <c r="C58" s="10"/>
      <c r="D58" s="10"/>
      <c r="E58" s="110" t="s">
        <v>9</v>
      </c>
      <c r="F58" s="110"/>
      <c r="G58" s="110"/>
      <c r="H58" s="110"/>
      <c r="I58" s="110"/>
      <c r="J58" s="10"/>
      <c r="K58" s="110" t="s">
        <v>87</v>
      </c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1">
        <f>'12 - VYTÁPĚNÍ'!J32</f>
        <v>0</v>
      </c>
      <c r="AH58" s="10"/>
      <c r="AI58" s="10"/>
      <c r="AJ58" s="10"/>
      <c r="AK58" s="10"/>
      <c r="AL58" s="10"/>
      <c r="AM58" s="10"/>
      <c r="AN58" s="111">
        <f>SUM(AG58,AT58)</f>
        <v>0</v>
      </c>
      <c r="AO58" s="10"/>
      <c r="AP58" s="10"/>
      <c r="AQ58" s="112" t="s">
        <v>82</v>
      </c>
      <c r="AR58" s="58"/>
      <c r="AS58" s="113">
        <v>0</v>
      </c>
      <c r="AT58" s="114">
        <f>ROUND(SUM(AV58:AW58),2)</f>
        <v>0</v>
      </c>
      <c r="AU58" s="115">
        <f>'12 - VYTÁPĚNÍ'!P93</f>
        <v>0</v>
      </c>
      <c r="AV58" s="114">
        <f>'12 - VYTÁPĚNÍ'!J35</f>
        <v>0</v>
      </c>
      <c r="AW58" s="114">
        <f>'12 - VYTÁPĚNÍ'!J36</f>
        <v>0</v>
      </c>
      <c r="AX58" s="114">
        <f>'12 - VYTÁPĚNÍ'!J37</f>
        <v>0</v>
      </c>
      <c r="AY58" s="114">
        <f>'12 - VYTÁPĚNÍ'!J38</f>
        <v>0</v>
      </c>
      <c r="AZ58" s="114">
        <f>'12 - VYTÁPĚNÍ'!F35</f>
        <v>0</v>
      </c>
      <c r="BA58" s="114">
        <f>'12 - VYTÁPĚNÍ'!F36</f>
        <v>0</v>
      </c>
      <c r="BB58" s="114">
        <f>'12 - VYTÁPĚNÍ'!F37</f>
        <v>0</v>
      </c>
      <c r="BC58" s="114">
        <f>'12 - VYTÁPĚNÍ'!F38</f>
        <v>0</v>
      </c>
      <c r="BD58" s="116">
        <f>'12 - VYTÁPĚNÍ'!F39</f>
        <v>0</v>
      </c>
      <c r="BE58" s="4"/>
      <c r="BT58" s="26" t="s">
        <v>80</v>
      </c>
      <c r="BV58" s="26" t="s">
        <v>74</v>
      </c>
      <c r="BW58" s="26" t="s">
        <v>88</v>
      </c>
      <c r="BX58" s="26" t="s">
        <v>79</v>
      </c>
      <c r="CL58" s="26" t="s">
        <v>3</v>
      </c>
    </row>
    <row r="59" s="4" customFormat="1" ht="16.5" customHeight="1">
      <c r="A59" s="109" t="s">
        <v>81</v>
      </c>
      <c r="B59" s="58"/>
      <c r="C59" s="10"/>
      <c r="D59" s="10"/>
      <c r="E59" s="110" t="s">
        <v>89</v>
      </c>
      <c r="F59" s="110"/>
      <c r="G59" s="110"/>
      <c r="H59" s="110"/>
      <c r="I59" s="110"/>
      <c r="J59" s="10"/>
      <c r="K59" s="110" t="s">
        <v>90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1">
        <f>'13 - VZDUCHOTECHNIKA'!J32</f>
        <v>0</v>
      </c>
      <c r="AH59" s="10"/>
      <c r="AI59" s="10"/>
      <c r="AJ59" s="10"/>
      <c r="AK59" s="10"/>
      <c r="AL59" s="10"/>
      <c r="AM59" s="10"/>
      <c r="AN59" s="111">
        <f>SUM(AG59,AT59)</f>
        <v>0</v>
      </c>
      <c r="AO59" s="10"/>
      <c r="AP59" s="10"/>
      <c r="AQ59" s="112" t="s">
        <v>82</v>
      </c>
      <c r="AR59" s="58"/>
      <c r="AS59" s="113">
        <v>0</v>
      </c>
      <c r="AT59" s="114">
        <f>ROUND(SUM(AV59:AW59),2)</f>
        <v>0</v>
      </c>
      <c r="AU59" s="115">
        <f>'13 - VZDUCHOTECHNIKA'!P90</f>
        <v>0</v>
      </c>
      <c r="AV59" s="114">
        <f>'13 - VZDUCHOTECHNIKA'!J35</f>
        <v>0</v>
      </c>
      <c r="AW59" s="114">
        <f>'13 - VZDUCHOTECHNIKA'!J36</f>
        <v>0</v>
      </c>
      <c r="AX59" s="114">
        <f>'13 - VZDUCHOTECHNIKA'!J37</f>
        <v>0</v>
      </c>
      <c r="AY59" s="114">
        <f>'13 - VZDUCHOTECHNIKA'!J38</f>
        <v>0</v>
      </c>
      <c r="AZ59" s="114">
        <f>'13 - VZDUCHOTECHNIKA'!F35</f>
        <v>0</v>
      </c>
      <c r="BA59" s="114">
        <f>'13 - VZDUCHOTECHNIKA'!F36</f>
        <v>0</v>
      </c>
      <c r="BB59" s="114">
        <f>'13 - VZDUCHOTECHNIKA'!F37</f>
        <v>0</v>
      </c>
      <c r="BC59" s="114">
        <f>'13 - VZDUCHOTECHNIKA'!F38</f>
        <v>0</v>
      </c>
      <c r="BD59" s="116">
        <f>'13 - VZDUCHOTECHNIKA'!F39</f>
        <v>0</v>
      </c>
      <c r="BE59" s="4"/>
      <c r="BT59" s="26" t="s">
        <v>80</v>
      </c>
      <c r="BV59" s="26" t="s">
        <v>74</v>
      </c>
      <c r="BW59" s="26" t="s">
        <v>91</v>
      </c>
      <c r="BX59" s="26" t="s">
        <v>79</v>
      </c>
      <c r="CL59" s="26" t="s">
        <v>3</v>
      </c>
    </row>
    <row r="60" s="4" customFormat="1" ht="16.5" customHeight="1">
      <c r="A60" s="109" t="s">
        <v>81</v>
      </c>
      <c r="B60" s="58"/>
      <c r="C60" s="10"/>
      <c r="D60" s="10"/>
      <c r="E60" s="110" t="s">
        <v>92</v>
      </c>
      <c r="F60" s="110"/>
      <c r="G60" s="110"/>
      <c r="H60" s="110"/>
      <c r="I60" s="110"/>
      <c r="J60" s="10"/>
      <c r="K60" s="110" t="s">
        <v>93</v>
      </c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1">
        <f>'14 - ZDRAVOTNĚ TECHNICKÉ ...'!J32</f>
        <v>0</v>
      </c>
      <c r="AH60" s="10"/>
      <c r="AI60" s="10"/>
      <c r="AJ60" s="10"/>
      <c r="AK60" s="10"/>
      <c r="AL60" s="10"/>
      <c r="AM60" s="10"/>
      <c r="AN60" s="111">
        <f>SUM(AG60,AT60)</f>
        <v>0</v>
      </c>
      <c r="AO60" s="10"/>
      <c r="AP60" s="10"/>
      <c r="AQ60" s="112" t="s">
        <v>82</v>
      </c>
      <c r="AR60" s="58"/>
      <c r="AS60" s="113">
        <v>0</v>
      </c>
      <c r="AT60" s="114">
        <f>ROUND(SUM(AV60:AW60),2)</f>
        <v>0</v>
      </c>
      <c r="AU60" s="115">
        <f>'14 - ZDRAVOTNĚ TECHNICKÉ ...'!P96</f>
        <v>0</v>
      </c>
      <c r="AV60" s="114">
        <f>'14 - ZDRAVOTNĚ TECHNICKÉ ...'!J35</f>
        <v>0</v>
      </c>
      <c r="AW60" s="114">
        <f>'14 - ZDRAVOTNĚ TECHNICKÉ ...'!J36</f>
        <v>0</v>
      </c>
      <c r="AX60" s="114">
        <f>'14 - ZDRAVOTNĚ TECHNICKÉ ...'!J37</f>
        <v>0</v>
      </c>
      <c r="AY60" s="114">
        <f>'14 - ZDRAVOTNĚ TECHNICKÉ ...'!J38</f>
        <v>0</v>
      </c>
      <c r="AZ60" s="114">
        <f>'14 - ZDRAVOTNĚ TECHNICKÉ ...'!F35</f>
        <v>0</v>
      </c>
      <c r="BA60" s="114">
        <f>'14 - ZDRAVOTNĚ TECHNICKÉ ...'!F36</f>
        <v>0</v>
      </c>
      <c r="BB60" s="114">
        <f>'14 - ZDRAVOTNĚ TECHNICKÉ ...'!F37</f>
        <v>0</v>
      </c>
      <c r="BC60" s="114">
        <f>'14 - ZDRAVOTNĚ TECHNICKÉ ...'!F38</f>
        <v>0</v>
      </c>
      <c r="BD60" s="116">
        <f>'14 - ZDRAVOTNĚ TECHNICKÉ ...'!F39</f>
        <v>0</v>
      </c>
      <c r="BE60" s="4"/>
      <c r="BT60" s="26" t="s">
        <v>80</v>
      </c>
      <c r="BV60" s="26" t="s">
        <v>74</v>
      </c>
      <c r="BW60" s="26" t="s">
        <v>94</v>
      </c>
      <c r="BX60" s="26" t="s">
        <v>79</v>
      </c>
      <c r="CL60" s="26" t="s">
        <v>3</v>
      </c>
    </row>
    <row r="61" s="4" customFormat="1" ht="16.5" customHeight="1">
      <c r="A61" s="109" t="s">
        <v>81</v>
      </c>
      <c r="B61" s="58"/>
      <c r="C61" s="10"/>
      <c r="D61" s="10"/>
      <c r="E61" s="110" t="s">
        <v>95</v>
      </c>
      <c r="F61" s="110"/>
      <c r="G61" s="110"/>
      <c r="H61" s="110"/>
      <c r="I61" s="110"/>
      <c r="J61" s="10"/>
      <c r="K61" s="110" t="s">
        <v>96</v>
      </c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1">
        <f>'15 - Elektro'!J32</f>
        <v>0</v>
      </c>
      <c r="AH61" s="10"/>
      <c r="AI61" s="10"/>
      <c r="AJ61" s="10"/>
      <c r="AK61" s="10"/>
      <c r="AL61" s="10"/>
      <c r="AM61" s="10"/>
      <c r="AN61" s="111">
        <f>SUM(AG61,AT61)</f>
        <v>0</v>
      </c>
      <c r="AO61" s="10"/>
      <c r="AP61" s="10"/>
      <c r="AQ61" s="112" t="s">
        <v>82</v>
      </c>
      <c r="AR61" s="58"/>
      <c r="AS61" s="113">
        <v>0</v>
      </c>
      <c r="AT61" s="114">
        <f>ROUND(SUM(AV61:AW61),2)</f>
        <v>0</v>
      </c>
      <c r="AU61" s="115">
        <f>'15 - Elektro'!P105</f>
        <v>0</v>
      </c>
      <c r="AV61" s="114">
        <f>'15 - Elektro'!J35</f>
        <v>0</v>
      </c>
      <c r="AW61" s="114">
        <f>'15 - Elektro'!J36</f>
        <v>0</v>
      </c>
      <c r="AX61" s="114">
        <f>'15 - Elektro'!J37</f>
        <v>0</v>
      </c>
      <c r="AY61" s="114">
        <f>'15 - Elektro'!J38</f>
        <v>0</v>
      </c>
      <c r="AZ61" s="114">
        <f>'15 - Elektro'!F35</f>
        <v>0</v>
      </c>
      <c r="BA61" s="114">
        <f>'15 - Elektro'!F36</f>
        <v>0</v>
      </c>
      <c r="BB61" s="114">
        <f>'15 - Elektro'!F37</f>
        <v>0</v>
      </c>
      <c r="BC61" s="114">
        <f>'15 - Elektro'!F38</f>
        <v>0</v>
      </c>
      <c r="BD61" s="116">
        <f>'15 - Elektro'!F39</f>
        <v>0</v>
      </c>
      <c r="BE61" s="4"/>
      <c r="BT61" s="26" t="s">
        <v>80</v>
      </c>
      <c r="BV61" s="26" t="s">
        <v>74</v>
      </c>
      <c r="BW61" s="26" t="s">
        <v>97</v>
      </c>
      <c r="BX61" s="26" t="s">
        <v>79</v>
      </c>
      <c r="CL61" s="26" t="s">
        <v>3</v>
      </c>
    </row>
    <row r="62" s="4" customFormat="1" ht="23.25" customHeight="1">
      <c r="A62" s="109" t="s">
        <v>81</v>
      </c>
      <c r="B62" s="58"/>
      <c r="C62" s="10"/>
      <c r="D62" s="10"/>
      <c r="E62" s="110" t="s">
        <v>98</v>
      </c>
      <c r="F62" s="110"/>
      <c r="G62" s="110"/>
      <c r="H62" s="110"/>
      <c r="I62" s="110"/>
      <c r="J62" s="10"/>
      <c r="K62" s="110" t="s">
        <v>99</v>
      </c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1">
        <f>'16 - Vybavení dle návrhu ...'!J32</f>
        <v>0</v>
      </c>
      <c r="AH62" s="10"/>
      <c r="AI62" s="10"/>
      <c r="AJ62" s="10"/>
      <c r="AK62" s="10"/>
      <c r="AL62" s="10"/>
      <c r="AM62" s="10"/>
      <c r="AN62" s="111">
        <f>SUM(AG62,AT62)</f>
        <v>0</v>
      </c>
      <c r="AO62" s="10"/>
      <c r="AP62" s="10"/>
      <c r="AQ62" s="112" t="s">
        <v>82</v>
      </c>
      <c r="AR62" s="58"/>
      <c r="AS62" s="113">
        <v>0</v>
      </c>
      <c r="AT62" s="114">
        <f>ROUND(SUM(AV62:AW62),2)</f>
        <v>0</v>
      </c>
      <c r="AU62" s="115">
        <f>'16 - Vybavení dle návrhu ...'!P89</f>
        <v>0</v>
      </c>
      <c r="AV62" s="114">
        <f>'16 - Vybavení dle návrhu ...'!J35</f>
        <v>0</v>
      </c>
      <c r="AW62" s="114">
        <f>'16 - Vybavení dle návrhu ...'!J36</f>
        <v>0</v>
      </c>
      <c r="AX62" s="114">
        <f>'16 - Vybavení dle návrhu ...'!J37</f>
        <v>0</v>
      </c>
      <c r="AY62" s="114">
        <f>'16 - Vybavení dle návrhu ...'!J38</f>
        <v>0</v>
      </c>
      <c r="AZ62" s="114">
        <f>'16 - Vybavení dle návrhu ...'!F35</f>
        <v>0</v>
      </c>
      <c r="BA62" s="114">
        <f>'16 - Vybavení dle návrhu ...'!F36</f>
        <v>0</v>
      </c>
      <c r="BB62" s="114">
        <f>'16 - Vybavení dle návrhu ...'!F37</f>
        <v>0</v>
      </c>
      <c r="BC62" s="114">
        <f>'16 - Vybavení dle návrhu ...'!F38</f>
        <v>0</v>
      </c>
      <c r="BD62" s="116">
        <f>'16 - Vybavení dle návrhu ...'!F39</f>
        <v>0</v>
      </c>
      <c r="BE62" s="4"/>
      <c r="BT62" s="26" t="s">
        <v>80</v>
      </c>
      <c r="BV62" s="26" t="s">
        <v>74</v>
      </c>
      <c r="BW62" s="26" t="s">
        <v>100</v>
      </c>
      <c r="BX62" s="26" t="s">
        <v>79</v>
      </c>
      <c r="CL62" s="26" t="s">
        <v>3</v>
      </c>
    </row>
    <row r="63" s="7" customFormat="1" ht="16.5" customHeight="1">
      <c r="A63" s="109" t="s">
        <v>81</v>
      </c>
      <c r="B63" s="97"/>
      <c r="C63" s="98"/>
      <c r="D63" s="99" t="s">
        <v>101</v>
      </c>
      <c r="E63" s="99"/>
      <c r="F63" s="99"/>
      <c r="G63" s="99"/>
      <c r="H63" s="99"/>
      <c r="I63" s="100"/>
      <c r="J63" s="99" t="s">
        <v>102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102">
        <f>'55 - SO10'!J30</f>
        <v>0</v>
      </c>
      <c r="AH63" s="100"/>
      <c r="AI63" s="100"/>
      <c r="AJ63" s="100"/>
      <c r="AK63" s="100"/>
      <c r="AL63" s="100"/>
      <c r="AM63" s="100"/>
      <c r="AN63" s="102">
        <f>SUM(AG63,AT63)</f>
        <v>0</v>
      </c>
      <c r="AO63" s="100"/>
      <c r="AP63" s="100"/>
      <c r="AQ63" s="103" t="s">
        <v>78</v>
      </c>
      <c r="AR63" s="97"/>
      <c r="AS63" s="104">
        <v>0</v>
      </c>
      <c r="AT63" s="105">
        <f>ROUND(SUM(AV63:AW63),2)</f>
        <v>0</v>
      </c>
      <c r="AU63" s="106">
        <f>'55 - SO10'!P86</f>
        <v>0</v>
      </c>
      <c r="AV63" s="105">
        <f>'55 - SO10'!J33</f>
        <v>0</v>
      </c>
      <c r="AW63" s="105">
        <f>'55 - SO10'!J34</f>
        <v>0</v>
      </c>
      <c r="AX63" s="105">
        <f>'55 - SO10'!J35</f>
        <v>0</v>
      </c>
      <c r="AY63" s="105">
        <f>'55 - SO10'!J36</f>
        <v>0</v>
      </c>
      <c r="AZ63" s="105">
        <f>'55 - SO10'!F33</f>
        <v>0</v>
      </c>
      <c r="BA63" s="105">
        <f>'55 - SO10'!F34</f>
        <v>0</v>
      </c>
      <c r="BB63" s="105">
        <f>'55 - SO10'!F35</f>
        <v>0</v>
      </c>
      <c r="BC63" s="105">
        <f>'55 - SO10'!F36</f>
        <v>0</v>
      </c>
      <c r="BD63" s="107">
        <f>'55 - SO10'!F37</f>
        <v>0</v>
      </c>
      <c r="BE63" s="7"/>
      <c r="BT63" s="108" t="s">
        <v>76</v>
      </c>
      <c r="BV63" s="108" t="s">
        <v>74</v>
      </c>
      <c r="BW63" s="108" t="s">
        <v>103</v>
      </c>
      <c r="BX63" s="108" t="s">
        <v>5</v>
      </c>
      <c r="CL63" s="108" t="s">
        <v>3</v>
      </c>
      <c r="CM63" s="108" t="s">
        <v>80</v>
      </c>
    </row>
    <row r="64" s="7" customFormat="1" ht="16.5" customHeight="1">
      <c r="A64" s="109" t="s">
        <v>81</v>
      </c>
      <c r="B64" s="97"/>
      <c r="C64" s="98"/>
      <c r="D64" s="99" t="s">
        <v>104</v>
      </c>
      <c r="E64" s="99"/>
      <c r="F64" s="99"/>
      <c r="G64" s="99"/>
      <c r="H64" s="99"/>
      <c r="I64" s="100"/>
      <c r="J64" s="99" t="s">
        <v>105</v>
      </c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102">
        <f>'57 - SO12'!J30</f>
        <v>0</v>
      </c>
      <c r="AH64" s="100"/>
      <c r="AI64" s="100"/>
      <c r="AJ64" s="100"/>
      <c r="AK64" s="100"/>
      <c r="AL64" s="100"/>
      <c r="AM64" s="100"/>
      <c r="AN64" s="102">
        <f>SUM(AG64,AT64)</f>
        <v>0</v>
      </c>
      <c r="AO64" s="100"/>
      <c r="AP64" s="100"/>
      <c r="AQ64" s="103" t="s">
        <v>78</v>
      </c>
      <c r="AR64" s="97"/>
      <c r="AS64" s="104">
        <v>0</v>
      </c>
      <c r="AT64" s="105">
        <f>ROUND(SUM(AV64:AW64),2)</f>
        <v>0</v>
      </c>
      <c r="AU64" s="106">
        <f>'57 - SO12'!P84</f>
        <v>0</v>
      </c>
      <c r="AV64" s="105">
        <f>'57 - SO12'!J33</f>
        <v>0</v>
      </c>
      <c r="AW64" s="105">
        <f>'57 - SO12'!J34</f>
        <v>0</v>
      </c>
      <c r="AX64" s="105">
        <f>'57 - SO12'!J35</f>
        <v>0</v>
      </c>
      <c r="AY64" s="105">
        <f>'57 - SO12'!J36</f>
        <v>0</v>
      </c>
      <c r="AZ64" s="105">
        <f>'57 - SO12'!F33</f>
        <v>0</v>
      </c>
      <c r="BA64" s="105">
        <f>'57 - SO12'!F34</f>
        <v>0</v>
      </c>
      <c r="BB64" s="105">
        <f>'57 - SO12'!F35</f>
        <v>0</v>
      </c>
      <c r="BC64" s="105">
        <f>'57 - SO12'!F36</f>
        <v>0</v>
      </c>
      <c r="BD64" s="107">
        <f>'57 - SO12'!F37</f>
        <v>0</v>
      </c>
      <c r="BE64" s="7"/>
      <c r="BT64" s="108" t="s">
        <v>76</v>
      </c>
      <c r="BV64" s="108" t="s">
        <v>74</v>
      </c>
      <c r="BW64" s="108" t="s">
        <v>106</v>
      </c>
      <c r="BX64" s="108" t="s">
        <v>5</v>
      </c>
      <c r="CL64" s="108" t="s">
        <v>3</v>
      </c>
      <c r="CM64" s="108" t="s">
        <v>80</v>
      </c>
    </row>
    <row r="65" s="7" customFormat="1" ht="16.5" customHeight="1">
      <c r="A65" s="109" t="s">
        <v>81</v>
      </c>
      <c r="B65" s="97"/>
      <c r="C65" s="98"/>
      <c r="D65" s="99" t="s">
        <v>107</v>
      </c>
      <c r="E65" s="99"/>
      <c r="F65" s="99"/>
      <c r="G65" s="99"/>
      <c r="H65" s="99"/>
      <c r="I65" s="100"/>
      <c r="J65" s="99" t="s">
        <v>108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102">
        <f>'9 - VRN'!J30</f>
        <v>0</v>
      </c>
      <c r="AH65" s="100"/>
      <c r="AI65" s="100"/>
      <c r="AJ65" s="100"/>
      <c r="AK65" s="100"/>
      <c r="AL65" s="100"/>
      <c r="AM65" s="100"/>
      <c r="AN65" s="102">
        <f>SUM(AG65,AT65)</f>
        <v>0</v>
      </c>
      <c r="AO65" s="100"/>
      <c r="AP65" s="100"/>
      <c r="AQ65" s="103" t="s">
        <v>78</v>
      </c>
      <c r="AR65" s="97"/>
      <c r="AS65" s="117">
        <v>0</v>
      </c>
      <c r="AT65" s="118">
        <f>ROUND(SUM(AV65:AW65),2)</f>
        <v>0</v>
      </c>
      <c r="AU65" s="119">
        <f>'9 - VRN'!P86</f>
        <v>0</v>
      </c>
      <c r="AV65" s="118">
        <f>'9 - VRN'!J33</f>
        <v>0</v>
      </c>
      <c r="AW65" s="118">
        <f>'9 - VRN'!J34</f>
        <v>0</v>
      </c>
      <c r="AX65" s="118">
        <f>'9 - VRN'!J35</f>
        <v>0</v>
      </c>
      <c r="AY65" s="118">
        <f>'9 - VRN'!J36</f>
        <v>0</v>
      </c>
      <c r="AZ65" s="118">
        <f>'9 - VRN'!F33</f>
        <v>0</v>
      </c>
      <c r="BA65" s="118">
        <f>'9 - VRN'!F34</f>
        <v>0</v>
      </c>
      <c r="BB65" s="118">
        <f>'9 - VRN'!F35</f>
        <v>0</v>
      </c>
      <c r="BC65" s="118">
        <f>'9 - VRN'!F36</f>
        <v>0</v>
      </c>
      <c r="BD65" s="120">
        <f>'9 - VRN'!F37</f>
        <v>0</v>
      </c>
      <c r="BE65" s="7"/>
      <c r="BT65" s="108" t="s">
        <v>76</v>
      </c>
      <c r="BV65" s="108" t="s">
        <v>74</v>
      </c>
      <c r="BW65" s="108" t="s">
        <v>109</v>
      </c>
      <c r="BX65" s="108" t="s">
        <v>5</v>
      </c>
      <c r="CL65" s="108" t="s">
        <v>3</v>
      </c>
      <c r="CM65" s="108" t="s">
        <v>80</v>
      </c>
    </row>
    <row r="66" s="2" customFormat="1" ht="30" customHeight="1">
      <c r="A66" s="37"/>
      <c r="B66" s="38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8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="2" customFormat="1" ht="6.96" customHeight="1">
      <c r="A67" s="37"/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38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</sheetData>
  <mergeCells count="82">
    <mergeCell ref="C52:G52"/>
    <mergeCell ref="D63:H63"/>
    <mergeCell ref="D64:H64"/>
    <mergeCell ref="D55:H55"/>
    <mergeCell ref="E59:I59"/>
    <mergeCell ref="E60:I60"/>
    <mergeCell ref="E56:I56"/>
    <mergeCell ref="E57:I57"/>
    <mergeCell ref="E62:I62"/>
    <mergeCell ref="E58:I58"/>
    <mergeCell ref="E61:I61"/>
    <mergeCell ref="I52:AF52"/>
    <mergeCell ref="J64:AF64"/>
    <mergeCell ref="J55:AF55"/>
    <mergeCell ref="J63:AF63"/>
    <mergeCell ref="K56:AF56"/>
    <mergeCell ref="K58:AF58"/>
    <mergeCell ref="K59:AF59"/>
    <mergeCell ref="K60:AF60"/>
    <mergeCell ref="K62:AF62"/>
    <mergeCell ref="K57:AF57"/>
    <mergeCell ref="K61:AF61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8:AM58"/>
    <mergeCell ref="AG61:AM61"/>
    <mergeCell ref="AG64:AM64"/>
    <mergeCell ref="AG56:AM56"/>
    <mergeCell ref="AG62:AM62"/>
    <mergeCell ref="AG55:AM55"/>
    <mergeCell ref="AG63:AM63"/>
    <mergeCell ref="AG59:AM59"/>
    <mergeCell ref="AG52:AM52"/>
    <mergeCell ref="AG60:AM60"/>
    <mergeCell ref="AG57:AM57"/>
    <mergeCell ref="AM50:AP50"/>
    <mergeCell ref="AM49:AP49"/>
    <mergeCell ref="AM47:AN47"/>
    <mergeCell ref="AN63:AP63"/>
    <mergeCell ref="AN58:AP58"/>
    <mergeCell ref="AN61:AP61"/>
    <mergeCell ref="AN60:AP60"/>
    <mergeCell ref="AN59:AP59"/>
    <mergeCell ref="AN57:AP57"/>
    <mergeCell ref="AN56:AP56"/>
    <mergeCell ref="AN55:AP55"/>
    <mergeCell ref="AN52:AP52"/>
    <mergeCell ref="AN62:AP62"/>
    <mergeCell ref="AN64:AP64"/>
    <mergeCell ref="AS49:AT51"/>
    <mergeCell ref="AN65:AP65"/>
    <mergeCell ref="AG65:AM65"/>
    <mergeCell ref="AN54:AP54"/>
  </mergeCells>
  <hyperlinks>
    <hyperlink ref="A56" location="'1 - SO01'!C2" display="/"/>
    <hyperlink ref="A57" location="'11 - PLYNOVÁ ZAŘÍZENÍ'!C2" display="/"/>
    <hyperlink ref="A58" location="'12 - VYTÁPĚNÍ'!C2" display="/"/>
    <hyperlink ref="A59" location="'13 - VZDUCHOTECHNIKA'!C2" display="/"/>
    <hyperlink ref="A60" location="'14 - ZDRAVOTNĚ TECHNICKÉ ...'!C2" display="/"/>
    <hyperlink ref="A61" location="'15 - Elektro'!C2" display="/"/>
    <hyperlink ref="A62" location="'16 - Vybavení dle návrhu ...'!C2" display="/"/>
    <hyperlink ref="A63" location="'55 - SO10'!C2" display="/"/>
    <hyperlink ref="A64" location="'57 - SO12'!C2" display="/"/>
    <hyperlink ref="A65" location="'9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110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- smlouva č. 1 - SO01, 10, 12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111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4299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2504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3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2505</v>
      </c>
      <c r="F21" s="37"/>
      <c r="G21" s="37"/>
      <c r="H21" s="37"/>
      <c r="I21" s="31" t="s">
        <v>28</v>
      </c>
      <c r="J21" s="26" t="s">
        <v>3</v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2505</v>
      </c>
      <c r="F24" s="37"/>
      <c r="G24" s="37"/>
      <c r="H24" s="37"/>
      <c r="I24" s="31" t="s">
        <v>28</v>
      </c>
      <c r="J24" s="26" t="s">
        <v>3</v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24"/>
      <c r="B27" s="125"/>
      <c r="C27" s="124"/>
      <c r="D27" s="124"/>
      <c r="E27" s="35" t="s">
        <v>37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ROUND(J84,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ROUND((SUM(BE84:BE127)),  2)</f>
        <v>0</v>
      </c>
      <c r="G33" s="37"/>
      <c r="H33" s="37"/>
      <c r="I33" s="130">
        <v>0.20999999999999999</v>
      </c>
      <c r="J33" s="129">
        <f>ROUND(((SUM(BE84:BE127))*I33),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ROUND((SUM(BF84:BF127)),  2)</f>
        <v>0</v>
      </c>
      <c r="G34" s="37"/>
      <c r="H34" s="37"/>
      <c r="I34" s="130">
        <v>0.12</v>
      </c>
      <c r="J34" s="129">
        <f>ROUND(((SUM(BF84:BF127))*I34),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ROUND((SUM(BG84:BG127)),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ROUND((SUM(BH84:BH127)),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ROUND((SUM(BI84:BI127)),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113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- smlouva č. 1 - SO01, 10, 12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111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57 - SO12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>RUDÍKOV, P.Č. 2250/4, 2261, ST. 63, 2208/9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>Ondřej Zikán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Ondřej Zikán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114</v>
      </c>
      <c r="D57" s="131"/>
      <c r="E57" s="131"/>
      <c r="F57" s="131"/>
      <c r="G57" s="131"/>
      <c r="H57" s="131"/>
      <c r="I57" s="131"/>
      <c r="J57" s="138" t="s">
        <v>115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J84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116</v>
      </c>
    </row>
    <row r="60" s="9" customFormat="1" ht="24.96" customHeight="1">
      <c r="A60" s="9"/>
      <c r="B60" s="140"/>
      <c r="C60" s="9"/>
      <c r="D60" s="141" t="s">
        <v>3015</v>
      </c>
      <c r="E60" s="142"/>
      <c r="F60" s="142"/>
      <c r="G60" s="142"/>
      <c r="H60" s="142"/>
      <c r="I60" s="142"/>
      <c r="J60" s="143">
        <f>J85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118</v>
      </c>
      <c r="E61" s="146"/>
      <c r="F61" s="146"/>
      <c r="G61" s="146"/>
      <c r="H61" s="146"/>
      <c r="I61" s="146"/>
      <c r="J61" s="147">
        <f>J86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4"/>
      <c r="C62" s="10"/>
      <c r="D62" s="145" t="s">
        <v>136</v>
      </c>
      <c r="E62" s="146"/>
      <c r="F62" s="146"/>
      <c r="G62" s="146"/>
      <c r="H62" s="146"/>
      <c r="I62" s="146"/>
      <c r="J62" s="147">
        <f>J104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40"/>
      <c r="C63" s="9"/>
      <c r="D63" s="141" t="s">
        <v>163</v>
      </c>
      <c r="E63" s="142"/>
      <c r="F63" s="142"/>
      <c r="G63" s="142"/>
      <c r="H63" s="142"/>
      <c r="I63" s="142"/>
      <c r="J63" s="143">
        <f>J107</f>
        <v>0</v>
      </c>
      <c r="K63" s="9"/>
      <c r="L63" s="14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44"/>
      <c r="C64" s="10"/>
      <c r="D64" s="145" t="s">
        <v>2506</v>
      </c>
      <c r="E64" s="146"/>
      <c r="F64" s="146"/>
      <c r="G64" s="146"/>
      <c r="H64" s="146"/>
      <c r="I64" s="146"/>
      <c r="J64" s="147">
        <f>J117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7"/>
      <c r="B65" s="38"/>
      <c r="C65" s="37"/>
      <c r="D65" s="37"/>
      <c r="E65" s="37"/>
      <c r="F65" s="37"/>
      <c r="G65" s="37"/>
      <c r="H65" s="37"/>
      <c r="I65" s="37"/>
      <c r="J65" s="37"/>
      <c r="K65" s="37"/>
      <c r="L65" s="12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="2" customFormat="1" ht="6.96" customHeight="1">
      <c r="A66" s="37"/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12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="2" customFormat="1" ht="6.96" customHeight="1">
      <c r="A70" s="37"/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12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4.96" customHeight="1">
      <c r="A71" s="37"/>
      <c r="B71" s="38"/>
      <c r="C71" s="22" t="s">
        <v>198</v>
      </c>
      <c r="D71" s="37"/>
      <c r="E71" s="37"/>
      <c r="F71" s="37"/>
      <c r="G71" s="37"/>
      <c r="H71" s="37"/>
      <c r="I71" s="37"/>
      <c r="J71" s="37"/>
      <c r="K71" s="37"/>
      <c r="L71" s="12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7"/>
      <c r="D72" s="37"/>
      <c r="E72" s="37"/>
      <c r="F72" s="37"/>
      <c r="G72" s="37"/>
      <c r="H72" s="37"/>
      <c r="I72" s="37"/>
      <c r="J72" s="37"/>
      <c r="K72" s="3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17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6.5" customHeight="1">
      <c r="A74" s="37"/>
      <c r="B74" s="38"/>
      <c r="C74" s="37"/>
      <c r="D74" s="37"/>
      <c r="E74" s="122" t="str">
        <f>E7</f>
        <v>Obecní dům Rudíkov - smlouva č. 1 - SO01, 10, 12</v>
      </c>
      <c r="F74" s="31"/>
      <c r="G74" s="31"/>
      <c r="H74" s="31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111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61" t="str">
        <f>E9</f>
        <v>57 - SO12</v>
      </c>
      <c r="F76" s="37"/>
      <c r="G76" s="37"/>
      <c r="H76" s="37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7"/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</v>
      </c>
      <c r="D78" s="37"/>
      <c r="E78" s="37"/>
      <c r="F78" s="26" t="str">
        <f>F12</f>
        <v>RUDÍKOV, P.Č. 2250/4, 2261, ST. 63, 2208/9</v>
      </c>
      <c r="G78" s="37"/>
      <c r="H78" s="37"/>
      <c r="I78" s="31" t="s">
        <v>23</v>
      </c>
      <c r="J78" s="63" t="str">
        <f>IF(J12="","",J12)</f>
        <v>10. 1. 2024</v>
      </c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25</v>
      </c>
      <c r="D80" s="37"/>
      <c r="E80" s="37"/>
      <c r="F80" s="26" t="str">
        <f>E15</f>
        <v xml:space="preserve"> </v>
      </c>
      <c r="G80" s="37"/>
      <c r="H80" s="37"/>
      <c r="I80" s="31" t="s">
        <v>31</v>
      </c>
      <c r="J80" s="35" t="str">
        <f>E21</f>
        <v>Ondřej Zikán</v>
      </c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29</v>
      </c>
      <c r="D81" s="37"/>
      <c r="E81" s="37"/>
      <c r="F81" s="26" t="str">
        <f>IF(E18="","",E18)</f>
        <v>Vyplň údaj</v>
      </c>
      <c r="G81" s="37"/>
      <c r="H81" s="37"/>
      <c r="I81" s="31" t="s">
        <v>34</v>
      </c>
      <c r="J81" s="35" t="str">
        <f>E24</f>
        <v>Ondřej Zikán</v>
      </c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0.32" customHeight="1">
      <c r="A82" s="37"/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1" customFormat="1" ht="29.28" customHeight="1">
      <c r="A83" s="148"/>
      <c r="B83" s="149"/>
      <c r="C83" s="150" t="s">
        <v>199</v>
      </c>
      <c r="D83" s="151" t="s">
        <v>57</v>
      </c>
      <c r="E83" s="151" t="s">
        <v>53</v>
      </c>
      <c r="F83" s="151" t="s">
        <v>54</v>
      </c>
      <c r="G83" s="151" t="s">
        <v>200</v>
      </c>
      <c r="H83" s="151" t="s">
        <v>201</v>
      </c>
      <c r="I83" s="151" t="s">
        <v>202</v>
      </c>
      <c r="J83" s="151" t="s">
        <v>115</v>
      </c>
      <c r="K83" s="152" t="s">
        <v>203</v>
      </c>
      <c r="L83" s="153"/>
      <c r="M83" s="79" t="s">
        <v>3</v>
      </c>
      <c r="N83" s="80" t="s">
        <v>42</v>
      </c>
      <c r="O83" s="80" t="s">
        <v>204</v>
      </c>
      <c r="P83" s="80" t="s">
        <v>205</v>
      </c>
      <c r="Q83" s="80" t="s">
        <v>206</v>
      </c>
      <c r="R83" s="80" t="s">
        <v>207</v>
      </c>
      <c r="S83" s="80" t="s">
        <v>208</v>
      </c>
      <c r="T83" s="81" t="s">
        <v>209</v>
      </c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="2" customFormat="1" ht="22.8" customHeight="1">
      <c r="A84" s="37"/>
      <c r="B84" s="38"/>
      <c r="C84" s="86" t="s">
        <v>210</v>
      </c>
      <c r="D84" s="37"/>
      <c r="E84" s="37"/>
      <c r="F84" s="37"/>
      <c r="G84" s="37"/>
      <c r="H84" s="37"/>
      <c r="I84" s="37"/>
      <c r="J84" s="154">
        <f>BK84</f>
        <v>0</v>
      </c>
      <c r="K84" s="37"/>
      <c r="L84" s="38"/>
      <c r="M84" s="82"/>
      <c r="N84" s="67"/>
      <c r="O84" s="83"/>
      <c r="P84" s="155">
        <f>P85+P107</f>
        <v>0</v>
      </c>
      <c r="Q84" s="83"/>
      <c r="R84" s="155">
        <f>R85+R107</f>
        <v>105.64068999999999</v>
      </c>
      <c r="S84" s="83"/>
      <c r="T84" s="156">
        <f>T85+T107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8" t="s">
        <v>71</v>
      </c>
      <c r="AU84" s="18" t="s">
        <v>116</v>
      </c>
      <c r="BK84" s="157">
        <f>BK85+BK107</f>
        <v>0</v>
      </c>
    </row>
    <row r="85" s="12" customFormat="1" ht="25.92" customHeight="1">
      <c r="A85" s="12"/>
      <c r="B85" s="158"/>
      <c r="C85" s="12"/>
      <c r="D85" s="159" t="s">
        <v>71</v>
      </c>
      <c r="E85" s="160" t="s">
        <v>211</v>
      </c>
      <c r="F85" s="160" t="s">
        <v>211</v>
      </c>
      <c r="G85" s="12"/>
      <c r="H85" s="12"/>
      <c r="I85" s="161"/>
      <c r="J85" s="162">
        <f>BK85</f>
        <v>0</v>
      </c>
      <c r="K85" s="12"/>
      <c r="L85" s="158"/>
      <c r="M85" s="163"/>
      <c r="N85" s="164"/>
      <c r="O85" s="164"/>
      <c r="P85" s="165">
        <f>P86+P104</f>
        <v>0</v>
      </c>
      <c r="Q85" s="164"/>
      <c r="R85" s="165">
        <f>R86+R104</f>
        <v>105.62903999999999</v>
      </c>
      <c r="S85" s="164"/>
      <c r="T85" s="166">
        <f>T86+T104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9" t="s">
        <v>76</v>
      </c>
      <c r="AT85" s="167" t="s">
        <v>71</v>
      </c>
      <c r="AU85" s="167" t="s">
        <v>72</v>
      </c>
      <c r="AY85" s="159" t="s">
        <v>213</v>
      </c>
      <c r="BK85" s="168">
        <f>BK86+BK104</f>
        <v>0</v>
      </c>
    </row>
    <row r="86" s="12" customFormat="1" ht="22.8" customHeight="1">
      <c r="A86" s="12"/>
      <c r="B86" s="158"/>
      <c r="C86" s="12"/>
      <c r="D86" s="159" t="s">
        <v>71</v>
      </c>
      <c r="E86" s="169" t="s">
        <v>76</v>
      </c>
      <c r="F86" s="169" t="s">
        <v>214</v>
      </c>
      <c r="G86" s="12"/>
      <c r="H86" s="12"/>
      <c r="I86" s="161"/>
      <c r="J86" s="170">
        <f>BK86</f>
        <v>0</v>
      </c>
      <c r="K86" s="12"/>
      <c r="L86" s="158"/>
      <c r="M86" s="163"/>
      <c r="N86" s="164"/>
      <c r="O86" s="164"/>
      <c r="P86" s="165">
        <f>SUM(P87:P103)</f>
        <v>0</v>
      </c>
      <c r="Q86" s="164"/>
      <c r="R86" s="165">
        <f>SUM(R87:R103)</f>
        <v>105.62903999999999</v>
      </c>
      <c r="S86" s="164"/>
      <c r="T86" s="166">
        <f>SUM(T87:T103)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9" t="s">
        <v>76</v>
      </c>
      <c r="AT86" s="167" t="s">
        <v>71</v>
      </c>
      <c r="AU86" s="167" t="s">
        <v>76</v>
      </c>
      <c r="AY86" s="159" t="s">
        <v>213</v>
      </c>
      <c r="BK86" s="168">
        <f>SUM(BK87:BK103)</f>
        <v>0</v>
      </c>
    </row>
    <row r="87" s="2" customFormat="1" ht="44.25" customHeight="1">
      <c r="A87" s="37"/>
      <c r="B87" s="171"/>
      <c r="C87" s="172" t="s">
        <v>76</v>
      </c>
      <c r="D87" s="172" t="s">
        <v>216</v>
      </c>
      <c r="E87" s="173" t="s">
        <v>3021</v>
      </c>
      <c r="F87" s="174" t="s">
        <v>3022</v>
      </c>
      <c r="G87" s="175" t="s">
        <v>232</v>
      </c>
      <c r="H87" s="176">
        <v>2.3999999999999999</v>
      </c>
      <c r="I87" s="177"/>
      <c r="J87" s="178">
        <f>ROUND(I87*H87,2)</f>
        <v>0</v>
      </c>
      <c r="K87" s="174" t="s">
        <v>220</v>
      </c>
      <c r="L87" s="38"/>
      <c r="M87" s="179" t="s">
        <v>3</v>
      </c>
      <c r="N87" s="180" t="s">
        <v>43</v>
      </c>
      <c r="O87" s="71"/>
      <c r="P87" s="181">
        <f>O87*H87</f>
        <v>0</v>
      </c>
      <c r="Q87" s="181">
        <v>0</v>
      </c>
      <c r="R87" s="181">
        <f>Q87*H87</f>
        <v>0</v>
      </c>
      <c r="S87" s="181">
        <v>0</v>
      </c>
      <c r="T87" s="182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3" t="s">
        <v>221</v>
      </c>
      <c r="AT87" s="183" t="s">
        <v>216</v>
      </c>
      <c r="AU87" s="183" t="s">
        <v>80</v>
      </c>
      <c r="AY87" s="18" t="s">
        <v>213</v>
      </c>
      <c r="BE87" s="184">
        <f>IF(N87="základní",J87,0)</f>
        <v>0</v>
      </c>
      <c r="BF87" s="184">
        <f>IF(N87="snížená",J87,0)</f>
        <v>0</v>
      </c>
      <c r="BG87" s="184">
        <f>IF(N87="zákl. přenesená",J87,0)</f>
        <v>0</v>
      </c>
      <c r="BH87" s="184">
        <f>IF(N87="sníž. přenesená",J87,0)</f>
        <v>0</v>
      </c>
      <c r="BI87" s="184">
        <f>IF(N87="nulová",J87,0)</f>
        <v>0</v>
      </c>
      <c r="BJ87" s="18" t="s">
        <v>76</v>
      </c>
      <c r="BK87" s="184">
        <f>ROUND(I87*H87,2)</f>
        <v>0</v>
      </c>
      <c r="BL87" s="18" t="s">
        <v>221</v>
      </c>
      <c r="BM87" s="183" t="s">
        <v>4300</v>
      </c>
    </row>
    <row r="88" s="2" customFormat="1">
      <c r="A88" s="37"/>
      <c r="B88" s="38"/>
      <c r="C88" s="37"/>
      <c r="D88" s="185" t="s">
        <v>224</v>
      </c>
      <c r="E88" s="37"/>
      <c r="F88" s="186" t="s">
        <v>3024</v>
      </c>
      <c r="G88" s="37"/>
      <c r="H88" s="37"/>
      <c r="I88" s="187"/>
      <c r="J88" s="37"/>
      <c r="K88" s="37"/>
      <c r="L88" s="38"/>
      <c r="M88" s="188"/>
      <c r="N88" s="189"/>
      <c r="O88" s="71"/>
      <c r="P88" s="71"/>
      <c r="Q88" s="71"/>
      <c r="R88" s="71"/>
      <c r="S88" s="71"/>
      <c r="T88" s="72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8" t="s">
        <v>224</v>
      </c>
      <c r="AU88" s="18" t="s">
        <v>80</v>
      </c>
    </row>
    <row r="89" s="2" customFormat="1" ht="37.8" customHeight="1">
      <c r="A89" s="37"/>
      <c r="B89" s="171"/>
      <c r="C89" s="172" t="s">
        <v>80</v>
      </c>
      <c r="D89" s="172" t="s">
        <v>216</v>
      </c>
      <c r="E89" s="173" t="s">
        <v>3025</v>
      </c>
      <c r="F89" s="174" t="s">
        <v>3026</v>
      </c>
      <c r="G89" s="175" t="s">
        <v>219</v>
      </c>
      <c r="H89" s="176">
        <v>6</v>
      </c>
      <c r="I89" s="177"/>
      <c r="J89" s="178">
        <f>ROUND(I89*H89,2)</f>
        <v>0</v>
      </c>
      <c r="K89" s="174" t="s">
        <v>220</v>
      </c>
      <c r="L89" s="38"/>
      <c r="M89" s="179" t="s">
        <v>3</v>
      </c>
      <c r="N89" s="180" t="s">
        <v>43</v>
      </c>
      <c r="O89" s="71"/>
      <c r="P89" s="181">
        <f>O89*H89</f>
        <v>0</v>
      </c>
      <c r="Q89" s="181">
        <v>0.00084000000000000003</v>
      </c>
      <c r="R89" s="181">
        <f>Q89*H89</f>
        <v>0.0050400000000000002</v>
      </c>
      <c r="S89" s="181">
        <v>0</v>
      </c>
      <c r="T89" s="182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3" t="s">
        <v>221</v>
      </c>
      <c r="AT89" s="183" t="s">
        <v>216</v>
      </c>
      <c r="AU89" s="183" t="s">
        <v>80</v>
      </c>
      <c r="AY89" s="18" t="s">
        <v>213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76</v>
      </c>
      <c r="BK89" s="184">
        <f>ROUND(I89*H89,2)</f>
        <v>0</v>
      </c>
      <c r="BL89" s="18" t="s">
        <v>221</v>
      </c>
      <c r="BM89" s="183" t="s">
        <v>4301</v>
      </c>
    </row>
    <row r="90" s="2" customFormat="1">
      <c r="A90" s="37"/>
      <c r="B90" s="38"/>
      <c r="C90" s="37"/>
      <c r="D90" s="185" t="s">
        <v>224</v>
      </c>
      <c r="E90" s="37"/>
      <c r="F90" s="186" t="s">
        <v>3028</v>
      </c>
      <c r="G90" s="37"/>
      <c r="H90" s="37"/>
      <c r="I90" s="187"/>
      <c r="J90" s="37"/>
      <c r="K90" s="37"/>
      <c r="L90" s="38"/>
      <c r="M90" s="188"/>
      <c r="N90" s="189"/>
      <c r="O90" s="71"/>
      <c r="P90" s="71"/>
      <c r="Q90" s="71"/>
      <c r="R90" s="71"/>
      <c r="S90" s="71"/>
      <c r="T90" s="72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224</v>
      </c>
      <c r="AU90" s="18" t="s">
        <v>80</v>
      </c>
    </row>
    <row r="91" s="2" customFormat="1" ht="44.25" customHeight="1">
      <c r="A91" s="37"/>
      <c r="B91" s="171"/>
      <c r="C91" s="172" t="s">
        <v>222</v>
      </c>
      <c r="D91" s="172" t="s">
        <v>216</v>
      </c>
      <c r="E91" s="173" t="s">
        <v>3029</v>
      </c>
      <c r="F91" s="174" t="s">
        <v>3030</v>
      </c>
      <c r="G91" s="175" t="s">
        <v>219</v>
      </c>
      <c r="H91" s="176">
        <v>6</v>
      </c>
      <c r="I91" s="177"/>
      <c r="J91" s="178">
        <f>ROUND(I91*H91,2)</f>
        <v>0</v>
      </c>
      <c r="K91" s="174" t="s">
        <v>220</v>
      </c>
      <c r="L91" s="38"/>
      <c r="M91" s="179" t="s">
        <v>3</v>
      </c>
      <c r="N91" s="180" t="s">
        <v>43</v>
      </c>
      <c r="O91" s="71"/>
      <c r="P91" s="181">
        <f>O91*H91</f>
        <v>0</v>
      </c>
      <c r="Q91" s="181">
        <v>0</v>
      </c>
      <c r="R91" s="181">
        <f>Q91*H91</f>
        <v>0</v>
      </c>
      <c r="S91" s="181">
        <v>0</v>
      </c>
      <c r="T91" s="18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3" t="s">
        <v>221</v>
      </c>
      <c r="AT91" s="183" t="s">
        <v>216</v>
      </c>
      <c r="AU91" s="183" t="s">
        <v>80</v>
      </c>
      <c r="AY91" s="18" t="s">
        <v>213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76</v>
      </c>
      <c r="BK91" s="184">
        <f>ROUND(I91*H91,2)</f>
        <v>0</v>
      </c>
      <c r="BL91" s="18" t="s">
        <v>221</v>
      </c>
      <c r="BM91" s="183" t="s">
        <v>4302</v>
      </c>
    </row>
    <row r="92" s="2" customFormat="1">
      <c r="A92" s="37"/>
      <c r="B92" s="38"/>
      <c r="C92" s="37"/>
      <c r="D92" s="185" t="s">
        <v>224</v>
      </c>
      <c r="E92" s="37"/>
      <c r="F92" s="186" t="s">
        <v>3032</v>
      </c>
      <c r="G92" s="37"/>
      <c r="H92" s="37"/>
      <c r="I92" s="187"/>
      <c r="J92" s="37"/>
      <c r="K92" s="37"/>
      <c r="L92" s="38"/>
      <c r="M92" s="188"/>
      <c r="N92" s="189"/>
      <c r="O92" s="71"/>
      <c r="P92" s="71"/>
      <c r="Q92" s="71"/>
      <c r="R92" s="71"/>
      <c r="S92" s="71"/>
      <c r="T92" s="72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8" t="s">
        <v>224</v>
      </c>
      <c r="AU92" s="18" t="s">
        <v>80</v>
      </c>
    </row>
    <row r="93" s="2" customFormat="1" ht="62.7" customHeight="1">
      <c r="A93" s="37"/>
      <c r="B93" s="171"/>
      <c r="C93" s="172" t="s">
        <v>221</v>
      </c>
      <c r="D93" s="172" t="s">
        <v>216</v>
      </c>
      <c r="E93" s="173" t="s">
        <v>3033</v>
      </c>
      <c r="F93" s="174" t="s">
        <v>3034</v>
      </c>
      <c r="G93" s="175" t="s">
        <v>232</v>
      </c>
      <c r="H93" s="176">
        <v>2.3999999999999999</v>
      </c>
      <c r="I93" s="177"/>
      <c r="J93" s="178">
        <f>ROUND(I93*H93,2)</f>
        <v>0</v>
      </c>
      <c r="K93" s="174" t="s">
        <v>220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</v>
      </c>
      <c r="R93" s="181">
        <f>Q93*H93</f>
        <v>0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221</v>
      </c>
      <c r="AT93" s="183" t="s">
        <v>216</v>
      </c>
      <c r="AU93" s="183" t="s">
        <v>80</v>
      </c>
      <c r="AY93" s="18" t="s">
        <v>213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76</v>
      </c>
      <c r="BK93" s="184">
        <f>ROUND(I93*H93,2)</f>
        <v>0</v>
      </c>
      <c r="BL93" s="18" t="s">
        <v>221</v>
      </c>
      <c r="BM93" s="183" t="s">
        <v>4303</v>
      </c>
    </row>
    <row r="94" s="2" customFormat="1">
      <c r="A94" s="37"/>
      <c r="B94" s="38"/>
      <c r="C94" s="37"/>
      <c r="D94" s="185" t="s">
        <v>224</v>
      </c>
      <c r="E94" s="37"/>
      <c r="F94" s="186" t="s">
        <v>3036</v>
      </c>
      <c r="G94" s="37"/>
      <c r="H94" s="37"/>
      <c r="I94" s="187"/>
      <c r="J94" s="37"/>
      <c r="K94" s="37"/>
      <c r="L94" s="38"/>
      <c r="M94" s="188"/>
      <c r="N94" s="189"/>
      <c r="O94" s="71"/>
      <c r="P94" s="71"/>
      <c r="Q94" s="71"/>
      <c r="R94" s="71"/>
      <c r="S94" s="71"/>
      <c r="T94" s="72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8" t="s">
        <v>224</v>
      </c>
      <c r="AU94" s="18" t="s">
        <v>80</v>
      </c>
    </row>
    <row r="95" s="2" customFormat="1" ht="44.25" customHeight="1">
      <c r="A95" s="37"/>
      <c r="B95" s="171"/>
      <c r="C95" s="172" t="s">
        <v>242</v>
      </c>
      <c r="D95" s="172" t="s">
        <v>216</v>
      </c>
      <c r="E95" s="173" t="s">
        <v>3037</v>
      </c>
      <c r="F95" s="174" t="s">
        <v>280</v>
      </c>
      <c r="G95" s="175" t="s">
        <v>281</v>
      </c>
      <c r="H95" s="176">
        <v>4.3200000000000003</v>
      </c>
      <c r="I95" s="177"/>
      <c r="J95" s="178">
        <f>ROUND(I95*H95,2)</f>
        <v>0</v>
      </c>
      <c r="K95" s="174" t="s">
        <v>220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221</v>
      </c>
      <c r="AT95" s="183" t="s">
        <v>216</v>
      </c>
      <c r="AU95" s="183" t="s">
        <v>80</v>
      </c>
      <c r="AY95" s="18" t="s">
        <v>213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76</v>
      </c>
      <c r="BK95" s="184">
        <f>ROUND(I95*H95,2)</f>
        <v>0</v>
      </c>
      <c r="BL95" s="18" t="s">
        <v>221</v>
      </c>
      <c r="BM95" s="183" t="s">
        <v>4304</v>
      </c>
    </row>
    <row r="96" s="2" customFormat="1">
      <c r="A96" s="37"/>
      <c r="B96" s="38"/>
      <c r="C96" s="37"/>
      <c r="D96" s="185" t="s">
        <v>224</v>
      </c>
      <c r="E96" s="37"/>
      <c r="F96" s="186" t="s">
        <v>3039</v>
      </c>
      <c r="G96" s="37"/>
      <c r="H96" s="37"/>
      <c r="I96" s="187"/>
      <c r="J96" s="37"/>
      <c r="K96" s="37"/>
      <c r="L96" s="38"/>
      <c r="M96" s="188"/>
      <c r="N96" s="189"/>
      <c r="O96" s="71"/>
      <c r="P96" s="71"/>
      <c r="Q96" s="71"/>
      <c r="R96" s="71"/>
      <c r="S96" s="71"/>
      <c r="T96" s="72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224</v>
      </c>
      <c r="AU96" s="18" t="s">
        <v>80</v>
      </c>
    </row>
    <row r="97" s="2" customFormat="1" ht="37.8" customHeight="1">
      <c r="A97" s="37"/>
      <c r="B97" s="171"/>
      <c r="C97" s="172" t="s">
        <v>247</v>
      </c>
      <c r="D97" s="172" t="s">
        <v>216</v>
      </c>
      <c r="E97" s="173" t="s">
        <v>3040</v>
      </c>
      <c r="F97" s="174" t="s">
        <v>3041</v>
      </c>
      <c r="G97" s="175" t="s">
        <v>232</v>
      </c>
      <c r="H97" s="176">
        <v>58.68</v>
      </c>
      <c r="I97" s="177"/>
      <c r="J97" s="178">
        <f>ROUND(I97*H97,2)</f>
        <v>0</v>
      </c>
      <c r="K97" s="174" t="s">
        <v>220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</v>
      </c>
      <c r="R97" s="181">
        <f>Q97*H97</f>
        <v>0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221</v>
      </c>
      <c r="AT97" s="183" t="s">
        <v>216</v>
      </c>
      <c r="AU97" s="183" t="s">
        <v>80</v>
      </c>
      <c r="AY97" s="18" t="s">
        <v>213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76</v>
      </c>
      <c r="BK97" s="184">
        <f>ROUND(I97*H97,2)</f>
        <v>0</v>
      </c>
      <c r="BL97" s="18" t="s">
        <v>221</v>
      </c>
      <c r="BM97" s="183" t="s">
        <v>4305</v>
      </c>
    </row>
    <row r="98" s="2" customFormat="1">
      <c r="A98" s="37"/>
      <c r="B98" s="38"/>
      <c r="C98" s="37"/>
      <c r="D98" s="185" t="s">
        <v>224</v>
      </c>
      <c r="E98" s="37"/>
      <c r="F98" s="186" t="s">
        <v>3043</v>
      </c>
      <c r="G98" s="37"/>
      <c r="H98" s="37"/>
      <c r="I98" s="187"/>
      <c r="J98" s="37"/>
      <c r="K98" s="37"/>
      <c r="L98" s="38"/>
      <c r="M98" s="188"/>
      <c r="N98" s="189"/>
      <c r="O98" s="71"/>
      <c r="P98" s="71"/>
      <c r="Q98" s="71"/>
      <c r="R98" s="71"/>
      <c r="S98" s="71"/>
      <c r="T98" s="72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8" t="s">
        <v>224</v>
      </c>
      <c r="AU98" s="18" t="s">
        <v>80</v>
      </c>
    </row>
    <row r="99" s="2" customFormat="1" ht="44.25" customHeight="1">
      <c r="A99" s="37"/>
      <c r="B99" s="171"/>
      <c r="C99" s="172" t="s">
        <v>252</v>
      </c>
      <c r="D99" s="172" t="s">
        <v>216</v>
      </c>
      <c r="E99" s="173" t="s">
        <v>3044</v>
      </c>
      <c r="F99" s="174" t="s">
        <v>3045</v>
      </c>
      <c r="G99" s="175" t="s">
        <v>232</v>
      </c>
      <c r="H99" s="176">
        <v>1.44</v>
      </c>
      <c r="I99" s="177"/>
      <c r="J99" s="178">
        <f>ROUND(I99*H99,2)</f>
        <v>0</v>
      </c>
      <c r="K99" s="174" t="s">
        <v>220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221</v>
      </c>
      <c r="AT99" s="183" t="s">
        <v>216</v>
      </c>
      <c r="AU99" s="183" t="s">
        <v>80</v>
      </c>
      <c r="AY99" s="18" t="s">
        <v>213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76</v>
      </c>
      <c r="BK99" s="184">
        <f>ROUND(I99*H99,2)</f>
        <v>0</v>
      </c>
      <c r="BL99" s="18" t="s">
        <v>221</v>
      </c>
      <c r="BM99" s="183" t="s">
        <v>4306</v>
      </c>
    </row>
    <row r="100" s="2" customFormat="1">
      <c r="A100" s="37"/>
      <c r="B100" s="38"/>
      <c r="C100" s="37"/>
      <c r="D100" s="185" t="s">
        <v>224</v>
      </c>
      <c r="E100" s="37"/>
      <c r="F100" s="186" t="s">
        <v>3047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224</v>
      </c>
      <c r="AU100" s="18" t="s">
        <v>80</v>
      </c>
    </row>
    <row r="101" s="2" customFormat="1" ht="66.75" customHeight="1">
      <c r="A101" s="37"/>
      <c r="B101" s="171"/>
      <c r="C101" s="172" t="s">
        <v>257</v>
      </c>
      <c r="D101" s="172" t="s">
        <v>216</v>
      </c>
      <c r="E101" s="173" t="s">
        <v>423</v>
      </c>
      <c r="F101" s="174" t="s">
        <v>424</v>
      </c>
      <c r="G101" s="175" t="s">
        <v>232</v>
      </c>
      <c r="H101" s="176">
        <v>0.80000000000000004</v>
      </c>
      <c r="I101" s="177"/>
      <c r="J101" s="178">
        <f>ROUND(I101*H101,2)</f>
        <v>0</v>
      </c>
      <c r="K101" s="174" t="s">
        <v>220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221</v>
      </c>
      <c r="AT101" s="183" t="s">
        <v>216</v>
      </c>
      <c r="AU101" s="183" t="s">
        <v>80</v>
      </c>
      <c r="AY101" s="18" t="s">
        <v>213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76</v>
      </c>
      <c r="BK101" s="184">
        <f>ROUND(I101*H101,2)</f>
        <v>0</v>
      </c>
      <c r="BL101" s="18" t="s">
        <v>221</v>
      </c>
      <c r="BM101" s="183" t="s">
        <v>4307</v>
      </c>
    </row>
    <row r="102" s="2" customFormat="1">
      <c r="A102" s="37"/>
      <c r="B102" s="38"/>
      <c r="C102" s="37"/>
      <c r="D102" s="185" t="s">
        <v>224</v>
      </c>
      <c r="E102" s="37"/>
      <c r="F102" s="186" t="s">
        <v>426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224</v>
      </c>
      <c r="AU102" s="18" t="s">
        <v>80</v>
      </c>
    </row>
    <row r="103" s="2" customFormat="1" ht="16.5" customHeight="1">
      <c r="A103" s="37"/>
      <c r="B103" s="171"/>
      <c r="C103" s="192" t="s">
        <v>107</v>
      </c>
      <c r="D103" s="192" t="s">
        <v>292</v>
      </c>
      <c r="E103" s="193" t="s">
        <v>3049</v>
      </c>
      <c r="F103" s="194" t="s">
        <v>3050</v>
      </c>
      <c r="G103" s="195" t="s">
        <v>281</v>
      </c>
      <c r="H103" s="196">
        <v>105.624</v>
      </c>
      <c r="I103" s="197"/>
      <c r="J103" s="198">
        <f>ROUND(I103*H103,2)</f>
        <v>0</v>
      </c>
      <c r="K103" s="194" t="s">
        <v>415</v>
      </c>
      <c r="L103" s="199"/>
      <c r="M103" s="200" t="s">
        <v>3</v>
      </c>
      <c r="N103" s="201" t="s">
        <v>43</v>
      </c>
      <c r="O103" s="71"/>
      <c r="P103" s="181">
        <f>O103*H103</f>
        <v>0</v>
      </c>
      <c r="Q103" s="181">
        <v>1</v>
      </c>
      <c r="R103" s="181">
        <f>Q103*H103</f>
        <v>105.624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257</v>
      </c>
      <c r="AT103" s="183" t="s">
        <v>292</v>
      </c>
      <c r="AU103" s="183" t="s">
        <v>80</v>
      </c>
      <c r="AY103" s="18" t="s">
        <v>213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76</v>
      </c>
      <c r="BK103" s="184">
        <f>ROUND(I103*H103,2)</f>
        <v>0</v>
      </c>
      <c r="BL103" s="18" t="s">
        <v>221</v>
      </c>
      <c r="BM103" s="183" t="s">
        <v>4308</v>
      </c>
    </row>
    <row r="104" s="12" customFormat="1" ht="22.8" customHeight="1">
      <c r="A104" s="12"/>
      <c r="B104" s="158"/>
      <c r="C104" s="12"/>
      <c r="D104" s="159" t="s">
        <v>71</v>
      </c>
      <c r="E104" s="169" t="s">
        <v>221</v>
      </c>
      <c r="F104" s="169" t="s">
        <v>624</v>
      </c>
      <c r="G104" s="12"/>
      <c r="H104" s="12"/>
      <c r="I104" s="161"/>
      <c r="J104" s="170">
        <f>BK104</f>
        <v>0</v>
      </c>
      <c r="K104" s="12"/>
      <c r="L104" s="158"/>
      <c r="M104" s="163"/>
      <c r="N104" s="164"/>
      <c r="O104" s="164"/>
      <c r="P104" s="165">
        <f>SUM(P105:P106)</f>
        <v>0</v>
      </c>
      <c r="Q104" s="164"/>
      <c r="R104" s="165">
        <f>SUM(R105:R106)</f>
        <v>0</v>
      </c>
      <c r="S104" s="164"/>
      <c r="T104" s="166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59" t="s">
        <v>76</v>
      </c>
      <c r="AT104" s="167" t="s">
        <v>71</v>
      </c>
      <c r="AU104" s="167" t="s">
        <v>76</v>
      </c>
      <c r="AY104" s="159" t="s">
        <v>213</v>
      </c>
      <c r="BK104" s="168">
        <f>SUM(BK105:BK106)</f>
        <v>0</v>
      </c>
    </row>
    <row r="105" s="2" customFormat="1" ht="24.15" customHeight="1">
      <c r="A105" s="37"/>
      <c r="B105" s="171"/>
      <c r="C105" s="172" t="s">
        <v>267</v>
      </c>
      <c r="D105" s="172" t="s">
        <v>216</v>
      </c>
      <c r="E105" s="173" t="s">
        <v>3052</v>
      </c>
      <c r="F105" s="174" t="s">
        <v>3053</v>
      </c>
      <c r="G105" s="175" t="s">
        <v>232</v>
      </c>
      <c r="H105" s="176">
        <v>0.16</v>
      </c>
      <c r="I105" s="177"/>
      <c r="J105" s="178">
        <f>ROUND(I105*H105,2)</f>
        <v>0</v>
      </c>
      <c r="K105" s="174" t="s">
        <v>220</v>
      </c>
      <c r="L105" s="38"/>
      <c r="M105" s="179" t="s">
        <v>3</v>
      </c>
      <c r="N105" s="180" t="s">
        <v>43</v>
      </c>
      <c r="O105" s="71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221</v>
      </c>
      <c r="AT105" s="183" t="s">
        <v>216</v>
      </c>
      <c r="AU105" s="183" t="s">
        <v>80</v>
      </c>
      <c r="AY105" s="18" t="s">
        <v>213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76</v>
      </c>
      <c r="BK105" s="184">
        <f>ROUND(I105*H105,2)</f>
        <v>0</v>
      </c>
      <c r="BL105" s="18" t="s">
        <v>221</v>
      </c>
      <c r="BM105" s="183" t="s">
        <v>4309</v>
      </c>
    </row>
    <row r="106" s="2" customFormat="1">
      <c r="A106" s="37"/>
      <c r="B106" s="38"/>
      <c r="C106" s="37"/>
      <c r="D106" s="185" t="s">
        <v>224</v>
      </c>
      <c r="E106" s="37"/>
      <c r="F106" s="186" t="s">
        <v>3055</v>
      </c>
      <c r="G106" s="37"/>
      <c r="H106" s="37"/>
      <c r="I106" s="187"/>
      <c r="J106" s="37"/>
      <c r="K106" s="37"/>
      <c r="L106" s="38"/>
      <c r="M106" s="188"/>
      <c r="N106" s="189"/>
      <c r="O106" s="71"/>
      <c r="P106" s="71"/>
      <c r="Q106" s="71"/>
      <c r="R106" s="71"/>
      <c r="S106" s="71"/>
      <c r="T106" s="72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8" t="s">
        <v>224</v>
      </c>
      <c r="AU106" s="18" t="s">
        <v>80</v>
      </c>
    </row>
    <row r="107" s="12" customFormat="1" ht="25.92" customHeight="1">
      <c r="A107" s="12"/>
      <c r="B107" s="158"/>
      <c r="C107" s="12"/>
      <c r="D107" s="159" t="s">
        <v>71</v>
      </c>
      <c r="E107" s="160" t="s">
        <v>1260</v>
      </c>
      <c r="F107" s="160" t="s">
        <v>1261</v>
      </c>
      <c r="G107" s="12"/>
      <c r="H107" s="12"/>
      <c r="I107" s="161"/>
      <c r="J107" s="162">
        <f>BK107</f>
        <v>0</v>
      </c>
      <c r="K107" s="12"/>
      <c r="L107" s="158"/>
      <c r="M107" s="163"/>
      <c r="N107" s="164"/>
      <c r="O107" s="164"/>
      <c r="P107" s="165">
        <f>P108+SUM(P109:P117)</f>
        <v>0</v>
      </c>
      <c r="Q107" s="164"/>
      <c r="R107" s="165">
        <f>R108+SUM(R109:R117)</f>
        <v>0.011649999999999999</v>
      </c>
      <c r="S107" s="164"/>
      <c r="T107" s="166">
        <f>T108+SUM(T109:T117)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9" t="s">
        <v>80</v>
      </c>
      <c r="AT107" s="167" t="s">
        <v>71</v>
      </c>
      <c r="AU107" s="167" t="s">
        <v>72</v>
      </c>
      <c r="AY107" s="159" t="s">
        <v>213</v>
      </c>
      <c r="BK107" s="168">
        <f>BK108+SUM(BK109:BK117)</f>
        <v>0</v>
      </c>
    </row>
    <row r="108" s="2" customFormat="1" ht="16.5" customHeight="1">
      <c r="A108" s="37"/>
      <c r="B108" s="171"/>
      <c r="C108" s="172" t="s">
        <v>84</v>
      </c>
      <c r="D108" s="172" t="s">
        <v>216</v>
      </c>
      <c r="E108" s="173" t="s">
        <v>4310</v>
      </c>
      <c r="F108" s="174" t="s">
        <v>2573</v>
      </c>
      <c r="G108" s="175" t="s">
        <v>329</v>
      </c>
      <c r="H108" s="176">
        <v>1</v>
      </c>
      <c r="I108" s="177"/>
      <c r="J108" s="178">
        <f>ROUND(I108*H108,2)</f>
        <v>0</v>
      </c>
      <c r="K108" s="174" t="s">
        <v>415</v>
      </c>
      <c r="L108" s="38"/>
      <c r="M108" s="179" t="s">
        <v>3</v>
      </c>
      <c r="N108" s="180" t="s">
        <v>43</v>
      </c>
      <c r="O108" s="71"/>
      <c r="P108" s="181">
        <f>O108*H108</f>
        <v>0</v>
      </c>
      <c r="Q108" s="181">
        <v>0.00012999999999999999</v>
      </c>
      <c r="R108" s="181">
        <f>Q108*H108</f>
        <v>0.00012999999999999999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98</v>
      </c>
      <c r="AT108" s="183" t="s">
        <v>216</v>
      </c>
      <c r="AU108" s="183" t="s">
        <v>76</v>
      </c>
      <c r="AY108" s="18" t="s">
        <v>213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76</v>
      </c>
      <c r="BK108" s="184">
        <f>ROUND(I108*H108,2)</f>
        <v>0</v>
      </c>
      <c r="BL108" s="18" t="s">
        <v>98</v>
      </c>
      <c r="BM108" s="183" t="s">
        <v>4311</v>
      </c>
    </row>
    <row r="109" s="2" customFormat="1" ht="16.5" customHeight="1">
      <c r="A109" s="37"/>
      <c r="B109" s="171"/>
      <c r="C109" s="172" t="s">
        <v>9</v>
      </c>
      <c r="D109" s="172" t="s">
        <v>216</v>
      </c>
      <c r="E109" s="173" t="s">
        <v>4312</v>
      </c>
      <c r="F109" s="174" t="s">
        <v>4313</v>
      </c>
      <c r="G109" s="175" t="s">
        <v>329</v>
      </c>
      <c r="H109" s="176">
        <v>1</v>
      </c>
      <c r="I109" s="177"/>
      <c r="J109" s="178">
        <f>ROUND(I109*H109,2)</f>
        <v>0</v>
      </c>
      <c r="K109" s="174" t="s">
        <v>415</v>
      </c>
      <c r="L109" s="38"/>
      <c r="M109" s="179" t="s">
        <v>3</v>
      </c>
      <c r="N109" s="180" t="s">
        <v>43</v>
      </c>
      <c r="O109" s="71"/>
      <c r="P109" s="181">
        <f>O109*H109</f>
        <v>0</v>
      </c>
      <c r="Q109" s="181">
        <v>0.00012999999999999999</v>
      </c>
      <c r="R109" s="181">
        <f>Q109*H109</f>
        <v>0.00012999999999999999</v>
      </c>
      <c r="S109" s="181">
        <v>0</v>
      </c>
      <c r="T109" s="182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3" t="s">
        <v>98</v>
      </c>
      <c r="AT109" s="183" t="s">
        <v>216</v>
      </c>
      <c r="AU109" s="183" t="s">
        <v>76</v>
      </c>
      <c r="AY109" s="18" t="s">
        <v>213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8" t="s">
        <v>76</v>
      </c>
      <c r="BK109" s="184">
        <f>ROUND(I109*H109,2)</f>
        <v>0</v>
      </c>
      <c r="BL109" s="18" t="s">
        <v>98</v>
      </c>
      <c r="BM109" s="183" t="s">
        <v>4314</v>
      </c>
    </row>
    <row r="110" s="2" customFormat="1" ht="16.5" customHeight="1">
      <c r="A110" s="37"/>
      <c r="B110" s="171"/>
      <c r="C110" s="172" t="s">
        <v>89</v>
      </c>
      <c r="D110" s="172" t="s">
        <v>216</v>
      </c>
      <c r="E110" s="173" t="s">
        <v>4315</v>
      </c>
      <c r="F110" s="174" t="s">
        <v>4316</v>
      </c>
      <c r="G110" s="175" t="s">
        <v>2733</v>
      </c>
      <c r="H110" s="176">
        <v>8</v>
      </c>
      <c r="I110" s="177"/>
      <c r="J110" s="178">
        <f>ROUND(I110*H110,2)</f>
        <v>0</v>
      </c>
      <c r="K110" s="174" t="s">
        <v>415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0.00012999999999999999</v>
      </c>
      <c r="R110" s="181">
        <f>Q110*H110</f>
        <v>0.0010399999999999999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98</v>
      </c>
      <c r="AT110" s="183" t="s">
        <v>216</v>
      </c>
      <c r="AU110" s="183" t="s">
        <v>76</v>
      </c>
      <c r="AY110" s="18" t="s">
        <v>213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76</v>
      </c>
      <c r="BK110" s="184">
        <f>ROUND(I110*H110,2)</f>
        <v>0</v>
      </c>
      <c r="BL110" s="18" t="s">
        <v>98</v>
      </c>
      <c r="BM110" s="183" t="s">
        <v>4317</v>
      </c>
    </row>
    <row r="111" s="2" customFormat="1" ht="24.15" customHeight="1">
      <c r="A111" s="37"/>
      <c r="B111" s="171"/>
      <c r="C111" s="172" t="s">
        <v>92</v>
      </c>
      <c r="D111" s="172" t="s">
        <v>216</v>
      </c>
      <c r="E111" s="173" t="s">
        <v>4318</v>
      </c>
      <c r="F111" s="174" t="s">
        <v>4319</v>
      </c>
      <c r="G111" s="175" t="s">
        <v>329</v>
      </c>
      <c r="H111" s="176">
        <v>1</v>
      </c>
      <c r="I111" s="177"/>
      <c r="J111" s="178">
        <f>ROUND(I111*H111,2)</f>
        <v>0</v>
      </c>
      <c r="K111" s="174" t="s">
        <v>415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0.00012999999999999999</v>
      </c>
      <c r="R111" s="181">
        <f>Q111*H111</f>
        <v>0.00012999999999999999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98</v>
      </c>
      <c r="AT111" s="183" t="s">
        <v>216</v>
      </c>
      <c r="AU111" s="183" t="s">
        <v>76</v>
      </c>
      <c r="AY111" s="18" t="s">
        <v>213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76</v>
      </c>
      <c r="BK111" s="184">
        <f>ROUND(I111*H111,2)</f>
        <v>0</v>
      </c>
      <c r="BL111" s="18" t="s">
        <v>98</v>
      </c>
      <c r="BM111" s="183" t="s">
        <v>4320</v>
      </c>
    </row>
    <row r="112" s="2" customFormat="1" ht="16.5" customHeight="1">
      <c r="A112" s="37"/>
      <c r="B112" s="171"/>
      <c r="C112" s="172" t="s">
        <v>95</v>
      </c>
      <c r="D112" s="172" t="s">
        <v>216</v>
      </c>
      <c r="E112" s="173" t="s">
        <v>4321</v>
      </c>
      <c r="F112" s="174" t="s">
        <v>4322</v>
      </c>
      <c r="G112" s="175" t="s">
        <v>403</v>
      </c>
      <c r="H112" s="176">
        <v>4</v>
      </c>
      <c r="I112" s="177"/>
      <c r="J112" s="178">
        <f>ROUND(I112*H112,2)</f>
        <v>0</v>
      </c>
      <c r="K112" s="174" t="s">
        <v>415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0.00012999999999999999</v>
      </c>
      <c r="R112" s="181">
        <f>Q112*H112</f>
        <v>0.00051999999999999995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98</v>
      </c>
      <c r="AT112" s="183" t="s">
        <v>216</v>
      </c>
      <c r="AU112" s="183" t="s">
        <v>76</v>
      </c>
      <c r="AY112" s="18" t="s">
        <v>213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76</v>
      </c>
      <c r="BK112" s="184">
        <f>ROUND(I112*H112,2)</f>
        <v>0</v>
      </c>
      <c r="BL112" s="18" t="s">
        <v>98</v>
      </c>
      <c r="BM112" s="183" t="s">
        <v>4323</v>
      </c>
    </row>
    <row r="113" s="2" customFormat="1" ht="16.5" customHeight="1">
      <c r="A113" s="37"/>
      <c r="B113" s="171"/>
      <c r="C113" s="172" t="s">
        <v>98</v>
      </c>
      <c r="D113" s="172" t="s">
        <v>216</v>
      </c>
      <c r="E113" s="173" t="s">
        <v>4324</v>
      </c>
      <c r="F113" s="174" t="s">
        <v>4325</v>
      </c>
      <c r="G113" s="175" t="s">
        <v>403</v>
      </c>
      <c r="H113" s="176">
        <v>4</v>
      </c>
      <c r="I113" s="177"/>
      <c r="J113" s="178">
        <f>ROUND(I113*H113,2)</f>
        <v>0</v>
      </c>
      <c r="K113" s="174" t="s">
        <v>415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0.00012999999999999999</v>
      </c>
      <c r="R113" s="181">
        <f>Q113*H113</f>
        <v>0.00051999999999999995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98</v>
      </c>
      <c r="AT113" s="183" t="s">
        <v>216</v>
      </c>
      <c r="AU113" s="183" t="s">
        <v>76</v>
      </c>
      <c r="AY113" s="18" t="s">
        <v>213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76</v>
      </c>
      <c r="BK113" s="184">
        <f>ROUND(I113*H113,2)</f>
        <v>0</v>
      </c>
      <c r="BL113" s="18" t="s">
        <v>98</v>
      </c>
      <c r="BM113" s="183" t="s">
        <v>4326</v>
      </c>
    </row>
    <row r="114" s="2" customFormat="1" ht="33" customHeight="1">
      <c r="A114" s="37"/>
      <c r="B114" s="171"/>
      <c r="C114" s="192" t="s">
        <v>298</v>
      </c>
      <c r="D114" s="192" t="s">
        <v>292</v>
      </c>
      <c r="E114" s="193" t="s">
        <v>4327</v>
      </c>
      <c r="F114" s="194" t="s">
        <v>4328</v>
      </c>
      <c r="G114" s="195" t="s">
        <v>329</v>
      </c>
      <c r="H114" s="196">
        <v>1</v>
      </c>
      <c r="I114" s="197"/>
      <c r="J114" s="198">
        <f>ROUND(I114*H114,2)</f>
        <v>0</v>
      </c>
      <c r="K114" s="194" t="s">
        <v>415</v>
      </c>
      <c r="L114" s="199"/>
      <c r="M114" s="200" t="s">
        <v>3</v>
      </c>
      <c r="N114" s="201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374</v>
      </c>
      <c r="AT114" s="183" t="s">
        <v>292</v>
      </c>
      <c r="AU114" s="183" t="s">
        <v>76</v>
      </c>
      <c r="AY114" s="18" t="s">
        <v>213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76</v>
      </c>
      <c r="BK114" s="184">
        <f>ROUND(I114*H114,2)</f>
        <v>0</v>
      </c>
      <c r="BL114" s="18" t="s">
        <v>98</v>
      </c>
      <c r="BM114" s="183" t="s">
        <v>4329</v>
      </c>
    </row>
    <row r="115" s="2" customFormat="1" ht="21.75" customHeight="1">
      <c r="A115" s="37"/>
      <c r="B115" s="171"/>
      <c r="C115" s="192" t="s">
        <v>303</v>
      </c>
      <c r="D115" s="192" t="s">
        <v>292</v>
      </c>
      <c r="E115" s="193" t="s">
        <v>4330</v>
      </c>
      <c r="F115" s="194" t="s">
        <v>4331</v>
      </c>
      <c r="G115" s="195" t="s">
        <v>329</v>
      </c>
      <c r="H115" s="196">
        <v>1</v>
      </c>
      <c r="I115" s="197"/>
      <c r="J115" s="198">
        <f>ROUND(I115*H115,2)</f>
        <v>0</v>
      </c>
      <c r="K115" s="194" t="s">
        <v>415</v>
      </c>
      <c r="L115" s="199"/>
      <c r="M115" s="200" t="s">
        <v>3</v>
      </c>
      <c r="N115" s="201" t="s">
        <v>43</v>
      </c>
      <c r="O115" s="71"/>
      <c r="P115" s="181">
        <f>O115*H115</f>
        <v>0</v>
      </c>
      <c r="Q115" s="181">
        <v>0.0014400000000000001</v>
      </c>
      <c r="R115" s="181">
        <f>Q115*H115</f>
        <v>0.0014400000000000001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374</v>
      </c>
      <c r="AT115" s="183" t="s">
        <v>292</v>
      </c>
      <c r="AU115" s="183" t="s">
        <v>76</v>
      </c>
      <c r="AY115" s="18" t="s">
        <v>213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76</v>
      </c>
      <c r="BK115" s="184">
        <f>ROUND(I115*H115,2)</f>
        <v>0</v>
      </c>
      <c r="BL115" s="18" t="s">
        <v>98</v>
      </c>
      <c r="BM115" s="183" t="s">
        <v>4332</v>
      </c>
    </row>
    <row r="116" s="2" customFormat="1" ht="24.15" customHeight="1">
      <c r="A116" s="37"/>
      <c r="B116" s="171"/>
      <c r="C116" s="192" t="s">
        <v>308</v>
      </c>
      <c r="D116" s="192" t="s">
        <v>292</v>
      </c>
      <c r="E116" s="193" t="s">
        <v>4333</v>
      </c>
      <c r="F116" s="194" t="s">
        <v>4334</v>
      </c>
      <c r="G116" s="195" t="s">
        <v>329</v>
      </c>
      <c r="H116" s="196">
        <v>1</v>
      </c>
      <c r="I116" s="197"/>
      <c r="J116" s="198">
        <f>ROUND(I116*H116,2)</f>
        <v>0</v>
      </c>
      <c r="K116" s="194" t="s">
        <v>415</v>
      </c>
      <c r="L116" s="199"/>
      <c r="M116" s="200" t="s">
        <v>3</v>
      </c>
      <c r="N116" s="201" t="s">
        <v>43</v>
      </c>
      <c r="O116" s="71"/>
      <c r="P116" s="181">
        <f>O116*H116</f>
        <v>0</v>
      </c>
      <c r="Q116" s="181">
        <v>0.0014400000000000001</v>
      </c>
      <c r="R116" s="181">
        <f>Q116*H116</f>
        <v>0.0014400000000000001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374</v>
      </c>
      <c r="AT116" s="183" t="s">
        <v>292</v>
      </c>
      <c r="AU116" s="183" t="s">
        <v>76</v>
      </c>
      <c r="AY116" s="18" t="s">
        <v>213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76</v>
      </c>
      <c r="BK116" s="184">
        <f>ROUND(I116*H116,2)</f>
        <v>0</v>
      </c>
      <c r="BL116" s="18" t="s">
        <v>98</v>
      </c>
      <c r="BM116" s="183" t="s">
        <v>4335</v>
      </c>
    </row>
    <row r="117" s="12" customFormat="1" ht="22.8" customHeight="1">
      <c r="A117" s="12"/>
      <c r="B117" s="158"/>
      <c r="C117" s="12"/>
      <c r="D117" s="159" t="s">
        <v>71</v>
      </c>
      <c r="E117" s="169" t="s">
        <v>2508</v>
      </c>
      <c r="F117" s="169" t="s">
        <v>2509</v>
      </c>
      <c r="G117" s="12"/>
      <c r="H117" s="12"/>
      <c r="I117" s="161"/>
      <c r="J117" s="170">
        <f>BK117</f>
        <v>0</v>
      </c>
      <c r="K117" s="12"/>
      <c r="L117" s="158"/>
      <c r="M117" s="163"/>
      <c r="N117" s="164"/>
      <c r="O117" s="164"/>
      <c r="P117" s="165">
        <f>SUM(P118:P127)</f>
        <v>0</v>
      </c>
      <c r="Q117" s="164"/>
      <c r="R117" s="165">
        <f>SUM(R118:R127)</f>
        <v>0.0063</v>
      </c>
      <c r="S117" s="164"/>
      <c r="T117" s="166">
        <f>SUM(T118:T127)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59" t="s">
        <v>80</v>
      </c>
      <c r="AT117" s="167" t="s">
        <v>71</v>
      </c>
      <c r="AU117" s="167" t="s">
        <v>76</v>
      </c>
      <c r="AY117" s="159" t="s">
        <v>213</v>
      </c>
      <c r="BK117" s="168">
        <f>SUM(BK118:BK127)</f>
        <v>0</v>
      </c>
    </row>
    <row r="118" s="2" customFormat="1" ht="24.15" customHeight="1">
      <c r="A118" s="37"/>
      <c r="B118" s="171"/>
      <c r="C118" s="172" t="s">
        <v>313</v>
      </c>
      <c r="D118" s="172" t="s">
        <v>216</v>
      </c>
      <c r="E118" s="173" t="s">
        <v>2533</v>
      </c>
      <c r="F118" s="174" t="s">
        <v>4336</v>
      </c>
      <c r="G118" s="175" t="s">
        <v>329</v>
      </c>
      <c r="H118" s="176">
        <v>1</v>
      </c>
      <c r="I118" s="177"/>
      <c r="J118" s="178">
        <f>ROUND(I118*H118,2)</f>
        <v>0</v>
      </c>
      <c r="K118" s="174" t="s">
        <v>220</v>
      </c>
      <c r="L118" s="38"/>
      <c r="M118" s="179" t="s">
        <v>3</v>
      </c>
      <c r="N118" s="180" t="s">
        <v>43</v>
      </c>
      <c r="O118" s="71"/>
      <c r="P118" s="181">
        <f>O118*H118</f>
        <v>0</v>
      </c>
      <c r="Q118" s="181">
        <v>0.0033800000000000002</v>
      </c>
      <c r="R118" s="181">
        <f>Q118*H118</f>
        <v>0.0033800000000000002</v>
      </c>
      <c r="S118" s="181">
        <v>0</v>
      </c>
      <c r="T118" s="182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3" t="s">
        <v>98</v>
      </c>
      <c r="AT118" s="183" t="s">
        <v>216</v>
      </c>
      <c r="AU118" s="183" t="s">
        <v>80</v>
      </c>
      <c r="AY118" s="18" t="s">
        <v>213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8" t="s">
        <v>76</v>
      </c>
      <c r="BK118" s="184">
        <f>ROUND(I118*H118,2)</f>
        <v>0</v>
      </c>
      <c r="BL118" s="18" t="s">
        <v>98</v>
      </c>
      <c r="BM118" s="183" t="s">
        <v>4337</v>
      </c>
    </row>
    <row r="119" s="2" customFormat="1">
      <c r="A119" s="37"/>
      <c r="B119" s="38"/>
      <c r="C119" s="37"/>
      <c r="D119" s="185" t="s">
        <v>224</v>
      </c>
      <c r="E119" s="37"/>
      <c r="F119" s="186" t="s">
        <v>2536</v>
      </c>
      <c r="G119" s="37"/>
      <c r="H119" s="37"/>
      <c r="I119" s="187"/>
      <c r="J119" s="37"/>
      <c r="K119" s="37"/>
      <c r="L119" s="38"/>
      <c r="M119" s="188"/>
      <c r="N119" s="189"/>
      <c r="O119" s="71"/>
      <c r="P119" s="71"/>
      <c r="Q119" s="71"/>
      <c r="R119" s="71"/>
      <c r="S119" s="71"/>
      <c r="T119" s="72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224</v>
      </c>
      <c r="AU119" s="18" t="s">
        <v>80</v>
      </c>
    </row>
    <row r="120" s="2" customFormat="1" ht="16.5" customHeight="1">
      <c r="A120" s="37"/>
      <c r="B120" s="171"/>
      <c r="C120" s="172" t="s">
        <v>8</v>
      </c>
      <c r="D120" s="172" t="s">
        <v>216</v>
      </c>
      <c r="E120" s="173" t="s">
        <v>2537</v>
      </c>
      <c r="F120" s="174" t="s">
        <v>4338</v>
      </c>
      <c r="G120" s="175" t="s">
        <v>329</v>
      </c>
      <c r="H120" s="176">
        <v>1</v>
      </c>
      <c r="I120" s="177"/>
      <c r="J120" s="178">
        <f>ROUND(I120*H120,2)</f>
        <v>0</v>
      </c>
      <c r="K120" s="174" t="s">
        <v>220</v>
      </c>
      <c r="L120" s="38"/>
      <c r="M120" s="179" t="s">
        <v>3</v>
      </c>
      <c r="N120" s="180" t="s">
        <v>43</v>
      </c>
      <c r="O120" s="71"/>
      <c r="P120" s="181">
        <f>O120*H120</f>
        <v>0</v>
      </c>
      <c r="Q120" s="181">
        <v>0.00022000000000000001</v>
      </c>
      <c r="R120" s="181">
        <f>Q120*H120</f>
        <v>0.00022000000000000001</v>
      </c>
      <c r="S120" s="181">
        <v>0</v>
      </c>
      <c r="T120" s="18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3" t="s">
        <v>98</v>
      </c>
      <c r="AT120" s="183" t="s">
        <v>216</v>
      </c>
      <c r="AU120" s="183" t="s">
        <v>80</v>
      </c>
      <c r="AY120" s="18" t="s">
        <v>213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8" t="s">
        <v>76</v>
      </c>
      <c r="BK120" s="184">
        <f>ROUND(I120*H120,2)</f>
        <v>0</v>
      </c>
      <c r="BL120" s="18" t="s">
        <v>98</v>
      </c>
      <c r="BM120" s="183" t="s">
        <v>4339</v>
      </c>
    </row>
    <row r="121" s="2" customFormat="1">
      <c r="A121" s="37"/>
      <c r="B121" s="38"/>
      <c r="C121" s="37"/>
      <c r="D121" s="185" t="s">
        <v>224</v>
      </c>
      <c r="E121" s="37"/>
      <c r="F121" s="186" t="s">
        <v>2540</v>
      </c>
      <c r="G121" s="37"/>
      <c r="H121" s="37"/>
      <c r="I121" s="187"/>
      <c r="J121" s="37"/>
      <c r="K121" s="37"/>
      <c r="L121" s="38"/>
      <c r="M121" s="188"/>
      <c r="N121" s="189"/>
      <c r="O121" s="71"/>
      <c r="P121" s="71"/>
      <c r="Q121" s="71"/>
      <c r="R121" s="71"/>
      <c r="S121" s="71"/>
      <c r="T121" s="72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224</v>
      </c>
      <c r="AU121" s="18" t="s">
        <v>80</v>
      </c>
    </row>
    <row r="122" s="2" customFormat="1" ht="33" customHeight="1">
      <c r="A122" s="37"/>
      <c r="B122" s="171"/>
      <c r="C122" s="172" t="s">
        <v>296</v>
      </c>
      <c r="D122" s="172" t="s">
        <v>216</v>
      </c>
      <c r="E122" s="173" t="s">
        <v>4340</v>
      </c>
      <c r="F122" s="174" t="s">
        <v>4341</v>
      </c>
      <c r="G122" s="175" t="s">
        <v>403</v>
      </c>
      <c r="H122" s="176">
        <v>4</v>
      </c>
      <c r="I122" s="177"/>
      <c r="J122" s="178">
        <f>ROUND(I122*H122,2)</f>
        <v>0</v>
      </c>
      <c r="K122" s="174" t="s">
        <v>220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0.00036999999999999999</v>
      </c>
      <c r="R122" s="181">
        <f>Q122*H122</f>
        <v>0.00148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98</v>
      </c>
      <c r="AT122" s="183" t="s">
        <v>216</v>
      </c>
      <c r="AU122" s="183" t="s">
        <v>80</v>
      </c>
      <c r="AY122" s="18" t="s">
        <v>213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76</v>
      </c>
      <c r="BK122" s="184">
        <f>ROUND(I122*H122,2)</f>
        <v>0</v>
      </c>
      <c r="BL122" s="18" t="s">
        <v>98</v>
      </c>
      <c r="BM122" s="183" t="s">
        <v>4342</v>
      </c>
    </row>
    <row r="123" s="2" customFormat="1">
      <c r="A123" s="37"/>
      <c r="B123" s="38"/>
      <c r="C123" s="37"/>
      <c r="D123" s="185" t="s">
        <v>224</v>
      </c>
      <c r="E123" s="37"/>
      <c r="F123" s="186" t="s">
        <v>4343</v>
      </c>
      <c r="G123" s="37"/>
      <c r="H123" s="37"/>
      <c r="I123" s="187"/>
      <c r="J123" s="37"/>
      <c r="K123" s="37"/>
      <c r="L123" s="38"/>
      <c r="M123" s="188"/>
      <c r="N123" s="189"/>
      <c r="O123" s="71"/>
      <c r="P123" s="71"/>
      <c r="Q123" s="71"/>
      <c r="R123" s="71"/>
      <c r="S123" s="71"/>
      <c r="T123" s="72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224</v>
      </c>
      <c r="AU123" s="18" t="s">
        <v>80</v>
      </c>
    </row>
    <row r="124" s="2" customFormat="1" ht="33" customHeight="1">
      <c r="A124" s="37"/>
      <c r="B124" s="171"/>
      <c r="C124" s="172" t="s">
        <v>326</v>
      </c>
      <c r="D124" s="172" t="s">
        <v>216</v>
      </c>
      <c r="E124" s="173" t="s">
        <v>4344</v>
      </c>
      <c r="F124" s="174" t="s">
        <v>4345</v>
      </c>
      <c r="G124" s="175" t="s">
        <v>403</v>
      </c>
      <c r="H124" s="176">
        <v>1</v>
      </c>
      <c r="I124" s="177"/>
      <c r="J124" s="178">
        <f>ROUND(I124*H124,2)</f>
        <v>0</v>
      </c>
      <c r="K124" s="174" t="s">
        <v>220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0.00084000000000000003</v>
      </c>
      <c r="R124" s="181">
        <f>Q124*H124</f>
        <v>0.00084000000000000003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98</v>
      </c>
      <c r="AT124" s="183" t="s">
        <v>216</v>
      </c>
      <c r="AU124" s="183" t="s">
        <v>80</v>
      </c>
      <c r="AY124" s="18" t="s">
        <v>213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76</v>
      </c>
      <c r="BK124" s="184">
        <f>ROUND(I124*H124,2)</f>
        <v>0</v>
      </c>
      <c r="BL124" s="18" t="s">
        <v>98</v>
      </c>
      <c r="BM124" s="183" t="s">
        <v>4346</v>
      </c>
    </row>
    <row r="125" s="2" customFormat="1">
      <c r="A125" s="37"/>
      <c r="B125" s="38"/>
      <c r="C125" s="37"/>
      <c r="D125" s="185" t="s">
        <v>224</v>
      </c>
      <c r="E125" s="37"/>
      <c r="F125" s="186" t="s">
        <v>4347</v>
      </c>
      <c r="G125" s="37"/>
      <c r="H125" s="37"/>
      <c r="I125" s="187"/>
      <c r="J125" s="37"/>
      <c r="K125" s="37"/>
      <c r="L125" s="38"/>
      <c r="M125" s="188"/>
      <c r="N125" s="189"/>
      <c r="O125" s="71"/>
      <c r="P125" s="71"/>
      <c r="Q125" s="71"/>
      <c r="R125" s="71"/>
      <c r="S125" s="71"/>
      <c r="T125" s="72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224</v>
      </c>
      <c r="AU125" s="18" t="s">
        <v>80</v>
      </c>
    </row>
    <row r="126" s="2" customFormat="1" ht="33" customHeight="1">
      <c r="A126" s="37"/>
      <c r="B126" s="171"/>
      <c r="C126" s="172" t="s">
        <v>333</v>
      </c>
      <c r="D126" s="172" t="s">
        <v>216</v>
      </c>
      <c r="E126" s="173" t="s">
        <v>4348</v>
      </c>
      <c r="F126" s="174" t="s">
        <v>4349</v>
      </c>
      <c r="G126" s="175" t="s">
        <v>329</v>
      </c>
      <c r="H126" s="176">
        <v>1</v>
      </c>
      <c r="I126" s="177"/>
      <c r="J126" s="178">
        <f>ROUND(I126*H126,2)</f>
        <v>0</v>
      </c>
      <c r="K126" s="174" t="s">
        <v>220</v>
      </c>
      <c r="L126" s="38"/>
      <c r="M126" s="179" t="s">
        <v>3</v>
      </c>
      <c r="N126" s="180" t="s">
        <v>43</v>
      </c>
      <c r="O126" s="71"/>
      <c r="P126" s="181">
        <f>O126*H126</f>
        <v>0</v>
      </c>
      <c r="Q126" s="181">
        <v>0.00038000000000000002</v>
      </c>
      <c r="R126" s="181">
        <f>Q126*H126</f>
        <v>0.00038000000000000002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98</v>
      </c>
      <c r="AT126" s="183" t="s">
        <v>216</v>
      </c>
      <c r="AU126" s="183" t="s">
        <v>80</v>
      </c>
      <c r="AY126" s="18" t="s">
        <v>213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76</v>
      </c>
      <c r="BK126" s="184">
        <f>ROUND(I126*H126,2)</f>
        <v>0</v>
      </c>
      <c r="BL126" s="18" t="s">
        <v>98</v>
      </c>
      <c r="BM126" s="183" t="s">
        <v>4350</v>
      </c>
    </row>
    <row r="127" s="2" customFormat="1">
      <c r="A127" s="37"/>
      <c r="B127" s="38"/>
      <c r="C127" s="37"/>
      <c r="D127" s="185" t="s">
        <v>224</v>
      </c>
      <c r="E127" s="37"/>
      <c r="F127" s="186" t="s">
        <v>4351</v>
      </c>
      <c r="G127" s="37"/>
      <c r="H127" s="37"/>
      <c r="I127" s="187"/>
      <c r="J127" s="37"/>
      <c r="K127" s="37"/>
      <c r="L127" s="38"/>
      <c r="M127" s="212"/>
      <c r="N127" s="213"/>
      <c r="O127" s="214"/>
      <c r="P127" s="214"/>
      <c r="Q127" s="214"/>
      <c r="R127" s="214"/>
      <c r="S127" s="214"/>
      <c r="T127" s="215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224</v>
      </c>
      <c r="AU127" s="18" t="s">
        <v>80</v>
      </c>
    </row>
    <row r="128" s="2" customFormat="1" ht="6.96" customHeight="1">
      <c r="A128" s="37"/>
      <c r="B128" s="54"/>
      <c r="C128" s="55"/>
      <c r="D128" s="55"/>
      <c r="E128" s="55"/>
      <c r="F128" s="55"/>
      <c r="G128" s="55"/>
      <c r="H128" s="55"/>
      <c r="I128" s="55"/>
      <c r="J128" s="55"/>
      <c r="K128" s="55"/>
      <c r="L128" s="38"/>
      <c r="M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</sheetData>
  <autoFilter ref="C83:K127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32312122"/>
    <hyperlink ref="F90" r:id="rId2" display="https://podminky.urs.cz/item/CS_URS_2024_02/151101101"/>
    <hyperlink ref="F92" r:id="rId3" display="https://podminky.urs.cz/item/CS_URS_2024_02/151101111"/>
    <hyperlink ref="F94" r:id="rId4" display="https://podminky.urs.cz/item/CS_URS_2024_02/162651132"/>
    <hyperlink ref="F96" r:id="rId5" display="https://podminky.urs.cz/item/CS_URS_2024_02/171201231"/>
    <hyperlink ref="F98" r:id="rId6" display="https://podminky.urs.cz/item/CS_URS_2024_02/171251201"/>
    <hyperlink ref="F100" r:id="rId7" display="https://podminky.urs.cz/item/CS_URS_2024_02/174211101"/>
    <hyperlink ref="F102" r:id="rId8" display="https://podminky.urs.cz/item/CS_URS_2024_02/175111101"/>
    <hyperlink ref="F106" r:id="rId9" display="https://podminky.urs.cz/item/CS_URS_2024_02/451541111"/>
    <hyperlink ref="F119" r:id="rId10" display="https://podminky.urs.cz/item/CS_URS_2024_02/723160204"/>
    <hyperlink ref="F121" r:id="rId11" display="https://podminky.urs.cz/item/CS_URS_2024_02/723160334"/>
    <hyperlink ref="F123" r:id="rId12" display="https://podminky.urs.cz/item/CS_URS_2024_02/723170114"/>
    <hyperlink ref="F125" r:id="rId13" display="https://podminky.urs.cz/item/CS_URS_2024_02/723170116"/>
    <hyperlink ref="F127" r:id="rId14" display="https://podminky.urs.cz/item/CS_URS_2024_02/72323116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110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- smlouva č. 1 - SO01, 10, 12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111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4352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27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tr">
        <f>IF('Rekapitulace stavby'!AN16="","",'Rekapitulace stavby'!AN16)</f>
        <v/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BS projekt s.r.o. </v>
      </c>
      <c r="F21" s="37"/>
      <c r="G21" s="37"/>
      <c r="H21" s="37"/>
      <c r="I21" s="31" t="s">
        <v>28</v>
      </c>
      <c r="J21" s="26" t="str">
        <f>IF('Rekapitulace stavby'!AN17="","",'Rekapitulace stavby'!AN17)</f>
        <v/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tr">
        <f>IF('Rekapitulace stavby'!AN19="","",'Rekapitulace stavby'!AN19)</f>
        <v/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Ing. Tomáš Hrdlička, Jan Hajný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4"/>
      <c r="B27" s="125"/>
      <c r="C27" s="124"/>
      <c r="D27" s="124"/>
      <c r="E27" s="35" t="s">
        <v>3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ROUND(J86,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ROUND((SUM(BE86:BE128)),  2)</f>
        <v>0</v>
      </c>
      <c r="G33" s="37"/>
      <c r="H33" s="37"/>
      <c r="I33" s="130">
        <v>0.20999999999999999</v>
      </c>
      <c r="J33" s="129">
        <f>ROUND(((SUM(BE86:BE128))*I33),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ROUND((SUM(BF86:BF128)),  2)</f>
        <v>0</v>
      </c>
      <c r="G34" s="37"/>
      <c r="H34" s="37"/>
      <c r="I34" s="130">
        <v>0.12</v>
      </c>
      <c r="J34" s="129">
        <f>ROUND(((SUM(BF86:BF128))*I34),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ROUND((SUM(BG86:BG128)),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ROUND((SUM(BH86:BH128)),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ROUND((SUM(BI86:BI128)),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113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- smlouva č. 1 - SO01, 10, 12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111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9 - VRN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 xml:space="preserve"> 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 xml:space="preserve">BS projekt s.r.o. 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25.6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Ing. Tomáš Hrdlička, Jan Hajný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114</v>
      </c>
      <c r="D57" s="131"/>
      <c r="E57" s="131"/>
      <c r="F57" s="131"/>
      <c r="G57" s="131"/>
      <c r="H57" s="131"/>
      <c r="I57" s="131"/>
      <c r="J57" s="138" t="s">
        <v>115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J86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116</v>
      </c>
    </row>
    <row r="60" s="9" customFormat="1" ht="24.96" customHeight="1">
      <c r="A60" s="9"/>
      <c r="B60" s="140"/>
      <c r="C60" s="9"/>
      <c r="D60" s="141" t="s">
        <v>4353</v>
      </c>
      <c r="E60" s="142"/>
      <c r="F60" s="142"/>
      <c r="G60" s="142"/>
      <c r="H60" s="142"/>
      <c r="I60" s="142"/>
      <c r="J60" s="143">
        <f>J87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4354</v>
      </c>
      <c r="E61" s="146"/>
      <c r="F61" s="146"/>
      <c r="G61" s="146"/>
      <c r="H61" s="146"/>
      <c r="I61" s="146"/>
      <c r="J61" s="147">
        <f>J88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4"/>
      <c r="C62" s="10"/>
      <c r="D62" s="145" t="s">
        <v>4355</v>
      </c>
      <c r="E62" s="146"/>
      <c r="F62" s="146"/>
      <c r="G62" s="146"/>
      <c r="H62" s="146"/>
      <c r="I62" s="146"/>
      <c r="J62" s="147">
        <f>J98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40"/>
      <c r="C63" s="9"/>
      <c r="D63" s="141" t="s">
        <v>4356</v>
      </c>
      <c r="E63" s="142"/>
      <c r="F63" s="142"/>
      <c r="G63" s="142"/>
      <c r="H63" s="142"/>
      <c r="I63" s="142"/>
      <c r="J63" s="143">
        <f>J101</f>
        <v>0</v>
      </c>
      <c r="K63" s="9"/>
      <c r="L63" s="14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44"/>
      <c r="C64" s="10"/>
      <c r="D64" s="145" t="s">
        <v>4357</v>
      </c>
      <c r="E64" s="146"/>
      <c r="F64" s="146"/>
      <c r="G64" s="146"/>
      <c r="H64" s="146"/>
      <c r="I64" s="146"/>
      <c r="J64" s="147">
        <f>J111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4"/>
      <c r="C65" s="10"/>
      <c r="D65" s="145" t="s">
        <v>4358</v>
      </c>
      <c r="E65" s="146"/>
      <c r="F65" s="146"/>
      <c r="G65" s="146"/>
      <c r="H65" s="146"/>
      <c r="I65" s="146"/>
      <c r="J65" s="147">
        <f>J118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4359</v>
      </c>
      <c r="E66" s="146"/>
      <c r="F66" s="146"/>
      <c r="G66" s="146"/>
      <c r="H66" s="146"/>
      <c r="I66" s="146"/>
      <c r="J66" s="147">
        <f>J121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12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12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="2" customFormat="1" ht="6.96" customHeight="1">
      <c r="A72" s="37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4.96" customHeight="1">
      <c r="A73" s="37"/>
      <c r="B73" s="38"/>
      <c r="C73" s="22" t="s">
        <v>198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17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122" t="str">
        <f>E7</f>
        <v>Obecní dům Rudíkov - smlouva č. 1 - SO01, 10, 12</v>
      </c>
      <c r="F76" s="31"/>
      <c r="G76" s="31"/>
      <c r="H76" s="31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111</v>
      </c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7"/>
      <c r="D78" s="37"/>
      <c r="E78" s="61" t="str">
        <f>E9</f>
        <v>9 - VRN</v>
      </c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21</v>
      </c>
      <c r="D80" s="37"/>
      <c r="E80" s="37"/>
      <c r="F80" s="26" t="str">
        <f>F12</f>
        <v xml:space="preserve"> </v>
      </c>
      <c r="G80" s="37"/>
      <c r="H80" s="37"/>
      <c r="I80" s="31" t="s">
        <v>23</v>
      </c>
      <c r="J80" s="63" t="str">
        <f>IF(J12="","",J12)</f>
        <v>10. 1. 2024</v>
      </c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25</v>
      </c>
      <c r="D82" s="37"/>
      <c r="E82" s="37"/>
      <c r="F82" s="26" t="str">
        <f>E15</f>
        <v xml:space="preserve"> </v>
      </c>
      <c r="G82" s="37"/>
      <c r="H82" s="37"/>
      <c r="I82" s="31" t="s">
        <v>31</v>
      </c>
      <c r="J82" s="35" t="str">
        <f>E21</f>
        <v xml:space="preserve">BS projekt s.r.o. </v>
      </c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25.65" customHeight="1">
      <c r="A83" s="37"/>
      <c r="B83" s="38"/>
      <c r="C83" s="31" t="s">
        <v>29</v>
      </c>
      <c r="D83" s="37"/>
      <c r="E83" s="37"/>
      <c r="F83" s="26" t="str">
        <f>IF(E18="","",E18)</f>
        <v>Vyplň údaj</v>
      </c>
      <c r="G83" s="37"/>
      <c r="H83" s="37"/>
      <c r="I83" s="31" t="s">
        <v>34</v>
      </c>
      <c r="J83" s="35" t="str">
        <f>E24</f>
        <v>Ing. Tomáš Hrdlička, Jan Hajný</v>
      </c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0.32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1" customFormat="1" ht="29.28" customHeight="1">
      <c r="A85" s="148"/>
      <c r="B85" s="149"/>
      <c r="C85" s="150" t="s">
        <v>199</v>
      </c>
      <c r="D85" s="151" t="s">
        <v>57</v>
      </c>
      <c r="E85" s="151" t="s">
        <v>53</v>
      </c>
      <c r="F85" s="151" t="s">
        <v>54</v>
      </c>
      <c r="G85" s="151" t="s">
        <v>200</v>
      </c>
      <c r="H85" s="151" t="s">
        <v>201</v>
      </c>
      <c r="I85" s="151" t="s">
        <v>202</v>
      </c>
      <c r="J85" s="151" t="s">
        <v>115</v>
      </c>
      <c r="K85" s="152" t="s">
        <v>203</v>
      </c>
      <c r="L85" s="153"/>
      <c r="M85" s="79" t="s">
        <v>3</v>
      </c>
      <c r="N85" s="80" t="s">
        <v>42</v>
      </c>
      <c r="O85" s="80" t="s">
        <v>204</v>
      </c>
      <c r="P85" s="80" t="s">
        <v>205</v>
      </c>
      <c r="Q85" s="80" t="s">
        <v>206</v>
      </c>
      <c r="R85" s="80" t="s">
        <v>207</v>
      </c>
      <c r="S85" s="80" t="s">
        <v>208</v>
      </c>
      <c r="T85" s="81" t="s">
        <v>209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="2" customFormat="1" ht="22.8" customHeight="1">
      <c r="A86" s="37"/>
      <c r="B86" s="38"/>
      <c r="C86" s="86" t="s">
        <v>210</v>
      </c>
      <c r="D86" s="37"/>
      <c r="E86" s="37"/>
      <c r="F86" s="37"/>
      <c r="G86" s="37"/>
      <c r="H86" s="37"/>
      <c r="I86" s="37"/>
      <c r="J86" s="154">
        <f>BK86</f>
        <v>0</v>
      </c>
      <c r="K86" s="37"/>
      <c r="L86" s="38"/>
      <c r="M86" s="82"/>
      <c r="N86" s="67"/>
      <c r="O86" s="83"/>
      <c r="P86" s="155">
        <f>P87+P101</f>
        <v>0</v>
      </c>
      <c r="Q86" s="83"/>
      <c r="R86" s="155">
        <f>R87+R101</f>
        <v>0</v>
      </c>
      <c r="S86" s="83"/>
      <c r="T86" s="156">
        <f>T87+T101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8" t="s">
        <v>71</v>
      </c>
      <c r="AU86" s="18" t="s">
        <v>116</v>
      </c>
      <c r="BK86" s="157">
        <f>BK87+BK101</f>
        <v>0</v>
      </c>
    </row>
    <row r="87" s="12" customFormat="1" ht="25.92" customHeight="1">
      <c r="A87" s="12"/>
      <c r="B87" s="158"/>
      <c r="C87" s="12"/>
      <c r="D87" s="159" t="s">
        <v>71</v>
      </c>
      <c r="E87" s="160" t="s">
        <v>108</v>
      </c>
      <c r="F87" s="160" t="s">
        <v>4360</v>
      </c>
      <c r="G87" s="12"/>
      <c r="H87" s="12"/>
      <c r="I87" s="161"/>
      <c r="J87" s="162">
        <f>BK87</f>
        <v>0</v>
      </c>
      <c r="K87" s="12"/>
      <c r="L87" s="158"/>
      <c r="M87" s="163"/>
      <c r="N87" s="164"/>
      <c r="O87" s="164"/>
      <c r="P87" s="165">
        <f>P88+P98</f>
        <v>0</v>
      </c>
      <c r="Q87" s="164"/>
      <c r="R87" s="165">
        <f>R88+R98</f>
        <v>0</v>
      </c>
      <c r="S87" s="164"/>
      <c r="T87" s="166">
        <f>T88+T98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9" t="s">
        <v>242</v>
      </c>
      <c r="AT87" s="167" t="s">
        <v>71</v>
      </c>
      <c r="AU87" s="167" t="s">
        <v>72</v>
      </c>
      <c r="AY87" s="159" t="s">
        <v>213</v>
      </c>
      <c r="BK87" s="168">
        <f>BK88+BK98</f>
        <v>0</v>
      </c>
    </row>
    <row r="88" s="12" customFormat="1" ht="22.8" customHeight="1">
      <c r="A88" s="12"/>
      <c r="B88" s="158"/>
      <c r="C88" s="12"/>
      <c r="D88" s="159" t="s">
        <v>71</v>
      </c>
      <c r="E88" s="169" t="s">
        <v>4361</v>
      </c>
      <c r="F88" s="169" t="s">
        <v>4130</v>
      </c>
      <c r="G88" s="12"/>
      <c r="H88" s="12"/>
      <c r="I88" s="161"/>
      <c r="J88" s="170">
        <f>BK88</f>
        <v>0</v>
      </c>
      <c r="K88" s="12"/>
      <c r="L88" s="158"/>
      <c r="M88" s="163"/>
      <c r="N88" s="164"/>
      <c r="O88" s="164"/>
      <c r="P88" s="165">
        <f>SUM(P89:P97)</f>
        <v>0</v>
      </c>
      <c r="Q88" s="164"/>
      <c r="R88" s="165">
        <f>SUM(R89:R97)</f>
        <v>0</v>
      </c>
      <c r="S88" s="164"/>
      <c r="T88" s="166">
        <f>SUM(T89:T97)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9" t="s">
        <v>242</v>
      </c>
      <c r="AT88" s="167" t="s">
        <v>71</v>
      </c>
      <c r="AU88" s="167" t="s">
        <v>76</v>
      </c>
      <c r="AY88" s="159" t="s">
        <v>213</v>
      </c>
      <c r="BK88" s="168">
        <f>SUM(BK89:BK97)</f>
        <v>0</v>
      </c>
    </row>
    <row r="89" s="2" customFormat="1" ht="16.5" customHeight="1">
      <c r="A89" s="37"/>
      <c r="B89" s="171"/>
      <c r="C89" s="172" t="s">
        <v>76</v>
      </c>
      <c r="D89" s="172" t="s">
        <v>216</v>
      </c>
      <c r="E89" s="173" t="s">
        <v>4362</v>
      </c>
      <c r="F89" s="174" t="s">
        <v>4130</v>
      </c>
      <c r="G89" s="175" t="s">
        <v>4363</v>
      </c>
      <c r="H89" s="176">
        <v>1</v>
      </c>
      <c r="I89" s="177"/>
      <c r="J89" s="178">
        <f>ROUND(I89*H89,2)</f>
        <v>0</v>
      </c>
      <c r="K89" s="174" t="s">
        <v>220</v>
      </c>
      <c r="L89" s="38"/>
      <c r="M89" s="179" t="s">
        <v>3</v>
      </c>
      <c r="N89" s="180" t="s">
        <v>43</v>
      </c>
      <c r="O89" s="71"/>
      <c r="P89" s="181">
        <f>O89*H89</f>
        <v>0</v>
      </c>
      <c r="Q89" s="181">
        <v>0</v>
      </c>
      <c r="R89" s="181">
        <f>Q89*H89</f>
        <v>0</v>
      </c>
      <c r="S89" s="181">
        <v>0</v>
      </c>
      <c r="T89" s="182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3" t="s">
        <v>4364</v>
      </c>
      <c r="AT89" s="183" t="s">
        <v>216</v>
      </c>
      <c r="AU89" s="183" t="s">
        <v>80</v>
      </c>
      <c r="AY89" s="18" t="s">
        <v>213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76</v>
      </c>
      <c r="BK89" s="184">
        <f>ROUND(I89*H89,2)</f>
        <v>0</v>
      </c>
      <c r="BL89" s="18" t="s">
        <v>4364</v>
      </c>
      <c r="BM89" s="183" t="s">
        <v>4365</v>
      </c>
    </row>
    <row r="90" s="2" customFormat="1">
      <c r="A90" s="37"/>
      <c r="B90" s="38"/>
      <c r="C90" s="37"/>
      <c r="D90" s="185" t="s">
        <v>224</v>
      </c>
      <c r="E90" s="37"/>
      <c r="F90" s="186" t="s">
        <v>4366</v>
      </c>
      <c r="G90" s="37"/>
      <c r="H90" s="37"/>
      <c r="I90" s="187"/>
      <c r="J90" s="37"/>
      <c r="K90" s="37"/>
      <c r="L90" s="38"/>
      <c r="M90" s="188"/>
      <c r="N90" s="189"/>
      <c r="O90" s="71"/>
      <c r="P90" s="71"/>
      <c r="Q90" s="71"/>
      <c r="R90" s="71"/>
      <c r="S90" s="71"/>
      <c r="T90" s="72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224</v>
      </c>
      <c r="AU90" s="18" t="s">
        <v>80</v>
      </c>
    </row>
    <row r="91" s="2" customFormat="1">
      <c r="A91" s="37"/>
      <c r="B91" s="38"/>
      <c r="C91" s="37"/>
      <c r="D91" s="190" t="s">
        <v>235</v>
      </c>
      <c r="E91" s="37"/>
      <c r="F91" s="191" t="s">
        <v>4367</v>
      </c>
      <c r="G91" s="37"/>
      <c r="H91" s="37"/>
      <c r="I91" s="187"/>
      <c r="J91" s="37"/>
      <c r="K91" s="37"/>
      <c r="L91" s="38"/>
      <c r="M91" s="188"/>
      <c r="N91" s="189"/>
      <c r="O91" s="71"/>
      <c r="P91" s="71"/>
      <c r="Q91" s="71"/>
      <c r="R91" s="71"/>
      <c r="S91" s="71"/>
      <c r="T91" s="72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8" t="s">
        <v>235</v>
      </c>
      <c r="AU91" s="18" t="s">
        <v>80</v>
      </c>
    </row>
    <row r="92" s="2" customFormat="1" ht="16.5" customHeight="1">
      <c r="A92" s="37"/>
      <c r="B92" s="171"/>
      <c r="C92" s="172" t="s">
        <v>80</v>
      </c>
      <c r="D92" s="172" t="s">
        <v>216</v>
      </c>
      <c r="E92" s="173" t="s">
        <v>4368</v>
      </c>
      <c r="F92" s="174" t="s">
        <v>4369</v>
      </c>
      <c r="G92" s="175" t="s">
        <v>414</v>
      </c>
      <c r="H92" s="176">
        <v>1</v>
      </c>
      <c r="I92" s="177"/>
      <c r="J92" s="178">
        <f>ROUND(I92*H92,2)</f>
        <v>0</v>
      </c>
      <c r="K92" s="174" t="s">
        <v>220</v>
      </c>
      <c r="L92" s="38"/>
      <c r="M92" s="179" t="s">
        <v>3</v>
      </c>
      <c r="N92" s="180" t="s">
        <v>43</v>
      </c>
      <c r="O92" s="71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2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3" t="s">
        <v>4364</v>
      </c>
      <c r="AT92" s="183" t="s">
        <v>216</v>
      </c>
      <c r="AU92" s="183" t="s">
        <v>80</v>
      </c>
      <c r="AY92" s="18" t="s">
        <v>213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8" t="s">
        <v>76</v>
      </c>
      <c r="BK92" s="184">
        <f>ROUND(I92*H92,2)</f>
        <v>0</v>
      </c>
      <c r="BL92" s="18" t="s">
        <v>4364</v>
      </c>
      <c r="BM92" s="183" t="s">
        <v>4370</v>
      </c>
    </row>
    <row r="93" s="2" customFormat="1">
      <c r="A93" s="37"/>
      <c r="B93" s="38"/>
      <c r="C93" s="37"/>
      <c r="D93" s="185" t="s">
        <v>224</v>
      </c>
      <c r="E93" s="37"/>
      <c r="F93" s="186" t="s">
        <v>4371</v>
      </c>
      <c r="G93" s="37"/>
      <c r="H93" s="37"/>
      <c r="I93" s="187"/>
      <c r="J93" s="37"/>
      <c r="K93" s="37"/>
      <c r="L93" s="38"/>
      <c r="M93" s="188"/>
      <c r="N93" s="189"/>
      <c r="O93" s="71"/>
      <c r="P93" s="71"/>
      <c r="Q93" s="71"/>
      <c r="R93" s="71"/>
      <c r="S93" s="71"/>
      <c r="T93" s="72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8" t="s">
        <v>224</v>
      </c>
      <c r="AU93" s="18" t="s">
        <v>80</v>
      </c>
    </row>
    <row r="94" s="2" customFormat="1" ht="16.5" customHeight="1">
      <c r="A94" s="37"/>
      <c r="B94" s="171"/>
      <c r="C94" s="172" t="s">
        <v>222</v>
      </c>
      <c r="D94" s="172" t="s">
        <v>216</v>
      </c>
      <c r="E94" s="173" t="s">
        <v>4372</v>
      </c>
      <c r="F94" s="174" t="s">
        <v>4373</v>
      </c>
      <c r="G94" s="175" t="s">
        <v>414</v>
      </c>
      <c r="H94" s="176">
        <v>1</v>
      </c>
      <c r="I94" s="177"/>
      <c r="J94" s="178">
        <f>ROUND(I94*H94,2)</f>
        <v>0</v>
      </c>
      <c r="K94" s="174" t="s">
        <v>220</v>
      </c>
      <c r="L94" s="38"/>
      <c r="M94" s="179" t="s">
        <v>3</v>
      </c>
      <c r="N94" s="180" t="s">
        <v>43</v>
      </c>
      <c r="O94" s="71"/>
      <c r="P94" s="181">
        <f>O94*H94</f>
        <v>0</v>
      </c>
      <c r="Q94" s="181">
        <v>0</v>
      </c>
      <c r="R94" s="181">
        <f>Q94*H94</f>
        <v>0</v>
      </c>
      <c r="S94" s="181">
        <v>0</v>
      </c>
      <c r="T94" s="182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3" t="s">
        <v>4364</v>
      </c>
      <c r="AT94" s="183" t="s">
        <v>216</v>
      </c>
      <c r="AU94" s="183" t="s">
        <v>80</v>
      </c>
      <c r="AY94" s="18" t="s">
        <v>213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8" t="s">
        <v>76</v>
      </c>
      <c r="BK94" s="184">
        <f>ROUND(I94*H94,2)</f>
        <v>0</v>
      </c>
      <c r="BL94" s="18" t="s">
        <v>4364</v>
      </c>
      <c r="BM94" s="183" t="s">
        <v>4374</v>
      </c>
    </row>
    <row r="95" s="2" customFormat="1">
      <c r="A95" s="37"/>
      <c r="B95" s="38"/>
      <c r="C95" s="37"/>
      <c r="D95" s="185" t="s">
        <v>224</v>
      </c>
      <c r="E95" s="37"/>
      <c r="F95" s="186" t="s">
        <v>4375</v>
      </c>
      <c r="G95" s="37"/>
      <c r="H95" s="37"/>
      <c r="I95" s="187"/>
      <c r="J95" s="37"/>
      <c r="K95" s="37"/>
      <c r="L95" s="38"/>
      <c r="M95" s="188"/>
      <c r="N95" s="189"/>
      <c r="O95" s="71"/>
      <c r="P95" s="71"/>
      <c r="Q95" s="71"/>
      <c r="R95" s="71"/>
      <c r="S95" s="71"/>
      <c r="T95" s="72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8" t="s">
        <v>224</v>
      </c>
      <c r="AU95" s="18" t="s">
        <v>80</v>
      </c>
    </row>
    <row r="96" s="2" customFormat="1" ht="16.5" customHeight="1">
      <c r="A96" s="37"/>
      <c r="B96" s="171"/>
      <c r="C96" s="172" t="s">
        <v>221</v>
      </c>
      <c r="D96" s="172" t="s">
        <v>216</v>
      </c>
      <c r="E96" s="173" t="s">
        <v>4376</v>
      </c>
      <c r="F96" s="174" t="s">
        <v>4377</v>
      </c>
      <c r="G96" s="175" t="s">
        <v>4363</v>
      </c>
      <c r="H96" s="176">
        <v>1</v>
      </c>
      <c r="I96" s="177"/>
      <c r="J96" s="178">
        <f>ROUND(I96*H96,2)</f>
        <v>0</v>
      </c>
      <c r="K96" s="174" t="s">
        <v>220</v>
      </c>
      <c r="L96" s="38"/>
      <c r="M96" s="179" t="s">
        <v>3</v>
      </c>
      <c r="N96" s="180" t="s">
        <v>43</v>
      </c>
      <c r="O96" s="71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2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3" t="s">
        <v>4364</v>
      </c>
      <c r="AT96" s="183" t="s">
        <v>216</v>
      </c>
      <c r="AU96" s="183" t="s">
        <v>80</v>
      </c>
      <c r="AY96" s="18" t="s">
        <v>213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8" t="s">
        <v>76</v>
      </c>
      <c r="BK96" s="184">
        <f>ROUND(I96*H96,2)</f>
        <v>0</v>
      </c>
      <c r="BL96" s="18" t="s">
        <v>4364</v>
      </c>
      <c r="BM96" s="183" t="s">
        <v>4378</v>
      </c>
    </row>
    <row r="97" s="2" customFormat="1">
      <c r="A97" s="37"/>
      <c r="B97" s="38"/>
      <c r="C97" s="37"/>
      <c r="D97" s="185" t="s">
        <v>224</v>
      </c>
      <c r="E97" s="37"/>
      <c r="F97" s="186" t="s">
        <v>4379</v>
      </c>
      <c r="G97" s="37"/>
      <c r="H97" s="37"/>
      <c r="I97" s="187"/>
      <c r="J97" s="37"/>
      <c r="K97" s="37"/>
      <c r="L97" s="38"/>
      <c r="M97" s="188"/>
      <c r="N97" s="189"/>
      <c r="O97" s="71"/>
      <c r="P97" s="71"/>
      <c r="Q97" s="71"/>
      <c r="R97" s="71"/>
      <c r="S97" s="71"/>
      <c r="T97" s="72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8" t="s">
        <v>224</v>
      </c>
      <c r="AU97" s="18" t="s">
        <v>80</v>
      </c>
    </row>
    <row r="98" s="12" customFormat="1" ht="22.8" customHeight="1">
      <c r="A98" s="12"/>
      <c r="B98" s="158"/>
      <c r="C98" s="12"/>
      <c r="D98" s="159" t="s">
        <v>71</v>
      </c>
      <c r="E98" s="169" t="s">
        <v>4380</v>
      </c>
      <c r="F98" s="169" t="s">
        <v>4381</v>
      </c>
      <c r="G98" s="12"/>
      <c r="H98" s="12"/>
      <c r="I98" s="161"/>
      <c r="J98" s="170">
        <f>BK98</f>
        <v>0</v>
      </c>
      <c r="K98" s="12"/>
      <c r="L98" s="158"/>
      <c r="M98" s="163"/>
      <c r="N98" s="164"/>
      <c r="O98" s="164"/>
      <c r="P98" s="165">
        <f>SUM(P99:P100)</f>
        <v>0</v>
      </c>
      <c r="Q98" s="164"/>
      <c r="R98" s="165">
        <f>SUM(R99:R100)</f>
        <v>0</v>
      </c>
      <c r="S98" s="164"/>
      <c r="T98" s="166">
        <f>SUM(T99:T100)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9" t="s">
        <v>242</v>
      </c>
      <c r="AT98" s="167" t="s">
        <v>71</v>
      </c>
      <c r="AU98" s="167" t="s">
        <v>76</v>
      </c>
      <c r="AY98" s="159" t="s">
        <v>213</v>
      </c>
      <c r="BK98" s="168">
        <f>SUM(BK99:BK100)</f>
        <v>0</v>
      </c>
    </row>
    <row r="99" s="2" customFormat="1" ht="16.5" customHeight="1">
      <c r="A99" s="37"/>
      <c r="B99" s="171"/>
      <c r="C99" s="172" t="s">
        <v>242</v>
      </c>
      <c r="D99" s="172" t="s">
        <v>216</v>
      </c>
      <c r="E99" s="173" t="s">
        <v>4382</v>
      </c>
      <c r="F99" s="174" t="s">
        <v>4383</v>
      </c>
      <c r="G99" s="175" t="s">
        <v>76</v>
      </c>
      <c r="H99" s="176">
        <v>1</v>
      </c>
      <c r="I99" s="177"/>
      <c r="J99" s="178">
        <f>ROUND(I99*H99,2)</f>
        <v>0</v>
      </c>
      <c r="K99" s="174" t="s">
        <v>220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4364</v>
      </c>
      <c r="AT99" s="183" t="s">
        <v>216</v>
      </c>
      <c r="AU99" s="183" t="s">
        <v>80</v>
      </c>
      <c r="AY99" s="18" t="s">
        <v>213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76</v>
      </c>
      <c r="BK99" s="184">
        <f>ROUND(I99*H99,2)</f>
        <v>0</v>
      </c>
      <c r="BL99" s="18" t="s">
        <v>4364</v>
      </c>
      <c r="BM99" s="183" t="s">
        <v>4384</v>
      </c>
    </row>
    <row r="100" s="2" customFormat="1">
      <c r="A100" s="37"/>
      <c r="B100" s="38"/>
      <c r="C100" s="37"/>
      <c r="D100" s="185" t="s">
        <v>224</v>
      </c>
      <c r="E100" s="37"/>
      <c r="F100" s="186" t="s">
        <v>4385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224</v>
      </c>
      <c r="AU100" s="18" t="s">
        <v>80</v>
      </c>
    </row>
    <row r="101" s="12" customFormat="1" ht="25.92" customHeight="1">
      <c r="A101" s="12"/>
      <c r="B101" s="158"/>
      <c r="C101" s="12"/>
      <c r="D101" s="159" t="s">
        <v>71</v>
      </c>
      <c r="E101" s="160" t="s">
        <v>4386</v>
      </c>
      <c r="F101" s="160" t="s">
        <v>4387</v>
      </c>
      <c r="G101" s="12"/>
      <c r="H101" s="12"/>
      <c r="I101" s="161"/>
      <c r="J101" s="162">
        <f>BK101</f>
        <v>0</v>
      </c>
      <c r="K101" s="12"/>
      <c r="L101" s="158"/>
      <c r="M101" s="163"/>
      <c r="N101" s="164"/>
      <c r="O101" s="164"/>
      <c r="P101" s="165">
        <f>P102+SUM(P103:P111)+P118+P121</f>
        <v>0</v>
      </c>
      <c r="Q101" s="164"/>
      <c r="R101" s="165">
        <f>R102+SUM(R103:R111)+R118+R121</f>
        <v>0</v>
      </c>
      <c r="S101" s="164"/>
      <c r="T101" s="166">
        <f>T102+SUM(T103:T111)+T118+T121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59" t="s">
        <v>242</v>
      </c>
      <c r="AT101" s="167" t="s">
        <v>71</v>
      </c>
      <c r="AU101" s="167" t="s">
        <v>72</v>
      </c>
      <c r="AY101" s="159" t="s">
        <v>213</v>
      </c>
      <c r="BK101" s="168">
        <f>BK102+SUM(BK103:BK111)+BK118+BK121</f>
        <v>0</v>
      </c>
    </row>
    <row r="102" s="2" customFormat="1" ht="16.5" customHeight="1">
      <c r="A102" s="37"/>
      <c r="B102" s="171"/>
      <c r="C102" s="172" t="s">
        <v>247</v>
      </c>
      <c r="D102" s="172" t="s">
        <v>216</v>
      </c>
      <c r="E102" s="173" t="s">
        <v>4388</v>
      </c>
      <c r="F102" s="174" t="s">
        <v>4389</v>
      </c>
      <c r="G102" s="175" t="s">
        <v>414</v>
      </c>
      <c r="H102" s="176">
        <v>1</v>
      </c>
      <c r="I102" s="177"/>
      <c r="J102" s="178">
        <f>ROUND(I102*H102,2)</f>
        <v>0</v>
      </c>
      <c r="K102" s="174" t="s">
        <v>220</v>
      </c>
      <c r="L102" s="38"/>
      <c r="M102" s="179" t="s">
        <v>3</v>
      </c>
      <c r="N102" s="180" t="s">
        <v>43</v>
      </c>
      <c r="O102" s="71"/>
      <c r="P102" s="181">
        <f>O102*H102</f>
        <v>0</v>
      </c>
      <c r="Q102" s="181">
        <v>0</v>
      </c>
      <c r="R102" s="181">
        <f>Q102*H102</f>
        <v>0</v>
      </c>
      <c r="S102" s="181">
        <v>0</v>
      </c>
      <c r="T102" s="182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3" t="s">
        <v>4364</v>
      </c>
      <c r="AT102" s="183" t="s">
        <v>216</v>
      </c>
      <c r="AU102" s="183" t="s">
        <v>76</v>
      </c>
      <c r="AY102" s="18" t="s">
        <v>213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8" t="s">
        <v>76</v>
      </c>
      <c r="BK102" s="184">
        <f>ROUND(I102*H102,2)</f>
        <v>0</v>
      </c>
      <c r="BL102" s="18" t="s">
        <v>4364</v>
      </c>
      <c r="BM102" s="183" t="s">
        <v>4390</v>
      </c>
    </row>
    <row r="103" s="2" customFormat="1">
      <c r="A103" s="37"/>
      <c r="B103" s="38"/>
      <c r="C103" s="37"/>
      <c r="D103" s="185" t="s">
        <v>224</v>
      </c>
      <c r="E103" s="37"/>
      <c r="F103" s="186" t="s">
        <v>4391</v>
      </c>
      <c r="G103" s="37"/>
      <c r="H103" s="37"/>
      <c r="I103" s="187"/>
      <c r="J103" s="37"/>
      <c r="K103" s="37"/>
      <c r="L103" s="38"/>
      <c r="M103" s="188"/>
      <c r="N103" s="189"/>
      <c r="O103" s="71"/>
      <c r="P103" s="71"/>
      <c r="Q103" s="71"/>
      <c r="R103" s="71"/>
      <c r="S103" s="71"/>
      <c r="T103" s="72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8" t="s">
        <v>224</v>
      </c>
      <c r="AU103" s="18" t="s">
        <v>76</v>
      </c>
    </row>
    <row r="104" s="2" customFormat="1" ht="16.5" customHeight="1">
      <c r="A104" s="37"/>
      <c r="B104" s="171"/>
      <c r="C104" s="172" t="s">
        <v>252</v>
      </c>
      <c r="D104" s="172" t="s">
        <v>216</v>
      </c>
      <c r="E104" s="173" t="s">
        <v>4392</v>
      </c>
      <c r="F104" s="174" t="s">
        <v>4393</v>
      </c>
      <c r="G104" s="175" t="s">
        <v>414</v>
      </c>
      <c r="H104" s="176">
        <v>1</v>
      </c>
      <c r="I104" s="177"/>
      <c r="J104" s="178">
        <f>ROUND(I104*H104,2)</f>
        <v>0</v>
      </c>
      <c r="K104" s="174" t="s">
        <v>220</v>
      </c>
      <c r="L104" s="38"/>
      <c r="M104" s="179" t="s">
        <v>3</v>
      </c>
      <c r="N104" s="180" t="s">
        <v>43</v>
      </c>
      <c r="O104" s="71"/>
      <c r="P104" s="181">
        <f>O104*H104</f>
        <v>0</v>
      </c>
      <c r="Q104" s="181">
        <v>0</v>
      </c>
      <c r="R104" s="181">
        <f>Q104*H104</f>
        <v>0</v>
      </c>
      <c r="S104" s="181">
        <v>0</v>
      </c>
      <c r="T104" s="182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3" t="s">
        <v>4364</v>
      </c>
      <c r="AT104" s="183" t="s">
        <v>216</v>
      </c>
      <c r="AU104" s="183" t="s">
        <v>76</v>
      </c>
      <c r="AY104" s="18" t="s">
        <v>213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8" t="s">
        <v>76</v>
      </c>
      <c r="BK104" s="184">
        <f>ROUND(I104*H104,2)</f>
        <v>0</v>
      </c>
      <c r="BL104" s="18" t="s">
        <v>4364</v>
      </c>
      <c r="BM104" s="183" t="s">
        <v>4394</v>
      </c>
    </row>
    <row r="105" s="2" customFormat="1">
      <c r="A105" s="37"/>
      <c r="B105" s="38"/>
      <c r="C105" s="37"/>
      <c r="D105" s="185" t="s">
        <v>224</v>
      </c>
      <c r="E105" s="37"/>
      <c r="F105" s="186" t="s">
        <v>4395</v>
      </c>
      <c r="G105" s="37"/>
      <c r="H105" s="37"/>
      <c r="I105" s="187"/>
      <c r="J105" s="37"/>
      <c r="K105" s="37"/>
      <c r="L105" s="38"/>
      <c r="M105" s="188"/>
      <c r="N105" s="189"/>
      <c r="O105" s="71"/>
      <c r="P105" s="71"/>
      <c r="Q105" s="71"/>
      <c r="R105" s="71"/>
      <c r="S105" s="71"/>
      <c r="T105" s="72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8" t="s">
        <v>224</v>
      </c>
      <c r="AU105" s="18" t="s">
        <v>76</v>
      </c>
    </row>
    <row r="106" s="2" customFormat="1" ht="21.75" customHeight="1">
      <c r="A106" s="37"/>
      <c r="B106" s="171"/>
      <c r="C106" s="172" t="s">
        <v>257</v>
      </c>
      <c r="D106" s="172" t="s">
        <v>216</v>
      </c>
      <c r="E106" s="173" t="s">
        <v>4396</v>
      </c>
      <c r="F106" s="174" t="s">
        <v>4397</v>
      </c>
      <c r="G106" s="175" t="s">
        <v>414</v>
      </c>
      <c r="H106" s="176">
        <v>1</v>
      </c>
      <c r="I106" s="177"/>
      <c r="J106" s="178">
        <f>ROUND(I106*H106,2)</f>
        <v>0</v>
      </c>
      <c r="K106" s="174" t="s">
        <v>220</v>
      </c>
      <c r="L106" s="38"/>
      <c r="M106" s="179" t="s">
        <v>3</v>
      </c>
      <c r="N106" s="180" t="s">
        <v>43</v>
      </c>
      <c r="O106" s="71"/>
      <c r="P106" s="181">
        <f>O106*H106</f>
        <v>0</v>
      </c>
      <c r="Q106" s="181">
        <v>0</v>
      </c>
      <c r="R106" s="181">
        <f>Q106*H106</f>
        <v>0</v>
      </c>
      <c r="S106" s="181">
        <v>0</v>
      </c>
      <c r="T106" s="182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3" t="s">
        <v>4364</v>
      </c>
      <c r="AT106" s="183" t="s">
        <v>216</v>
      </c>
      <c r="AU106" s="183" t="s">
        <v>76</v>
      </c>
      <c r="AY106" s="18" t="s">
        <v>213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8" t="s">
        <v>76</v>
      </c>
      <c r="BK106" s="184">
        <f>ROUND(I106*H106,2)</f>
        <v>0</v>
      </c>
      <c r="BL106" s="18" t="s">
        <v>4364</v>
      </c>
      <c r="BM106" s="183" t="s">
        <v>4398</v>
      </c>
    </row>
    <row r="107" s="2" customFormat="1">
      <c r="A107" s="37"/>
      <c r="B107" s="38"/>
      <c r="C107" s="37"/>
      <c r="D107" s="185" t="s">
        <v>224</v>
      </c>
      <c r="E107" s="37"/>
      <c r="F107" s="186" t="s">
        <v>4399</v>
      </c>
      <c r="G107" s="37"/>
      <c r="H107" s="37"/>
      <c r="I107" s="187"/>
      <c r="J107" s="37"/>
      <c r="K107" s="37"/>
      <c r="L107" s="38"/>
      <c r="M107" s="188"/>
      <c r="N107" s="189"/>
      <c r="O107" s="71"/>
      <c r="P107" s="71"/>
      <c r="Q107" s="71"/>
      <c r="R107" s="71"/>
      <c r="S107" s="71"/>
      <c r="T107" s="72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8" t="s">
        <v>224</v>
      </c>
      <c r="AU107" s="18" t="s">
        <v>76</v>
      </c>
    </row>
    <row r="108" s="2" customFormat="1" ht="16.5" customHeight="1">
      <c r="A108" s="37"/>
      <c r="B108" s="171"/>
      <c r="C108" s="172" t="s">
        <v>107</v>
      </c>
      <c r="D108" s="172" t="s">
        <v>216</v>
      </c>
      <c r="E108" s="173" t="s">
        <v>4400</v>
      </c>
      <c r="F108" s="174" t="s">
        <v>4401</v>
      </c>
      <c r="G108" s="175" t="s">
        <v>414</v>
      </c>
      <c r="H108" s="176">
        <v>1</v>
      </c>
      <c r="I108" s="177"/>
      <c r="J108" s="178">
        <f>ROUND(I108*H108,2)</f>
        <v>0</v>
      </c>
      <c r="K108" s="174" t="s">
        <v>220</v>
      </c>
      <c r="L108" s="38"/>
      <c r="M108" s="179" t="s">
        <v>3</v>
      </c>
      <c r="N108" s="180" t="s">
        <v>43</v>
      </c>
      <c r="O108" s="71"/>
      <c r="P108" s="181">
        <f>O108*H108</f>
        <v>0</v>
      </c>
      <c r="Q108" s="181">
        <v>0</v>
      </c>
      <c r="R108" s="181">
        <f>Q108*H108</f>
        <v>0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4364</v>
      </c>
      <c r="AT108" s="183" t="s">
        <v>216</v>
      </c>
      <c r="AU108" s="183" t="s">
        <v>76</v>
      </c>
      <c r="AY108" s="18" t="s">
        <v>213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76</v>
      </c>
      <c r="BK108" s="184">
        <f>ROUND(I108*H108,2)</f>
        <v>0</v>
      </c>
      <c r="BL108" s="18" t="s">
        <v>4364</v>
      </c>
      <c r="BM108" s="183" t="s">
        <v>4402</v>
      </c>
    </row>
    <row r="109" s="2" customFormat="1">
      <c r="A109" s="37"/>
      <c r="B109" s="38"/>
      <c r="C109" s="37"/>
      <c r="D109" s="185" t="s">
        <v>224</v>
      </c>
      <c r="E109" s="37"/>
      <c r="F109" s="186" t="s">
        <v>4403</v>
      </c>
      <c r="G109" s="37"/>
      <c r="H109" s="37"/>
      <c r="I109" s="187"/>
      <c r="J109" s="37"/>
      <c r="K109" s="37"/>
      <c r="L109" s="38"/>
      <c r="M109" s="188"/>
      <c r="N109" s="189"/>
      <c r="O109" s="71"/>
      <c r="P109" s="71"/>
      <c r="Q109" s="71"/>
      <c r="R109" s="71"/>
      <c r="S109" s="71"/>
      <c r="T109" s="72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8" t="s">
        <v>224</v>
      </c>
      <c r="AU109" s="18" t="s">
        <v>76</v>
      </c>
    </row>
    <row r="110" s="2" customFormat="1" ht="16.5" customHeight="1">
      <c r="A110" s="37"/>
      <c r="B110" s="171"/>
      <c r="C110" s="172" t="s">
        <v>267</v>
      </c>
      <c r="D110" s="172" t="s">
        <v>216</v>
      </c>
      <c r="E110" s="173" t="s">
        <v>4404</v>
      </c>
      <c r="F110" s="174" t="s">
        <v>4405</v>
      </c>
      <c r="G110" s="175" t="s">
        <v>414</v>
      </c>
      <c r="H110" s="176">
        <v>1</v>
      </c>
      <c r="I110" s="177"/>
      <c r="J110" s="178">
        <f>ROUND(I110*H110,2)</f>
        <v>0</v>
      </c>
      <c r="K110" s="174" t="s">
        <v>415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221</v>
      </c>
      <c r="AT110" s="183" t="s">
        <v>216</v>
      </c>
      <c r="AU110" s="183" t="s">
        <v>76</v>
      </c>
      <c r="AY110" s="18" t="s">
        <v>213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76</v>
      </c>
      <c r="BK110" s="184">
        <f>ROUND(I110*H110,2)</f>
        <v>0</v>
      </c>
      <c r="BL110" s="18" t="s">
        <v>221</v>
      </c>
      <c r="BM110" s="183" t="s">
        <v>4406</v>
      </c>
    </row>
    <row r="111" s="12" customFormat="1" ht="22.8" customHeight="1">
      <c r="A111" s="12"/>
      <c r="B111" s="158"/>
      <c r="C111" s="12"/>
      <c r="D111" s="159" t="s">
        <v>71</v>
      </c>
      <c r="E111" s="169" t="s">
        <v>4407</v>
      </c>
      <c r="F111" s="169" t="s">
        <v>4408</v>
      </c>
      <c r="G111" s="12"/>
      <c r="H111" s="12"/>
      <c r="I111" s="161"/>
      <c r="J111" s="170">
        <f>BK111</f>
        <v>0</v>
      </c>
      <c r="K111" s="12"/>
      <c r="L111" s="158"/>
      <c r="M111" s="163"/>
      <c r="N111" s="164"/>
      <c r="O111" s="164"/>
      <c r="P111" s="165">
        <f>SUM(P112:P117)</f>
        <v>0</v>
      </c>
      <c r="Q111" s="164"/>
      <c r="R111" s="165">
        <f>SUM(R112:R117)</f>
        <v>0</v>
      </c>
      <c r="S111" s="164"/>
      <c r="T111" s="166">
        <f>SUM(T112:T117)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59" t="s">
        <v>242</v>
      </c>
      <c r="AT111" s="167" t="s">
        <v>71</v>
      </c>
      <c r="AU111" s="167" t="s">
        <v>76</v>
      </c>
      <c r="AY111" s="159" t="s">
        <v>213</v>
      </c>
      <c r="BK111" s="168">
        <f>SUM(BK112:BK117)</f>
        <v>0</v>
      </c>
    </row>
    <row r="112" s="2" customFormat="1" ht="21.75" customHeight="1">
      <c r="A112" s="37"/>
      <c r="B112" s="171"/>
      <c r="C112" s="172" t="s">
        <v>84</v>
      </c>
      <c r="D112" s="172" t="s">
        <v>216</v>
      </c>
      <c r="E112" s="173" t="s">
        <v>4409</v>
      </c>
      <c r="F112" s="174" t="s">
        <v>4410</v>
      </c>
      <c r="G112" s="175" t="s">
        <v>414</v>
      </c>
      <c r="H112" s="176">
        <v>1</v>
      </c>
      <c r="I112" s="177"/>
      <c r="J112" s="178">
        <f>ROUND(I112*H112,2)</f>
        <v>0</v>
      </c>
      <c r="K112" s="174" t="s">
        <v>220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</v>
      </c>
      <c r="R112" s="181">
        <f>Q112*H112</f>
        <v>0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4364</v>
      </c>
      <c r="AT112" s="183" t="s">
        <v>216</v>
      </c>
      <c r="AU112" s="183" t="s">
        <v>80</v>
      </c>
      <c r="AY112" s="18" t="s">
        <v>213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76</v>
      </c>
      <c r="BK112" s="184">
        <f>ROUND(I112*H112,2)</f>
        <v>0</v>
      </c>
      <c r="BL112" s="18" t="s">
        <v>4364</v>
      </c>
      <c r="BM112" s="183" t="s">
        <v>4411</v>
      </c>
    </row>
    <row r="113" s="2" customFormat="1">
      <c r="A113" s="37"/>
      <c r="B113" s="38"/>
      <c r="C113" s="37"/>
      <c r="D113" s="185" t="s">
        <v>224</v>
      </c>
      <c r="E113" s="37"/>
      <c r="F113" s="186" t="s">
        <v>4412</v>
      </c>
      <c r="G113" s="37"/>
      <c r="H113" s="37"/>
      <c r="I113" s="187"/>
      <c r="J113" s="37"/>
      <c r="K113" s="37"/>
      <c r="L113" s="38"/>
      <c r="M113" s="188"/>
      <c r="N113" s="189"/>
      <c r="O113" s="71"/>
      <c r="P113" s="71"/>
      <c r="Q113" s="71"/>
      <c r="R113" s="71"/>
      <c r="S113" s="71"/>
      <c r="T113" s="72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8" t="s">
        <v>224</v>
      </c>
      <c r="AU113" s="18" t="s">
        <v>80</v>
      </c>
    </row>
    <row r="114" s="2" customFormat="1" ht="16.5" customHeight="1">
      <c r="A114" s="37"/>
      <c r="B114" s="171"/>
      <c r="C114" s="172" t="s">
        <v>9</v>
      </c>
      <c r="D114" s="172" t="s">
        <v>216</v>
      </c>
      <c r="E114" s="173" t="s">
        <v>4413</v>
      </c>
      <c r="F114" s="174" t="s">
        <v>4414</v>
      </c>
      <c r="G114" s="175" t="s">
        <v>414</v>
      </c>
      <c r="H114" s="176">
        <v>1</v>
      </c>
      <c r="I114" s="177"/>
      <c r="J114" s="178">
        <f>ROUND(I114*H114,2)</f>
        <v>0</v>
      </c>
      <c r="K114" s="174" t="s">
        <v>220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4364</v>
      </c>
      <c r="AT114" s="183" t="s">
        <v>216</v>
      </c>
      <c r="AU114" s="183" t="s">
        <v>80</v>
      </c>
      <c r="AY114" s="18" t="s">
        <v>213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76</v>
      </c>
      <c r="BK114" s="184">
        <f>ROUND(I114*H114,2)</f>
        <v>0</v>
      </c>
      <c r="BL114" s="18" t="s">
        <v>4364</v>
      </c>
      <c r="BM114" s="183" t="s">
        <v>4415</v>
      </c>
    </row>
    <row r="115" s="2" customFormat="1">
      <c r="A115" s="37"/>
      <c r="B115" s="38"/>
      <c r="C115" s="37"/>
      <c r="D115" s="185" t="s">
        <v>224</v>
      </c>
      <c r="E115" s="37"/>
      <c r="F115" s="186" t="s">
        <v>4416</v>
      </c>
      <c r="G115" s="37"/>
      <c r="H115" s="37"/>
      <c r="I115" s="187"/>
      <c r="J115" s="37"/>
      <c r="K115" s="37"/>
      <c r="L115" s="38"/>
      <c r="M115" s="188"/>
      <c r="N115" s="189"/>
      <c r="O115" s="71"/>
      <c r="P115" s="71"/>
      <c r="Q115" s="71"/>
      <c r="R115" s="71"/>
      <c r="S115" s="71"/>
      <c r="T115" s="72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8" t="s">
        <v>224</v>
      </c>
      <c r="AU115" s="18" t="s">
        <v>80</v>
      </c>
    </row>
    <row r="116" s="2" customFormat="1" ht="24.15" customHeight="1">
      <c r="A116" s="37"/>
      <c r="B116" s="171"/>
      <c r="C116" s="172" t="s">
        <v>89</v>
      </c>
      <c r="D116" s="172" t="s">
        <v>216</v>
      </c>
      <c r="E116" s="173" t="s">
        <v>4417</v>
      </c>
      <c r="F116" s="174" t="s">
        <v>4418</v>
      </c>
      <c r="G116" s="175" t="s">
        <v>414</v>
      </c>
      <c r="H116" s="176">
        <v>1</v>
      </c>
      <c r="I116" s="177"/>
      <c r="J116" s="178">
        <f>ROUND(I116*H116,2)</f>
        <v>0</v>
      </c>
      <c r="K116" s="174" t="s">
        <v>220</v>
      </c>
      <c r="L116" s="38"/>
      <c r="M116" s="179" t="s">
        <v>3</v>
      </c>
      <c r="N116" s="180" t="s">
        <v>43</v>
      </c>
      <c r="O116" s="71"/>
      <c r="P116" s="181">
        <f>O116*H116</f>
        <v>0</v>
      </c>
      <c r="Q116" s="181">
        <v>0</v>
      </c>
      <c r="R116" s="181">
        <f>Q116*H116</f>
        <v>0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221</v>
      </c>
      <c r="AT116" s="183" t="s">
        <v>216</v>
      </c>
      <c r="AU116" s="183" t="s">
        <v>80</v>
      </c>
      <c r="AY116" s="18" t="s">
        <v>213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76</v>
      </c>
      <c r="BK116" s="184">
        <f>ROUND(I116*H116,2)</f>
        <v>0</v>
      </c>
      <c r="BL116" s="18" t="s">
        <v>221</v>
      </c>
      <c r="BM116" s="183" t="s">
        <v>4419</v>
      </c>
    </row>
    <row r="117" s="2" customFormat="1">
      <c r="A117" s="37"/>
      <c r="B117" s="38"/>
      <c r="C117" s="37"/>
      <c r="D117" s="185" t="s">
        <v>224</v>
      </c>
      <c r="E117" s="37"/>
      <c r="F117" s="186" t="s">
        <v>4420</v>
      </c>
      <c r="G117" s="37"/>
      <c r="H117" s="37"/>
      <c r="I117" s="187"/>
      <c r="J117" s="37"/>
      <c r="K117" s="37"/>
      <c r="L117" s="38"/>
      <c r="M117" s="188"/>
      <c r="N117" s="189"/>
      <c r="O117" s="71"/>
      <c r="P117" s="71"/>
      <c r="Q117" s="71"/>
      <c r="R117" s="71"/>
      <c r="S117" s="71"/>
      <c r="T117" s="72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224</v>
      </c>
      <c r="AU117" s="18" t="s">
        <v>80</v>
      </c>
    </row>
    <row r="118" s="12" customFormat="1" ht="22.8" customHeight="1">
      <c r="A118" s="12"/>
      <c r="B118" s="158"/>
      <c r="C118" s="12"/>
      <c r="D118" s="159" t="s">
        <v>71</v>
      </c>
      <c r="E118" s="169" t="s">
        <v>4421</v>
      </c>
      <c r="F118" s="169" t="s">
        <v>4422</v>
      </c>
      <c r="G118" s="12"/>
      <c r="H118" s="12"/>
      <c r="I118" s="161"/>
      <c r="J118" s="170">
        <f>BK118</f>
        <v>0</v>
      </c>
      <c r="K118" s="12"/>
      <c r="L118" s="158"/>
      <c r="M118" s="163"/>
      <c r="N118" s="164"/>
      <c r="O118" s="164"/>
      <c r="P118" s="165">
        <f>SUM(P119:P120)</f>
        <v>0</v>
      </c>
      <c r="Q118" s="164"/>
      <c r="R118" s="165">
        <f>SUM(R119:R120)</f>
        <v>0</v>
      </c>
      <c r="S118" s="164"/>
      <c r="T118" s="166">
        <f>SUM(T119:T120)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9" t="s">
        <v>242</v>
      </c>
      <c r="AT118" s="167" t="s">
        <v>71</v>
      </c>
      <c r="AU118" s="167" t="s">
        <v>76</v>
      </c>
      <c r="AY118" s="159" t="s">
        <v>213</v>
      </c>
      <c r="BK118" s="168">
        <f>SUM(BK119:BK120)</f>
        <v>0</v>
      </c>
    </row>
    <row r="119" s="2" customFormat="1" ht="16.5" customHeight="1">
      <c r="A119" s="37"/>
      <c r="B119" s="171"/>
      <c r="C119" s="172" t="s">
        <v>92</v>
      </c>
      <c r="D119" s="172" t="s">
        <v>216</v>
      </c>
      <c r="E119" s="173" t="s">
        <v>4423</v>
      </c>
      <c r="F119" s="174" t="s">
        <v>4424</v>
      </c>
      <c r="G119" s="175" t="s">
        <v>3556</v>
      </c>
      <c r="H119" s="176">
        <v>1</v>
      </c>
      <c r="I119" s="177"/>
      <c r="J119" s="178">
        <f>ROUND(I119*H119,2)</f>
        <v>0</v>
      </c>
      <c r="K119" s="174" t="s">
        <v>220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4364</v>
      </c>
      <c r="AT119" s="183" t="s">
        <v>216</v>
      </c>
      <c r="AU119" s="183" t="s">
        <v>80</v>
      </c>
      <c r="AY119" s="18" t="s">
        <v>213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76</v>
      </c>
      <c r="BK119" s="184">
        <f>ROUND(I119*H119,2)</f>
        <v>0</v>
      </c>
      <c r="BL119" s="18" t="s">
        <v>4364</v>
      </c>
      <c r="BM119" s="183" t="s">
        <v>4425</v>
      </c>
    </row>
    <row r="120" s="2" customFormat="1">
      <c r="A120" s="37"/>
      <c r="B120" s="38"/>
      <c r="C120" s="37"/>
      <c r="D120" s="185" t="s">
        <v>224</v>
      </c>
      <c r="E120" s="37"/>
      <c r="F120" s="186" t="s">
        <v>4426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224</v>
      </c>
      <c r="AU120" s="18" t="s">
        <v>80</v>
      </c>
    </row>
    <row r="121" s="12" customFormat="1" ht="22.8" customHeight="1">
      <c r="A121" s="12"/>
      <c r="B121" s="158"/>
      <c r="C121" s="12"/>
      <c r="D121" s="159" t="s">
        <v>71</v>
      </c>
      <c r="E121" s="169" t="s">
        <v>4427</v>
      </c>
      <c r="F121" s="169" t="s">
        <v>2866</v>
      </c>
      <c r="G121" s="12"/>
      <c r="H121" s="12"/>
      <c r="I121" s="161"/>
      <c r="J121" s="170">
        <f>BK121</f>
        <v>0</v>
      </c>
      <c r="K121" s="12"/>
      <c r="L121" s="158"/>
      <c r="M121" s="163"/>
      <c r="N121" s="164"/>
      <c r="O121" s="164"/>
      <c r="P121" s="165">
        <f>SUM(P122:P128)</f>
        <v>0</v>
      </c>
      <c r="Q121" s="164"/>
      <c r="R121" s="165">
        <f>SUM(R122:R128)</f>
        <v>0</v>
      </c>
      <c r="S121" s="164"/>
      <c r="T121" s="166">
        <f>SUM(T122:T128)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242</v>
      </c>
      <c r="AT121" s="167" t="s">
        <v>71</v>
      </c>
      <c r="AU121" s="167" t="s">
        <v>76</v>
      </c>
      <c r="AY121" s="159" t="s">
        <v>213</v>
      </c>
      <c r="BK121" s="168">
        <f>SUM(BK122:BK128)</f>
        <v>0</v>
      </c>
    </row>
    <row r="122" s="2" customFormat="1" ht="16.5" customHeight="1">
      <c r="A122" s="37"/>
      <c r="B122" s="171"/>
      <c r="C122" s="172" t="s">
        <v>95</v>
      </c>
      <c r="D122" s="172" t="s">
        <v>216</v>
      </c>
      <c r="E122" s="173" t="s">
        <v>4428</v>
      </c>
      <c r="F122" s="174" t="s">
        <v>4429</v>
      </c>
      <c r="G122" s="175" t="s">
        <v>414</v>
      </c>
      <c r="H122" s="176">
        <v>1</v>
      </c>
      <c r="I122" s="177"/>
      <c r="J122" s="178">
        <f>ROUND(I122*H122,2)</f>
        <v>0</v>
      </c>
      <c r="K122" s="174" t="s">
        <v>220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4364</v>
      </c>
      <c r="AT122" s="183" t="s">
        <v>216</v>
      </c>
      <c r="AU122" s="183" t="s">
        <v>80</v>
      </c>
      <c r="AY122" s="18" t="s">
        <v>213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76</v>
      </c>
      <c r="BK122" s="184">
        <f>ROUND(I122*H122,2)</f>
        <v>0</v>
      </c>
      <c r="BL122" s="18" t="s">
        <v>4364</v>
      </c>
      <c r="BM122" s="183" t="s">
        <v>4430</v>
      </c>
    </row>
    <row r="123" s="2" customFormat="1">
      <c r="A123" s="37"/>
      <c r="B123" s="38"/>
      <c r="C123" s="37"/>
      <c r="D123" s="185" t="s">
        <v>224</v>
      </c>
      <c r="E123" s="37"/>
      <c r="F123" s="186" t="s">
        <v>4431</v>
      </c>
      <c r="G123" s="37"/>
      <c r="H123" s="37"/>
      <c r="I123" s="187"/>
      <c r="J123" s="37"/>
      <c r="K123" s="37"/>
      <c r="L123" s="38"/>
      <c r="M123" s="188"/>
      <c r="N123" s="189"/>
      <c r="O123" s="71"/>
      <c r="P123" s="71"/>
      <c r="Q123" s="71"/>
      <c r="R123" s="71"/>
      <c r="S123" s="71"/>
      <c r="T123" s="72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224</v>
      </c>
      <c r="AU123" s="18" t="s">
        <v>80</v>
      </c>
    </row>
    <row r="124" s="2" customFormat="1">
      <c r="A124" s="37"/>
      <c r="B124" s="38"/>
      <c r="C124" s="37"/>
      <c r="D124" s="190" t="s">
        <v>235</v>
      </c>
      <c r="E124" s="37"/>
      <c r="F124" s="191" t="s">
        <v>4432</v>
      </c>
      <c r="G124" s="37"/>
      <c r="H124" s="37"/>
      <c r="I124" s="187"/>
      <c r="J124" s="37"/>
      <c r="K124" s="37"/>
      <c r="L124" s="38"/>
      <c r="M124" s="188"/>
      <c r="N124" s="189"/>
      <c r="O124" s="71"/>
      <c r="P124" s="71"/>
      <c r="Q124" s="71"/>
      <c r="R124" s="71"/>
      <c r="S124" s="71"/>
      <c r="T124" s="72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235</v>
      </c>
      <c r="AU124" s="18" t="s">
        <v>80</v>
      </c>
    </row>
    <row r="125" s="2" customFormat="1" ht="16.5" customHeight="1">
      <c r="A125" s="37"/>
      <c r="B125" s="171"/>
      <c r="C125" s="172" t="s">
        <v>98</v>
      </c>
      <c r="D125" s="172" t="s">
        <v>216</v>
      </c>
      <c r="E125" s="173" t="s">
        <v>4433</v>
      </c>
      <c r="F125" s="174" t="s">
        <v>4434</v>
      </c>
      <c r="G125" s="175" t="s">
        <v>3556</v>
      </c>
      <c r="H125" s="176">
        <v>1</v>
      </c>
      <c r="I125" s="177"/>
      <c r="J125" s="178">
        <f>ROUND(I125*H125,2)</f>
        <v>0</v>
      </c>
      <c r="K125" s="174" t="s">
        <v>220</v>
      </c>
      <c r="L125" s="38"/>
      <c r="M125" s="179" t="s">
        <v>3</v>
      </c>
      <c r="N125" s="180" t="s">
        <v>43</v>
      </c>
      <c r="O125" s="71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4364</v>
      </c>
      <c r="AT125" s="183" t="s">
        <v>216</v>
      </c>
      <c r="AU125" s="183" t="s">
        <v>80</v>
      </c>
      <c r="AY125" s="18" t="s">
        <v>213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76</v>
      </c>
      <c r="BK125" s="184">
        <f>ROUND(I125*H125,2)</f>
        <v>0</v>
      </c>
      <c r="BL125" s="18" t="s">
        <v>4364</v>
      </c>
      <c r="BM125" s="183" t="s">
        <v>4435</v>
      </c>
    </row>
    <row r="126" s="2" customFormat="1">
      <c r="A126" s="37"/>
      <c r="B126" s="38"/>
      <c r="C126" s="37"/>
      <c r="D126" s="185" t="s">
        <v>224</v>
      </c>
      <c r="E126" s="37"/>
      <c r="F126" s="186" t="s">
        <v>4436</v>
      </c>
      <c r="G126" s="37"/>
      <c r="H126" s="37"/>
      <c r="I126" s="187"/>
      <c r="J126" s="37"/>
      <c r="K126" s="37"/>
      <c r="L126" s="38"/>
      <c r="M126" s="188"/>
      <c r="N126" s="189"/>
      <c r="O126" s="71"/>
      <c r="P126" s="71"/>
      <c r="Q126" s="71"/>
      <c r="R126" s="71"/>
      <c r="S126" s="71"/>
      <c r="T126" s="72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224</v>
      </c>
      <c r="AU126" s="18" t="s">
        <v>80</v>
      </c>
    </row>
    <row r="127" s="2" customFormat="1" ht="16.5" customHeight="1">
      <c r="A127" s="37"/>
      <c r="B127" s="171"/>
      <c r="C127" s="172" t="s">
        <v>298</v>
      </c>
      <c r="D127" s="172" t="s">
        <v>216</v>
      </c>
      <c r="E127" s="173" t="s">
        <v>4437</v>
      </c>
      <c r="F127" s="174" t="s">
        <v>4438</v>
      </c>
      <c r="G127" s="175" t="s">
        <v>414</v>
      </c>
      <c r="H127" s="176">
        <v>1</v>
      </c>
      <c r="I127" s="177"/>
      <c r="J127" s="178">
        <f>ROUND(I127*H127,2)</f>
        <v>0</v>
      </c>
      <c r="K127" s="174" t="s">
        <v>220</v>
      </c>
      <c r="L127" s="38"/>
      <c r="M127" s="179" t="s">
        <v>3</v>
      </c>
      <c r="N127" s="180" t="s">
        <v>43</v>
      </c>
      <c r="O127" s="71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4364</v>
      </c>
      <c r="AT127" s="183" t="s">
        <v>216</v>
      </c>
      <c r="AU127" s="183" t="s">
        <v>80</v>
      </c>
      <c r="AY127" s="18" t="s">
        <v>213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76</v>
      </c>
      <c r="BK127" s="184">
        <f>ROUND(I127*H127,2)</f>
        <v>0</v>
      </c>
      <c r="BL127" s="18" t="s">
        <v>4364</v>
      </c>
      <c r="BM127" s="183" t="s">
        <v>4439</v>
      </c>
    </row>
    <row r="128" s="2" customFormat="1">
      <c r="A128" s="37"/>
      <c r="B128" s="38"/>
      <c r="C128" s="37"/>
      <c r="D128" s="185" t="s">
        <v>224</v>
      </c>
      <c r="E128" s="37"/>
      <c r="F128" s="186" t="s">
        <v>4440</v>
      </c>
      <c r="G128" s="37"/>
      <c r="H128" s="37"/>
      <c r="I128" s="187"/>
      <c r="J128" s="37"/>
      <c r="K128" s="37"/>
      <c r="L128" s="38"/>
      <c r="M128" s="212"/>
      <c r="N128" s="213"/>
      <c r="O128" s="214"/>
      <c r="P128" s="214"/>
      <c r="Q128" s="214"/>
      <c r="R128" s="214"/>
      <c r="S128" s="214"/>
      <c r="T128" s="215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224</v>
      </c>
      <c r="AU128" s="18" t="s">
        <v>80</v>
      </c>
    </row>
    <row r="129" s="2" customFormat="1" ht="6.96" customHeight="1">
      <c r="A129" s="37"/>
      <c r="B129" s="54"/>
      <c r="C129" s="55"/>
      <c r="D129" s="55"/>
      <c r="E129" s="55"/>
      <c r="F129" s="55"/>
      <c r="G129" s="55"/>
      <c r="H129" s="55"/>
      <c r="I129" s="55"/>
      <c r="J129" s="55"/>
      <c r="K129" s="55"/>
      <c r="L129" s="38"/>
      <c r="M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</sheetData>
  <autoFilter ref="C85:K12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2/030001000"/>
    <hyperlink ref="F93" r:id="rId2" display="https://podminky.urs.cz/item/CS_URS_2024_02/033002000"/>
    <hyperlink ref="F95" r:id="rId3" display="https://podminky.urs.cz/item/CS_URS_2024_02/034103000"/>
    <hyperlink ref="F97" r:id="rId4" display="https://podminky.urs.cz/item/CS_URS_2024_02/039002000"/>
    <hyperlink ref="F100" r:id="rId5" display="https://podminky.urs.cz/item/CS_URS_2024_02/072002000"/>
    <hyperlink ref="F103" r:id="rId6" display="https://podminky.urs.cz/item/CS_URS_2024_02/012103000"/>
    <hyperlink ref="F105" r:id="rId7" display="https://podminky.urs.cz/item/CS_URS_2024_02/012303000"/>
    <hyperlink ref="F107" r:id="rId8" display="https://podminky.urs.cz/item/CS_URS_2024_02/013244000"/>
    <hyperlink ref="F109" r:id="rId9" display="https://podminky.urs.cz/item/CS_URS_2024_02/013254000"/>
    <hyperlink ref="F113" r:id="rId10" display="https://podminky.urs.cz/item/CS_URS_2024_02/043103000"/>
    <hyperlink ref="F115" r:id="rId11" display="https://podminky.urs.cz/item/CS_URS_2024_02/045002000"/>
    <hyperlink ref="F117" r:id="rId12" display="https://podminky.urs.cz/item/CS_URS_2024_02/091504000"/>
    <hyperlink ref="F120" r:id="rId13" display="https://podminky.urs.cz/item/CS_URS_2024_02/081002000"/>
    <hyperlink ref="F123" r:id="rId14" display="https://podminky.urs.cz/item/CS_URS_2024_02/034503000"/>
    <hyperlink ref="F126" r:id="rId15" display="https://podminky.urs.cz/item/CS_URS_2024_02/092203000"/>
    <hyperlink ref="F128" r:id="rId16" display="https://podminky.urs.cz/item/CS_URS_2024_02/0941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3" customWidth="1"/>
    <col min="2" max="2" width="1.667969" style="223" customWidth="1"/>
    <col min="3" max="4" width="5" style="223" customWidth="1"/>
    <col min="5" max="5" width="11.66016" style="223" customWidth="1"/>
    <col min="6" max="6" width="9.160156" style="223" customWidth="1"/>
    <col min="7" max="7" width="5" style="223" customWidth="1"/>
    <col min="8" max="8" width="77.83203" style="223" customWidth="1"/>
    <col min="9" max="10" width="20" style="223" customWidth="1"/>
    <col min="11" max="11" width="1.667969" style="223" customWidth="1"/>
  </cols>
  <sheetData>
    <row r="1" s="1" customFormat="1" ht="37.5" customHeight="1"/>
    <row r="2" s="1" customFormat="1" ht="7.5" customHeight="1">
      <c r="B2" s="224"/>
      <c r="C2" s="225"/>
      <c r="D2" s="225"/>
      <c r="E2" s="225"/>
      <c r="F2" s="225"/>
      <c r="G2" s="225"/>
      <c r="H2" s="225"/>
      <c r="I2" s="225"/>
      <c r="J2" s="225"/>
      <c r="K2" s="226"/>
    </row>
    <row r="3" s="14" customFormat="1" ht="45" customHeight="1">
      <c r="B3" s="227"/>
      <c r="C3" s="228" t="s">
        <v>4441</v>
      </c>
      <c r="D3" s="228"/>
      <c r="E3" s="228"/>
      <c r="F3" s="228"/>
      <c r="G3" s="228"/>
      <c r="H3" s="228"/>
      <c r="I3" s="228"/>
      <c r="J3" s="228"/>
      <c r="K3" s="229"/>
    </row>
    <row r="4" s="1" customFormat="1" ht="25.5" customHeight="1">
      <c r="B4" s="230"/>
      <c r="C4" s="231" t="s">
        <v>4442</v>
      </c>
      <c r="D4" s="231"/>
      <c r="E4" s="231"/>
      <c r="F4" s="231"/>
      <c r="G4" s="231"/>
      <c r="H4" s="231"/>
      <c r="I4" s="231"/>
      <c r="J4" s="231"/>
      <c r="K4" s="232"/>
    </row>
    <row r="5" s="1" customFormat="1" ht="5.25" customHeight="1">
      <c r="B5" s="230"/>
      <c r="C5" s="233"/>
      <c r="D5" s="233"/>
      <c r="E5" s="233"/>
      <c r="F5" s="233"/>
      <c r="G5" s="233"/>
      <c r="H5" s="233"/>
      <c r="I5" s="233"/>
      <c r="J5" s="233"/>
      <c r="K5" s="232"/>
    </row>
    <row r="6" s="1" customFormat="1" ht="15" customHeight="1">
      <c r="B6" s="230"/>
      <c r="C6" s="234" t="s">
        <v>4443</v>
      </c>
      <c r="D6" s="234"/>
      <c r="E6" s="234"/>
      <c r="F6" s="234"/>
      <c r="G6" s="234"/>
      <c r="H6" s="234"/>
      <c r="I6" s="234"/>
      <c r="J6" s="234"/>
      <c r="K6" s="232"/>
    </row>
    <row r="7" s="1" customFormat="1" ht="15" customHeight="1">
      <c r="B7" s="235"/>
      <c r="C7" s="234" t="s">
        <v>4444</v>
      </c>
      <c r="D7" s="234"/>
      <c r="E7" s="234"/>
      <c r="F7" s="234"/>
      <c r="G7" s="234"/>
      <c r="H7" s="234"/>
      <c r="I7" s="234"/>
      <c r="J7" s="234"/>
      <c r="K7" s="232"/>
    </row>
    <row r="8" s="1" customFormat="1" ht="12.75" customHeight="1">
      <c r="B8" s="235"/>
      <c r="C8" s="234"/>
      <c r="D8" s="234"/>
      <c r="E8" s="234"/>
      <c r="F8" s="234"/>
      <c r="G8" s="234"/>
      <c r="H8" s="234"/>
      <c r="I8" s="234"/>
      <c r="J8" s="234"/>
      <c r="K8" s="232"/>
    </row>
    <row r="9" s="1" customFormat="1" ht="15" customHeight="1">
      <c r="B9" s="235"/>
      <c r="C9" s="234" t="s">
        <v>4445</v>
      </c>
      <c r="D9" s="234"/>
      <c r="E9" s="234"/>
      <c r="F9" s="234"/>
      <c r="G9" s="234"/>
      <c r="H9" s="234"/>
      <c r="I9" s="234"/>
      <c r="J9" s="234"/>
      <c r="K9" s="232"/>
    </row>
    <row r="10" s="1" customFormat="1" ht="15" customHeight="1">
      <c r="B10" s="235"/>
      <c r="C10" s="234"/>
      <c r="D10" s="234" t="s">
        <v>4446</v>
      </c>
      <c r="E10" s="234"/>
      <c r="F10" s="234"/>
      <c r="G10" s="234"/>
      <c r="H10" s="234"/>
      <c r="I10" s="234"/>
      <c r="J10" s="234"/>
      <c r="K10" s="232"/>
    </row>
    <row r="11" s="1" customFormat="1" ht="15" customHeight="1">
      <c r="B11" s="235"/>
      <c r="C11" s="236"/>
      <c r="D11" s="234" t="s">
        <v>4447</v>
      </c>
      <c r="E11" s="234"/>
      <c r="F11" s="234"/>
      <c r="G11" s="234"/>
      <c r="H11" s="234"/>
      <c r="I11" s="234"/>
      <c r="J11" s="234"/>
      <c r="K11" s="232"/>
    </row>
    <row r="12" s="1" customFormat="1" ht="15" customHeight="1">
      <c r="B12" s="235"/>
      <c r="C12" s="236"/>
      <c r="D12" s="234"/>
      <c r="E12" s="234"/>
      <c r="F12" s="234"/>
      <c r="G12" s="234"/>
      <c r="H12" s="234"/>
      <c r="I12" s="234"/>
      <c r="J12" s="234"/>
      <c r="K12" s="232"/>
    </row>
    <row r="13" s="1" customFormat="1" ht="15" customHeight="1">
      <c r="B13" s="235"/>
      <c r="C13" s="236"/>
      <c r="D13" s="237" t="s">
        <v>4448</v>
      </c>
      <c r="E13" s="234"/>
      <c r="F13" s="234"/>
      <c r="G13" s="234"/>
      <c r="H13" s="234"/>
      <c r="I13" s="234"/>
      <c r="J13" s="234"/>
      <c r="K13" s="232"/>
    </row>
    <row r="14" s="1" customFormat="1" ht="12.75" customHeight="1">
      <c r="B14" s="235"/>
      <c r="C14" s="236"/>
      <c r="D14" s="236"/>
      <c r="E14" s="236"/>
      <c r="F14" s="236"/>
      <c r="G14" s="236"/>
      <c r="H14" s="236"/>
      <c r="I14" s="236"/>
      <c r="J14" s="236"/>
      <c r="K14" s="232"/>
    </row>
    <row r="15" s="1" customFormat="1" ht="15" customHeight="1">
      <c r="B15" s="235"/>
      <c r="C15" s="236"/>
      <c r="D15" s="234" t="s">
        <v>4449</v>
      </c>
      <c r="E15" s="234"/>
      <c r="F15" s="234"/>
      <c r="G15" s="234"/>
      <c r="H15" s="234"/>
      <c r="I15" s="234"/>
      <c r="J15" s="234"/>
      <c r="K15" s="232"/>
    </row>
    <row r="16" s="1" customFormat="1" ht="15" customHeight="1">
      <c r="B16" s="235"/>
      <c r="C16" s="236"/>
      <c r="D16" s="234" t="s">
        <v>4450</v>
      </c>
      <c r="E16" s="234"/>
      <c r="F16" s="234"/>
      <c r="G16" s="234"/>
      <c r="H16" s="234"/>
      <c r="I16" s="234"/>
      <c r="J16" s="234"/>
      <c r="K16" s="232"/>
    </row>
    <row r="17" s="1" customFormat="1" ht="15" customHeight="1">
      <c r="B17" s="235"/>
      <c r="C17" s="236"/>
      <c r="D17" s="234" t="s">
        <v>4451</v>
      </c>
      <c r="E17" s="234"/>
      <c r="F17" s="234"/>
      <c r="G17" s="234"/>
      <c r="H17" s="234"/>
      <c r="I17" s="234"/>
      <c r="J17" s="234"/>
      <c r="K17" s="232"/>
    </row>
    <row r="18" s="1" customFormat="1" ht="15" customHeight="1">
      <c r="B18" s="235"/>
      <c r="C18" s="236"/>
      <c r="D18" s="236"/>
      <c r="E18" s="238" t="s">
        <v>78</v>
      </c>
      <c r="F18" s="234" t="s">
        <v>4452</v>
      </c>
      <c r="G18" s="234"/>
      <c r="H18" s="234"/>
      <c r="I18" s="234"/>
      <c r="J18" s="234"/>
      <c r="K18" s="232"/>
    </row>
    <row r="19" s="1" customFormat="1" ht="15" customHeight="1">
      <c r="B19" s="235"/>
      <c r="C19" s="236"/>
      <c r="D19" s="236"/>
      <c r="E19" s="238" t="s">
        <v>4453</v>
      </c>
      <c r="F19" s="234" t="s">
        <v>4454</v>
      </c>
      <c r="G19" s="234"/>
      <c r="H19" s="234"/>
      <c r="I19" s="234"/>
      <c r="J19" s="234"/>
      <c r="K19" s="232"/>
    </row>
    <row r="20" s="1" customFormat="1" ht="15" customHeight="1">
      <c r="B20" s="235"/>
      <c r="C20" s="236"/>
      <c r="D20" s="236"/>
      <c r="E20" s="238" t="s">
        <v>4455</v>
      </c>
      <c r="F20" s="234" t="s">
        <v>4456</v>
      </c>
      <c r="G20" s="234"/>
      <c r="H20" s="234"/>
      <c r="I20" s="234"/>
      <c r="J20" s="234"/>
      <c r="K20" s="232"/>
    </row>
    <row r="21" s="1" customFormat="1" ht="15" customHeight="1">
      <c r="B21" s="235"/>
      <c r="C21" s="236"/>
      <c r="D21" s="236"/>
      <c r="E21" s="238" t="s">
        <v>4457</v>
      </c>
      <c r="F21" s="234" t="s">
        <v>4458</v>
      </c>
      <c r="G21" s="234"/>
      <c r="H21" s="234"/>
      <c r="I21" s="234"/>
      <c r="J21" s="234"/>
      <c r="K21" s="232"/>
    </row>
    <row r="22" s="1" customFormat="1" ht="15" customHeight="1">
      <c r="B22" s="235"/>
      <c r="C22" s="236"/>
      <c r="D22" s="236"/>
      <c r="E22" s="238" t="s">
        <v>4138</v>
      </c>
      <c r="F22" s="234" t="s">
        <v>4139</v>
      </c>
      <c r="G22" s="234"/>
      <c r="H22" s="234"/>
      <c r="I22" s="234"/>
      <c r="J22" s="234"/>
      <c r="K22" s="232"/>
    </row>
    <row r="23" s="1" customFormat="1" ht="15" customHeight="1">
      <c r="B23" s="235"/>
      <c r="C23" s="236"/>
      <c r="D23" s="236"/>
      <c r="E23" s="238" t="s">
        <v>82</v>
      </c>
      <c r="F23" s="234" t="s">
        <v>4459</v>
      </c>
      <c r="G23" s="234"/>
      <c r="H23" s="234"/>
      <c r="I23" s="234"/>
      <c r="J23" s="234"/>
      <c r="K23" s="232"/>
    </row>
    <row r="24" s="1" customFormat="1" ht="12.75" customHeight="1">
      <c r="B24" s="235"/>
      <c r="C24" s="236"/>
      <c r="D24" s="236"/>
      <c r="E24" s="236"/>
      <c r="F24" s="236"/>
      <c r="G24" s="236"/>
      <c r="H24" s="236"/>
      <c r="I24" s="236"/>
      <c r="J24" s="236"/>
      <c r="K24" s="232"/>
    </row>
    <row r="25" s="1" customFormat="1" ht="15" customHeight="1">
      <c r="B25" s="235"/>
      <c r="C25" s="234" t="s">
        <v>4460</v>
      </c>
      <c r="D25" s="234"/>
      <c r="E25" s="234"/>
      <c r="F25" s="234"/>
      <c r="G25" s="234"/>
      <c r="H25" s="234"/>
      <c r="I25" s="234"/>
      <c r="J25" s="234"/>
      <c r="K25" s="232"/>
    </row>
    <row r="26" s="1" customFormat="1" ht="15" customHeight="1">
      <c r="B26" s="235"/>
      <c r="C26" s="234" t="s">
        <v>4461</v>
      </c>
      <c r="D26" s="234"/>
      <c r="E26" s="234"/>
      <c r="F26" s="234"/>
      <c r="G26" s="234"/>
      <c r="H26" s="234"/>
      <c r="I26" s="234"/>
      <c r="J26" s="234"/>
      <c r="K26" s="232"/>
    </row>
    <row r="27" s="1" customFormat="1" ht="15" customHeight="1">
      <c r="B27" s="235"/>
      <c r="C27" s="234"/>
      <c r="D27" s="234" t="s">
        <v>4462</v>
      </c>
      <c r="E27" s="234"/>
      <c r="F27" s="234"/>
      <c r="G27" s="234"/>
      <c r="H27" s="234"/>
      <c r="I27" s="234"/>
      <c r="J27" s="234"/>
      <c r="K27" s="232"/>
    </row>
    <row r="28" s="1" customFormat="1" ht="15" customHeight="1">
      <c r="B28" s="235"/>
      <c r="C28" s="236"/>
      <c r="D28" s="234" t="s">
        <v>4463</v>
      </c>
      <c r="E28" s="234"/>
      <c r="F28" s="234"/>
      <c r="G28" s="234"/>
      <c r="H28" s="234"/>
      <c r="I28" s="234"/>
      <c r="J28" s="234"/>
      <c r="K28" s="232"/>
    </row>
    <row r="29" s="1" customFormat="1" ht="12.75" customHeight="1">
      <c r="B29" s="235"/>
      <c r="C29" s="236"/>
      <c r="D29" s="236"/>
      <c r="E29" s="236"/>
      <c r="F29" s="236"/>
      <c r="G29" s="236"/>
      <c r="H29" s="236"/>
      <c r="I29" s="236"/>
      <c r="J29" s="236"/>
      <c r="K29" s="232"/>
    </row>
    <row r="30" s="1" customFormat="1" ht="15" customHeight="1">
      <c r="B30" s="235"/>
      <c r="C30" s="236"/>
      <c r="D30" s="234" t="s">
        <v>4464</v>
      </c>
      <c r="E30" s="234"/>
      <c r="F30" s="234"/>
      <c r="G30" s="234"/>
      <c r="H30" s="234"/>
      <c r="I30" s="234"/>
      <c r="J30" s="234"/>
      <c r="K30" s="232"/>
    </row>
    <row r="31" s="1" customFormat="1" ht="15" customHeight="1">
      <c r="B31" s="235"/>
      <c r="C31" s="236"/>
      <c r="D31" s="234" t="s">
        <v>4465</v>
      </c>
      <c r="E31" s="234"/>
      <c r="F31" s="234"/>
      <c r="G31" s="234"/>
      <c r="H31" s="234"/>
      <c r="I31" s="234"/>
      <c r="J31" s="234"/>
      <c r="K31" s="232"/>
    </row>
    <row r="32" s="1" customFormat="1" ht="12.75" customHeight="1">
      <c r="B32" s="235"/>
      <c r="C32" s="236"/>
      <c r="D32" s="236"/>
      <c r="E32" s="236"/>
      <c r="F32" s="236"/>
      <c r="G32" s="236"/>
      <c r="H32" s="236"/>
      <c r="I32" s="236"/>
      <c r="J32" s="236"/>
      <c r="K32" s="232"/>
    </row>
    <row r="33" s="1" customFormat="1" ht="15" customHeight="1">
      <c r="B33" s="235"/>
      <c r="C33" s="236"/>
      <c r="D33" s="234" t="s">
        <v>4466</v>
      </c>
      <c r="E33" s="234"/>
      <c r="F33" s="234"/>
      <c r="G33" s="234"/>
      <c r="H33" s="234"/>
      <c r="I33" s="234"/>
      <c r="J33" s="234"/>
      <c r="K33" s="232"/>
    </row>
    <row r="34" s="1" customFormat="1" ht="15" customHeight="1">
      <c r="B34" s="235"/>
      <c r="C34" s="236"/>
      <c r="D34" s="234" t="s">
        <v>4467</v>
      </c>
      <c r="E34" s="234"/>
      <c r="F34" s="234"/>
      <c r="G34" s="234"/>
      <c r="H34" s="234"/>
      <c r="I34" s="234"/>
      <c r="J34" s="234"/>
      <c r="K34" s="232"/>
    </row>
    <row r="35" s="1" customFormat="1" ht="15" customHeight="1">
      <c r="B35" s="235"/>
      <c r="C35" s="236"/>
      <c r="D35" s="234" t="s">
        <v>4468</v>
      </c>
      <c r="E35" s="234"/>
      <c r="F35" s="234"/>
      <c r="G35" s="234"/>
      <c r="H35" s="234"/>
      <c r="I35" s="234"/>
      <c r="J35" s="234"/>
      <c r="K35" s="232"/>
    </row>
    <row r="36" s="1" customFormat="1" ht="15" customHeight="1">
      <c r="B36" s="235"/>
      <c r="C36" s="236"/>
      <c r="D36" s="234"/>
      <c r="E36" s="237" t="s">
        <v>199</v>
      </c>
      <c r="F36" s="234"/>
      <c r="G36" s="234" t="s">
        <v>4469</v>
      </c>
      <c r="H36" s="234"/>
      <c r="I36" s="234"/>
      <c r="J36" s="234"/>
      <c r="K36" s="232"/>
    </row>
    <row r="37" s="1" customFormat="1" ht="30.75" customHeight="1">
      <c r="B37" s="235"/>
      <c r="C37" s="236"/>
      <c r="D37" s="234"/>
      <c r="E37" s="237" t="s">
        <v>4470</v>
      </c>
      <c r="F37" s="234"/>
      <c r="G37" s="234" t="s">
        <v>4471</v>
      </c>
      <c r="H37" s="234"/>
      <c r="I37" s="234"/>
      <c r="J37" s="234"/>
      <c r="K37" s="232"/>
    </row>
    <row r="38" s="1" customFormat="1" ht="15" customHeight="1">
      <c r="B38" s="235"/>
      <c r="C38" s="236"/>
      <c r="D38" s="234"/>
      <c r="E38" s="237" t="s">
        <v>53</v>
      </c>
      <c r="F38" s="234"/>
      <c r="G38" s="234" t="s">
        <v>4472</v>
      </c>
      <c r="H38" s="234"/>
      <c r="I38" s="234"/>
      <c r="J38" s="234"/>
      <c r="K38" s="232"/>
    </row>
    <row r="39" s="1" customFormat="1" ht="15" customHeight="1">
      <c r="B39" s="235"/>
      <c r="C39" s="236"/>
      <c r="D39" s="234"/>
      <c r="E39" s="237" t="s">
        <v>54</v>
      </c>
      <c r="F39" s="234"/>
      <c r="G39" s="234" t="s">
        <v>4473</v>
      </c>
      <c r="H39" s="234"/>
      <c r="I39" s="234"/>
      <c r="J39" s="234"/>
      <c r="K39" s="232"/>
    </row>
    <row r="40" s="1" customFormat="1" ht="15" customHeight="1">
      <c r="B40" s="235"/>
      <c r="C40" s="236"/>
      <c r="D40" s="234"/>
      <c r="E40" s="237" t="s">
        <v>200</v>
      </c>
      <c r="F40" s="234"/>
      <c r="G40" s="234" t="s">
        <v>4474</v>
      </c>
      <c r="H40" s="234"/>
      <c r="I40" s="234"/>
      <c r="J40" s="234"/>
      <c r="K40" s="232"/>
    </row>
    <row r="41" s="1" customFormat="1" ht="15" customHeight="1">
      <c r="B41" s="235"/>
      <c r="C41" s="236"/>
      <c r="D41" s="234"/>
      <c r="E41" s="237" t="s">
        <v>201</v>
      </c>
      <c r="F41" s="234"/>
      <c r="G41" s="234" t="s">
        <v>4475</v>
      </c>
      <c r="H41" s="234"/>
      <c r="I41" s="234"/>
      <c r="J41" s="234"/>
      <c r="K41" s="232"/>
    </row>
    <row r="42" s="1" customFormat="1" ht="15" customHeight="1">
      <c r="B42" s="235"/>
      <c r="C42" s="236"/>
      <c r="D42" s="234"/>
      <c r="E42" s="237" t="s">
        <v>4476</v>
      </c>
      <c r="F42" s="234"/>
      <c r="G42" s="234" t="s">
        <v>4477</v>
      </c>
      <c r="H42" s="234"/>
      <c r="I42" s="234"/>
      <c r="J42" s="234"/>
      <c r="K42" s="232"/>
    </row>
    <row r="43" s="1" customFormat="1" ht="15" customHeight="1">
      <c r="B43" s="235"/>
      <c r="C43" s="236"/>
      <c r="D43" s="234"/>
      <c r="E43" s="237"/>
      <c r="F43" s="234"/>
      <c r="G43" s="234" t="s">
        <v>4478</v>
      </c>
      <c r="H43" s="234"/>
      <c r="I43" s="234"/>
      <c r="J43" s="234"/>
      <c r="K43" s="232"/>
    </row>
    <row r="44" s="1" customFormat="1" ht="15" customHeight="1">
      <c r="B44" s="235"/>
      <c r="C44" s="236"/>
      <c r="D44" s="234"/>
      <c r="E44" s="237" t="s">
        <v>4479</v>
      </c>
      <c r="F44" s="234"/>
      <c r="G44" s="234" t="s">
        <v>4480</v>
      </c>
      <c r="H44" s="234"/>
      <c r="I44" s="234"/>
      <c r="J44" s="234"/>
      <c r="K44" s="232"/>
    </row>
    <row r="45" s="1" customFormat="1" ht="15" customHeight="1">
      <c r="B45" s="235"/>
      <c r="C45" s="236"/>
      <c r="D45" s="234"/>
      <c r="E45" s="237" t="s">
        <v>203</v>
      </c>
      <c r="F45" s="234"/>
      <c r="G45" s="234" t="s">
        <v>4481</v>
      </c>
      <c r="H45" s="234"/>
      <c r="I45" s="234"/>
      <c r="J45" s="234"/>
      <c r="K45" s="232"/>
    </row>
    <row r="46" s="1" customFormat="1" ht="12.75" customHeight="1">
      <c r="B46" s="235"/>
      <c r="C46" s="236"/>
      <c r="D46" s="234"/>
      <c r="E46" s="234"/>
      <c r="F46" s="234"/>
      <c r="G46" s="234"/>
      <c r="H46" s="234"/>
      <c r="I46" s="234"/>
      <c r="J46" s="234"/>
      <c r="K46" s="232"/>
    </row>
    <row r="47" s="1" customFormat="1" ht="15" customHeight="1">
      <c r="B47" s="235"/>
      <c r="C47" s="236"/>
      <c r="D47" s="234" t="s">
        <v>4482</v>
      </c>
      <c r="E47" s="234"/>
      <c r="F47" s="234"/>
      <c r="G47" s="234"/>
      <c r="H47" s="234"/>
      <c r="I47" s="234"/>
      <c r="J47" s="234"/>
      <c r="K47" s="232"/>
    </row>
    <row r="48" s="1" customFormat="1" ht="15" customHeight="1">
      <c r="B48" s="235"/>
      <c r="C48" s="236"/>
      <c r="D48" s="236"/>
      <c r="E48" s="234" t="s">
        <v>4483</v>
      </c>
      <c r="F48" s="234"/>
      <c r="G48" s="234"/>
      <c r="H48" s="234"/>
      <c r="I48" s="234"/>
      <c r="J48" s="234"/>
      <c r="K48" s="232"/>
    </row>
    <row r="49" s="1" customFormat="1" ht="15" customHeight="1">
      <c r="B49" s="235"/>
      <c r="C49" s="236"/>
      <c r="D49" s="236"/>
      <c r="E49" s="234" t="s">
        <v>4484</v>
      </c>
      <c r="F49" s="234"/>
      <c r="G49" s="234"/>
      <c r="H49" s="234"/>
      <c r="I49" s="234"/>
      <c r="J49" s="234"/>
      <c r="K49" s="232"/>
    </row>
    <row r="50" s="1" customFormat="1" ht="15" customHeight="1">
      <c r="B50" s="235"/>
      <c r="C50" s="236"/>
      <c r="D50" s="236"/>
      <c r="E50" s="234" t="s">
        <v>4485</v>
      </c>
      <c r="F50" s="234"/>
      <c r="G50" s="234"/>
      <c r="H50" s="234"/>
      <c r="I50" s="234"/>
      <c r="J50" s="234"/>
      <c r="K50" s="232"/>
    </row>
    <row r="51" s="1" customFormat="1" ht="15" customHeight="1">
      <c r="B51" s="235"/>
      <c r="C51" s="236"/>
      <c r="D51" s="234" t="s">
        <v>4486</v>
      </c>
      <c r="E51" s="234"/>
      <c r="F51" s="234"/>
      <c r="G51" s="234"/>
      <c r="H51" s="234"/>
      <c r="I51" s="234"/>
      <c r="J51" s="234"/>
      <c r="K51" s="232"/>
    </row>
    <row r="52" s="1" customFormat="1" ht="25.5" customHeight="1">
      <c r="B52" s="230"/>
      <c r="C52" s="231" t="s">
        <v>4487</v>
      </c>
      <c r="D52" s="231"/>
      <c r="E52" s="231"/>
      <c r="F52" s="231"/>
      <c r="G52" s="231"/>
      <c r="H52" s="231"/>
      <c r="I52" s="231"/>
      <c r="J52" s="231"/>
      <c r="K52" s="232"/>
    </row>
    <row r="53" s="1" customFormat="1" ht="5.25" customHeight="1">
      <c r="B53" s="230"/>
      <c r="C53" s="233"/>
      <c r="D53" s="233"/>
      <c r="E53" s="233"/>
      <c r="F53" s="233"/>
      <c r="G53" s="233"/>
      <c r="H53" s="233"/>
      <c r="I53" s="233"/>
      <c r="J53" s="233"/>
      <c r="K53" s="232"/>
    </row>
    <row r="54" s="1" customFormat="1" ht="15" customHeight="1">
      <c r="B54" s="230"/>
      <c r="C54" s="234" t="s">
        <v>4488</v>
      </c>
      <c r="D54" s="234"/>
      <c r="E54" s="234"/>
      <c r="F54" s="234"/>
      <c r="G54" s="234"/>
      <c r="H54" s="234"/>
      <c r="I54" s="234"/>
      <c r="J54" s="234"/>
      <c r="K54" s="232"/>
    </row>
    <row r="55" s="1" customFormat="1" ht="15" customHeight="1">
      <c r="B55" s="230"/>
      <c r="C55" s="234" t="s">
        <v>4489</v>
      </c>
      <c r="D55" s="234"/>
      <c r="E55" s="234"/>
      <c r="F55" s="234"/>
      <c r="G55" s="234"/>
      <c r="H55" s="234"/>
      <c r="I55" s="234"/>
      <c r="J55" s="234"/>
      <c r="K55" s="232"/>
    </row>
    <row r="56" s="1" customFormat="1" ht="12.75" customHeight="1">
      <c r="B56" s="230"/>
      <c r="C56" s="234"/>
      <c r="D56" s="234"/>
      <c r="E56" s="234"/>
      <c r="F56" s="234"/>
      <c r="G56" s="234"/>
      <c r="H56" s="234"/>
      <c r="I56" s="234"/>
      <c r="J56" s="234"/>
      <c r="K56" s="232"/>
    </row>
    <row r="57" s="1" customFormat="1" ht="15" customHeight="1">
      <c r="B57" s="230"/>
      <c r="C57" s="234" t="s">
        <v>4490</v>
      </c>
      <c r="D57" s="234"/>
      <c r="E57" s="234"/>
      <c r="F57" s="234"/>
      <c r="G57" s="234"/>
      <c r="H57" s="234"/>
      <c r="I57" s="234"/>
      <c r="J57" s="234"/>
      <c r="K57" s="232"/>
    </row>
    <row r="58" s="1" customFormat="1" ht="15" customHeight="1">
      <c r="B58" s="230"/>
      <c r="C58" s="236"/>
      <c r="D58" s="234" t="s">
        <v>4491</v>
      </c>
      <c r="E58" s="234"/>
      <c r="F58" s="234"/>
      <c r="G58" s="234"/>
      <c r="H58" s="234"/>
      <c r="I58" s="234"/>
      <c r="J58" s="234"/>
      <c r="K58" s="232"/>
    </row>
    <row r="59" s="1" customFormat="1" ht="15" customHeight="1">
      <c r="B59" s="230"/>
      <c r="C59" s="236"/>
      <c r="D59" s="234" t="s">
        <v>4492</v>
      </c>
      <c r="E59" s="234"/>
      <c r="F59" s="234"/>
      <c r="G59" s="234"/>
      <c r="H59" s="234"/>
      <c r="I59" s="234"/>
      <c r="J59" s="234"/>
      <c r="K59" s="232"/>
    </row>
    <row r="60" s="1" customFormat="1" ht="15" customHeight="1">
      <c r="B60" s="230"/>
      <c r="C60" s="236"/>
      <c r="D60" s="234" t="s">
        <v>4493</v>
      </c>
      <c r="E60" s="234"/>
      <c r="F60" s="234"/>
      <c r="G60" s="234"/>
      <c r="H60" s="234"/>
      <c r="I60" s="234"/>
      <c r="J60" s="234"/>
      <c r="K60" s="232"/>
    </row>
    <row r="61" s="1" customFormat="1" ht="15" customHeight="1">
      <c r="B61" s="230"/>
      <c r="C61" s="236"/>
      <c r="D61" s="234" t="s">
        <v>4494</v>
      </c>
      <c r="E61" s="234"/>
      <c r="F61" s="234"/>
      <c r="G61" s="234"/>
      <c r="H61" s="234"/>
      <c r="I61" s="234"/>
      <c r="J61" s="234"/>
      <c r="K61" s="232"/>
    </row>
    <row r="62" s="1" customFormat="1" ht="15" customHeight="1">
      <c r="B62" s="230"/>
      <c r="C62" s="236"/>
      <c r="D62" s="239" t="s">
        <v>4495</v>
      </c>
      <c r="E62" s="239"/>
      <c r="F62" s="239"/>
      <c r="G62" s="239"/>
      <c r="H62" s="239"/>
      <c r="I62" s="239"/>
      <c r="J62" s="239"/>
      <c r="K62" s="232"/>
    </row>
    <row r="63" s="1" customFormat="1" ht="15" customHeight="1">
      <c r="B63" s="230"/>
      <c r="C63" s="236"/>
      <c r="D63" s="234" t="s">
        <v>4496</v>
      </c>
      <c r="E63" s="234"/>
      <c r="F63" s="234"/>
      <c r="G63" s="234"/>
      <c r="H63" s="234"/>
      <c r="I63" s="234"/>
      <c r="J63" s="234"/>
      <c r="K63" s="232"/>
    </row>
    <row r="64" s="1" customFormat="1" ht="12.75" customHeight="1">
      <c r="B64" s="230"/>
      <c r="C64" s="236"/>
      <c r="D64" s="236"/>
      <c r="E64" s="240"/>
      <c r="F64" s="236"/>
      <c r="G64" s="236"/>
      <c r="H64" s="236"/>
      <c r="I64" s="236"/>
      <c r="J64" s="236"/>
      <c r="K64" s="232"/>
    </row>
    <row r="65" s="1" customFormat="1" ht="15" customHeight="1">
      <c r="B65" s="230"/>
      <c r="C65" s="236"/>
      <c r="D65" s="234" t="s">
        <v>4497</v>
      </c>
      <c r="E65" s="234"/>
      <c r="F65" s="234"/>
      <c r="G65" s="234"/>
      <c r="H65" s="234"/>
      <c r="I65" s="234"/>
      <c r="J65" s="234"/>
      <c r="K65" s="232"/>
    </row>
    <row r="66" s="1" customFormat="1" ht="15" customHeight="1">
      <c r="B66" s="230"/>
      <c r="C66" s="236"/>
      <c r="D66" s="239" t="s">
        <v>4498</v>
      </c>
      <c r="E66" s="239"/>
      <c r="F66" s="239"/>
      <c r="G66" s="239"/>
      <c r="H66" s="239"/>
      <c r="I66" s="239"/>
      <c r="J66" s="239"/>
      <c r="K66" s="232"/>
    </row>
    <row r="67" s="1" customFormat="1" ht="15" customHeight="1">
      <c r="B67" s="230"/>
      <c r="C67" s="236"/>
      <c r="D67" s="234" t="s">
        <v>4499</v>
      </c>
      <c r="E67" s="234"/>
      <c r="F67" s="234"/>
      <c r="G67" s="234"/>
      <c r="H67" s="234"/>
      <c r="I67" s="234"/>
      <c r="J67" s="234"/>
      <c r="K67" s="232"/>
    </row>
    <row r="68" s="1" customFormat="1" ht="15" customHeight="1">
      <c r="B68" s="230"/>
      <c r="C68" s="236"/>
      <c r="D68" s="234" t="s">
        <v>4500</v>
      </c>
      <c r="E68" s="234"/>
      <c r="F68" s="234"/>
      <c r="G68" s="234"/>
      <c r="H68" s="234"/>
      <c r="I68" s="234"/>
      <c r="J68" s="234"/>
      <c r="K68" s="232"/>
    </row>
    <row r="69" s="1" customFormat="1" ht="15" customHeight="1">
      <c r="B69" s="230"/>
      <c r="C69" s="236"/>
      <c r="D69" s="234" t="s">
        <v>4501</v>
      </c>
      <c r="E69" s="234"/>
      <c r="F69" s="234"/>
      <c r="G69" s="234"/>
      <c r="H69" s="234"/>
      <c r="I69" s="234"/>
      <c r="J69" s="234"/>
      <c r="K69" s="232"/>
    </row>
    <row r="70" s="1" customFormat="1" ht="15" customHeight="1">
      <c r="B70" s="230"/>
      <c r="C70" s="236"/>
      <c r="D70" s="234" t="s">
        <v>4502</v>
      </c>
      <c r="E70" s="234"/>
      <c r="F70" s="234"/>
      <c r="G70" s="234"/>
      <c r="H70" s="234"/>
      <c r="I70" s="234"/>
      <c r="J70" s="234"/>
      <c r="K70" s="232"/>
    </row>
    <row r="71" s="1" customFormat="1" ht="12.75" customHeight="1">
      <c r="B71" s="241"/>
      <c r="C71" s="242"/>
      <c r="D71" s="242"/>
      <c r="E71" s="242"/>
      <c r="F71" s="242"/>
      <c r="G71" s="242"/>
      <c r="H71" s="242"/>
      <c r="I71" s="242"/>
      <c r="J71" s="242"/>
      <c r="K71" s="243"/>
    </row>
    <row r="72" s="1" customFormat="1" ht="18.75" customHeight="1">
      <c r="B72" s="244"/>
      <c r="C72" s="244"/>
      <c r="D72" s="244"/>
      <c r="E72" s="244"/>
      <c r="F72" s="244"/>
      <c r="G72" s="244"/>
      <c r="H72" s="244"/>
      <c r="I72" s="244"/>
      <c r="J72" s="244"/>
      <c r="K72" s="245"/>
    </row>
    <row r="73" s="1" customFormat="1" ht="18.75" customHeight="1">
      <c r="B73" s="245"/>
      <c r="C73" s="245"/>
      <c r="D73" s="245"/>
      <c r="E73" s="245"/>
      <c r="F73" s="245"/>
      <c r="G73" s="245"/>
      <c r="H73" s="245"/>
      <c r="I73" s="245"/>
      <c r="J73" s="245"/>
      <c r="K73" s="245"/>
    </row>
    <row r="74" s="1" customFormat="1" ht="7.5" customHeight="1">
      <c r="B74" s="246"/>
      <c r="C74" s="247"/>
      <c r="D74" s="247"/>
      <c r="E74" s="247"/>
      <c r="F74" s="247"/>
      <c r="G74" s="247"/>
      <c r="H74" s="247"/>
      <c r="I74" s="247"/>
      <c r="J74" s="247"/>
      <c r="K74" s="248"/>
    </row>
    <row r="75" s="1" customFormat="1" ht="45" customHeight="1">
      <c r="B75" s="249"/>
      <c r="C75" s="250" t="s">
        <v>4503</v>
      </c>
      <c r="D75" s="250"/>
      <c r="E75" s="250"/>
      <c r="F75" s="250"/>
      <c r="G75" s="250"/>
      <c r="H75" s="250"/>
      <c r="I75" s="250"/>
      <c r="J75" s="250"/>
      <c r="K75" s="251"/>
    </row>
    <row r="76" s="1" customFormat="1" ht="17.25" customHeight="1">
      <c r="B76" s="249"/>
      <c r="C76" s="252" t="s">
        <v>4504</v>
      </c>
      <c r="D76" s="252"/>
      <c r="E76" s="252"/>
      <c r="F76" s="252" t="s">
        <v>4505</v>
      </c>
      <c r="G76" s="253"/>
      <c r="H76" s="252" t="s">
        <v>54</v>
      </c>
      <c r="I76" s="252" t="s">
        <v>57</v>
      </c>
      <c r="J76" s="252" t="s">
        <v>4506</v>
      </c>
      <c r="K76" s="251"/>
    </row>
    <row r="77" s="1" customFormat="1" ht="17.25" customHeight="1">
      <c r="B77" s="249"/>
      <c r="C77" s="254" t="s">
        <v>4507</v>
      </c>
      <c r="D77" s="254"/>
      <c r="E77" s="254"/>
      <c r="F77" s="255" t="s">
        <v>4508</v>
      </c>
      <c r="G77" s="256"/>
      <c r="H77" s="254"/>
      <c r="I77" s="254"/>
      <c r="J77" s="254" t="s">
        <v>4509</v>
      </c>
      <c r="K77" s="251"/>
    </row>
    <row r="78" s="1" customFormat="1" ht="5.25" customHeight="1">
      <c r="B78" s="249"/>
      <c r="C78" s="257"/>
      <c r="D78" s="257"/>
      <c r="E78" s="257"/>
      <c r="F78" s="257"/>
      <c r="G78" s="258"/>
      <c r="H78" s="257"/>
      <c r="I78" s="257"/>
      <c r="J78" s="257"/>
      <c r="K78" s="251"/>
    </row>
    <row r="79" s="1" customFormat="1" ht="15" customHeight="1">
      <c r="B79" s="249"/>
      <c r="C79" s="237" t="s">
        <v>53</v>
      </c>
      <c r="D79" s="259"/>
      <c r="E79" s="259"/>
      <c r="F79" s="260" t="s">
        <v>4510</v>
      </c>
      <c r="G79" s="261"/>
      <c r="H79" s="237" t="s">
        <v>4511</v>
      </c>
      <c r="I79" s="237" t="s">
        <v>4512</v>
      </c>
      <c r="J79" s="237">
        <v>20</v>
      </c>
      <c r="K79" s="251"/>
    </row>
    <row r="80" s="1" customFormat="1" ht="15" customHeight="1">
      <c r="B80" s="249"/>
      <c r="C80" s="237" t="s">
        <v>4513</v>
      </c>
      <c r="D80" s="237"/>
      <c r="E80" s="237"/>
      <c r="F80" s="260" t="s">
        <v>4510</v>
      </c>
      <c r="G80" s="261"/>
      <c r="H80" s="237" t="s">
        <v>4514</v>
      </c>
      <c r="I80" s="237" t="s">
        <v>4512</v>
      </c>
      <c r="J80" s="237">
        <v>120</v>
      </c>
      <c r="K80" s="251"/>
    </row>
    <row r="81" s="1" customFormat="1" ht="15" customHeight="1">
      <c r="B81" s="262"/>
      <c r="C81" s="237" t="s">
        <v>4515</v>
      </c>
      <c r="D81" s="237"/>
      <c r="E81" s="237"/>
      <c r="F81" s="260" t="s">
        <v>4516</v>
      </c>
      <c r="G81" s="261"/>
      <c r="H81" s="237" t="s">
        <v>4517</v>
      </c>
      <c r="I81" s="237" t="s">
        <v>4512</v>
      </c>
      <c r="J81" s="237">
        <v>50</v>
      </c>
      <c r="K81" s="251"/>
    </row>
    <row r="82" s="1" customFormat="1" ht="15" customHeight="1">
      <c r="B82" s="262"/>
      <c r="C82" s="237" t="s">
        <v>4518</v>
      </c>
      <c r="D82" s="237"/>
      <c r="E82" s="237"/>
      <c r="F82" s="260" t="s">
        <v>4510</v>
      </c>
      <c r="G82" s="261"/>
      <c r="H82" s="237" t="s">
        <v>4519</v>
      </c>
      <c r="I82" s="237" t="s">
        <v>4520</v>
      </c>
      <c r="J82" s="237"/>
      <c r="K82" s="251"/>
    </row>
    <row r="83" s="1" customFormat="1" ht="15" customHeight="1">
      <c r="B83" s="262"/>
      <c r="C83" s="263" t="s">
        <v>4521</v>
      </c>
      <c r="D83" s="263"/>
      <c r="E83" s="263"/>
      <c r="F83" s="264" t="s">
        <v>4516</v>
      </c>
      <c r="G83" s="263"/>
      <c r="H83" s="263" t="s">
        <v>4522</v>
      </c>
      <c r="I83" s="263" t="s">
        <v>4512</v>
      </c>
      <c r="J83" s="263">
        <v>15</v>
      </c>
      <c r="K83" s="251"/>
    </row>
    <row r="84" s="1" customFormat="1" ht="15" customHeight="1">
      <c r="B84" s="262"/>
      <c r="C84" s="263" t="s">
        <v>4523</v>
      </c>
      <c r="D84" s="263"/>
      <c r="E84" s="263"/>
      <c r="F84" s="264" t="s">
        <v>4516</v>
      </c>
      <c r="G84" s="263"/>
      <c r="H84" s="263" t="s">
        <v>4524</v>
      </c>
      <c r="I84" s="263" t="s">
        <v>4512</v>
      </c>
      <c r="J84" s="263">
        <v>15</v>
      </c>
      <c r="K84" s="251"/>
    </row>
    <row r="85" s="1" customFormat="1" ht="15" customHeight="1">
      <c r="B85" s="262"/>
      <c r="C85" s="263" t="s">
        <v>4525</v>
      </c>
      <c r="D85" s="263"/>
      <c r="E85" s="263"/>
      <c r="F85" s="264" t="s">
        <v>4516</v>
      </c>
      <c r="G85" s="263"/>
      <c r="H85" s="263" t="s">
        <v>4526</v>
      </c>
      <c r="I85" s="263" t="s">
        <v>4512</v>
      </c>
      <c r="J85" s="263">
        <v>20</v>
      </c>
      <c r="K85" s="251"/>
    </row>
    <row r="86" s="1" customFormat="1" ht="15" customHeight="1">
      <c r="B86" s="262"/>
      <c r="C86" s="263" t="s">
        <v>4527</v>
      </c>
      <c r="D86" s="263"/>
      <c r="E86" s="263"/>
      <c r="F86" s="264" t="s">
        <v>4516</v>
      </c>
      <c r="G86" s="263"/>
      <c r="H86" s="263" t="s">
        <v>4528</v>
      </c>
      <c r="I86" s="263" t="s">
        <v>4512</v>
      </c>
      <c r="J86" s="263">
        <v>20</v>
      </c>
      <c r="K86" s="251"/>
    </row>
    <row r="87" s="1" customFormat="1" ht="15" customHeight="1">
      <c r="B87" s="262"/>
      <c r="C87" s="237" t="s">
        <v>4529</v>
      </c>
      <c r="D87" s="237"/>
      <c r="E87" s="237"/>
      <c r="F87" s="260" t="s">
        <v>4516</v>
      </c>
      <c r="G87" s="261"/>
      <c r="H87" s="237" t="s">
        <v>4530</v>
      </c>
      <c r="I87" s="237" t="s">
        <v>4512</v>
      </c>
      <c r="J87" s="237">
        <v>50</v>
      </c>
      <c r="K87" s="251"/>
    </row>
    <row r="88" s="1" customFormat="1" ht="15" customHeight="1">
      <c r="B88" s="262"/>
      <c r="C88" s="237" t="s">
        <v>4531</v>
      </c>
      <c r="D88" s="237"/>
      <c r="E88" s="237"/>
      <c r="F88" s="260" t="s">
        <v>4516</v>
      </c>
      <c r="G88" s="261"/>
      <c r="H88" s="237" t="s">
        <v>4532</v>
      </c>
      <c r="I88" s="237" t="s">
        <v>4512</v>
      </c>
      <c r="J88" s="237">
        <v>20</v>
      </c>
      <c r="K88" s="251"/>
    </row>
    <row r="89" s="1" customFormat="1" ht="15" customHeight="1">
      <c r="B89" s="262"/>
      <c r="C89" s="237" t="s">
        <v>4533</v>
      </c>
      <c r="D89" s="237"/>
      <c r="E89" s="237"/>
      <c r="F89" s="260" t="s">
        <v>4516</v>
      </c>
      <c r="G89" s="261"/>
      <c r="H89" s="237" t="s">
        <v>4534</v>
      </c>
      <c r="I89" s="237" t="s">
        <v>4512</v>
      </c>
      <c r="J89" s="237">
        <v>20</v>
      </c>
      <c r="K89" s="251"/>
    </row>
    <row r="90" s="1" customFormat="1" ht="15" customHeight="1">
      <c r="B90" s="262"/>
      <c r="C90" s="237" t="s">
        <v>4535</v>
      </c>
      <c r="D90" s="237"/>
      <c r="E90" s="237"/>
      <c r="F90" s="260" t="s">
        <v>4516</v>
      </c>
      <c r="G90" s="261"/>
      <c r="H90" s="237" t="s">
        <v>4536</v>
      </c>
      <c r="I90" s="237" t="s">
        <v>4512</v>
      </c>
      <c r="J90" s="237">
        <v>50</v>
      </c>
      <c r="K90" s="251"/>
    </row>
    <row r="91" s="1" customFormat="1" ht="15" customHeight="1">
      <c r="B91" s="262"/>
      <c r="C91" s="237" t="s">
        <v>4537</v>
      </c>
      <c r="D91" s="237"/>
      <c r="E91" s="237"/>
      <c r="F91" s="260" t="s">
        <v>4516</v>
      </c>
      <c r="G91" s="261"/>
      <c r="H91" s="237" t="s">
        <v>4537</v>
      </c>
      <c r="I91" s="237" t="s">
        <v>4512</v>
      </c>
      <c r="J91" s="237">
        <v>50</v>
      </c>
      <c r="K91" s="251"/>
    </row>
    <row r="92" s="1" customFormat="1" ht="15" customHeight="1">
      <c r="B92" s="262"/>
      <c r="C92" s="237" t="s">
        <v>4538</v>
      </c>
      <c r="D92" s="237"/>
      <c r="E92" s="237"/>
      <c r="F92" s="260" t="s">
        <v>4516</v>
      </c>
      <c r="G92" s="261"/>
      <c r="H92" s="237" t="s">
        <v>4539</v>
      </c>
      <c r="I92" s="237" t="s">
        <v>4512</v>
      </c>
      <c r="J92" s="237">
        <v>255</v>
      </c>
      <c r="K92" s="251"/>
    </row>
    <row r="93" s="1" customFormat="1" ht="15" customHeight="1">
      <c r="B93" s="262"/>
      <c r="C93" s="237" t="s">
        <v>4540</v>
      </c>
      <c r="D93" s="237"/>
      <c r="E93" s="237"/>
      <c r="F93" s="260" t="s">
        <v>4510</v>
      </c>
      <c r="G93" s="261"/>
      <c r="H93" s="237" t="s">
        <v>4541</v>
      </c>
      <c r="I93" s="237" t="s">
        <v>4542</v>
      </c>
      <c r="J93" s="237"/>
      <c r="K93" s="251"/>
    </row>
    <row r="94" s="1" customFormat="1" ht="15" customHeight="1">
      <c r="B94" s="262"/>
      <c r="C94" s="237" t="s">
        <v>4543</v>
      </c>
      <c r="D94" s="237"/>
      <c r="E94" s="237"/>
      <c r="F94" s="260" t="s">
        <v>4510</v>
      </c>
      <c r="G94" s="261"/>
      <c r="H94" s="237" t="s">
        <v>4544</v>
      </c>
      <c r="I94" s="237" t="s">
        <v>4545</v>
      </c>
      <c r="J94" s="237"/>
      <c r="K94" s="251"/>
    </row>
    <row r="95" s="1" customFormat="1" ht="15" customHeight="1">
      <c r="B95" s="262"/>
      <c r="C95" s="237" t="s">
        <v>4546</v>
      </c>
      <c r="D95" s="237"/>
      <c r="E95" s="237"/>
      <c r="F95" s="260" t="s">
        <v>4510</v>
      </c>
      <c r="G95" s="261"/>
      <c r="H95" s="237" t="s">
        <v>4546</v>
      </c>
      <c r="I95" s="237" t="s">
        <v>4545</v>
      </c>
      <c r="J95" s="237"/>
      <c r="K95" s="251"/>
    </row>
    <row r="96" s="1" customFormat="1" ht="15" customHeight="1">
      <c r="B96" s="262"/>
      <c r="C96" s="237" t="s">
        <v>38</v>
      </c>
      <c r="D96" s="237"/>
      <c r="E96" s="237"/>
      <c r="F96" s="260" t="s">
        <v>4510</v>
      </c>
      <c r="G96" s="261"/>
      <c r="H96" s="237" t="s">
        <v>4547</v>
      </c>
      <c r="I96" s="237" t="s">
        <v>4545</v>
      </c>
      <c r="J96" s="237"/>
      <c r="K96" s="251"/>
    </row>
    <row r="97" s="1" customFormat="1" ht="15" customHeight="1">
      <c r="B97" s="262"/>
      <c r="C97" s="237" t="s">
        <v>48</v>
      </c>
      <c r="D97" s="237"/>
      <c r="E97" s="237"/>
      <c r="F97" s="260" t="s">
        <v>4510</v>
      </c>
      <c r="G97" s="261"/>
      <c r="H97" s="237" t="s">
        <v>4548</v>
      </c>
      <c r="I97" s="237" t="s">
        <v>4545</v>
      </c>
      <c r="J97" s="237"/>
      <c r="K97" s="251"/>
    </row>
    <row r="98" s="1" customFormat="1" ht="15" customHeight="1">
      <c r="B98" s="265"/>
      <c r="C98" s="266"/>
      <c r="D98" s="266"/>
      <c r="E98" s="266"/>
      <c r="F98" s="266"/>
      <c r="G98" s="266"/>
      <c r="H98" s="266"/>
      <c r="I98" s="266"/>
      <c r="J98" s="266"/>
      <c r="K98" s="267"/>
    </row>
    <row r="99" s="1" customFormat="1" ht="18.75" customHeight="1">
      <c r="B99" s="268"/>
      <c r="C99" s="269"/>
      <c r="D99" s="269"/>
      <c r="E99" s="269"/>
      <c r="F99" s="269"/>
      <c r="G99" s="269"/>
      <c r="H99" s="269"/>
      <c r="I99" s="269"/>
      <c r="J99" s="269"/>
      <c r="K99" s="268"/>
    </row>
    <row r="100" s="1" customFormat="1" ht="18.75" customHeight="1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</row>
    <row r="101" s="1" customFormat="1" ht="7.5" customHeight="1">
      <c r="B101" s="246"/>
      <c r="C101" s="247"/>
      <c r="D101" s="247"/>
      <c r="E101" s="247"/>
      <c r="F101" s="247"/>
      <c r="G101" s="247"/>
      <c r="H101" s="247"/>
      <c r="I101" s="247"/>
      <c r="J101" s="247"/>
      <c r="K101" s="248"/>
    </row>
    <row r="102" s="1" customFormat="1" ht="45" customHeight="1">
      <c r="B102" s="249"/>
      <c r="C102" s="250" t="s">
        <v>4549</v>
      </c>
      <c r="D102" s="250"/>
      <c r="E102" s="250"/>
      <c r="F102" s="250"/>
      <c r="G102" s="250"/>
      <c r="H102" s="250"/>
      <c r="I102" s="250"/>
      <c r="J102" s="250"/>
      <c r="K102" s="251"/>
    </row>
    <row r="103" s="1" customFormat="1" ht="17.25" customHeight="1">
      <c r="B103" s="249"/>
      <c r="C103" s="252" t="s">
        <v>4504</v>
      </c>
      <c r="D103" s="252"/>
      <c r="E103" s="252"/>
      <c r="F103" s="252" t="s">
        <v>4505</v>
      </c>
      <c r="G103" s="253"/>
      <c r="H103" s="252" t="s">
        <v>54</v>
      </c>
      <c r="I103" s="252" t="s">
        <v>57</v>
      </c>
      <c r="J103" s="252" t="s">
        <v>4506</v>
      </c>
      <c r="K103" s="251"/>
    </row>
    <row r="104" s="1" customFormat="1" ht="17.25" customHeight="1">
      <c r="B104" s="249"/>
      <c r="C104" s="254" t="s">
        <v>4507</v>
      </c>
      <c r="D104" s="254"/>
      <c r="E104" s="254"/>
      <c r="F104" s="255" t="s">
        <v>4508</v>
      </c>
      <c r="G104" s="256"/>
      <c r="H104" s="254"/>
      <c r="I104" s="254"/>
      <c r="J104" s="254" t="s">
        <v>4509</v>
      </c>
      <c r="K104" s="251"/>
    </row>
    <row r="105" s="1" customFormat="1" ht="5.25" customHeight="1">
      <c r="B105" s="249"/>
      <c r="C105" s="252"/>
      <c r="D105" s="252"/>
      <c r="E105" s="252"/>
      <c r="F105" s="252"/>
      <c r="G105" s="270"/>
      <c r="H105" s="252"/>
      <c r="I105" s="252"/>
      <c r="J105" s="252"/>
      <c r="K105" s="251"/>
    </row>
    <row r="106" s="1" customFormat="1" ht="15" customHeight="1">
      <c r="B106" s="249"/>
      <c r="C106" s="237" t="s">
        <v>53</v>
      </c>
      <c r="D106" s="259"/>
      <c r="E106" s="259"/>
      <c r="F106" s="260" t="s">
        <v>4510</v>
      </c>
      <c r="G106" s="237"/>
      <c r="H106" s="237" t="s">
        <v>4550</v>
      </c>
      <c r="I106" s="237" t="s">
        <v>4512</v>
      </c>
      <c r="J106" s="237">
        <v>20</v>
      </c>
      <c r="K106" s="251"/>
    </row>
    <row r="107" s="1" customFormat="1" ht="15" customHeight="1">
      <c r="B107" s="249"/>
      <c r="C107" s="237" t="s">
        <v>4513</v>
      </c>
      <c r="D107" s="237"/>
      <c r="E107" s="237"/>
      <c r="F107" s="260" t="s">
        <v>4510</v>
      </c>
      <c r="G107" s="237"/>
      <c r="H107" s="237" t="s">
        <v>4550</v>
      </c>
      <c r="I107" s="237" t="s">
        <v>4512</v>
      </c>
      <c r="J107" s="237">
        <v>120</v>
      </c>
      <c r="K107" s="251"/>
    </row>
    <row r="108" s="1" customFormat="1" ht="15" customHeight="1">
      <c r="B108" s="262"/>
      <c r="C108" s="237" t="s">
        <v>4515</v>
      </c>
      <c r="D108" s="237"/>
      <c r="E108" s="237"/>
      <c r="F108" s="260" t="s">
        <v>4516</v>
      </c>
      <c r="G108" s="237"/>
      <c r="H108" s="237" t="s">
        <v>4550</v>
      </c>
      <c r="I108" s="237" t="s">
        <v>4512</v>
      </c>
      <c r="J108" s="237">
        <v>50</v>
      </c>
      <c r="K108" s="251"/>
    </row>
    <row r="109" s="1" customFormat="1" ht="15" customHeight="1">
      <c r="B109" s="262"/>
      <c r="C109" s="237" t="s">
        <v>4518</v>
      </c>
      <c r="D109" s="237"/>
      <c r="E109" s="237"/>
      <c r="F109" s="260" t="s">
        <v>4510</v>
      </c>
      <c r="G109" s="237"/>
      <c r="H109" s="237" t="s">
        <v>4550</v>
      </c>
      <c r="I109" s="237" t="s">
        <v>4520</v>
      </c>
      <c r="J109" s="237"/>
      <c r="K109" s="251"/>
    </row>
    <row r="110" s="1" customFormat="1" ht="15" customHeight="1">
      <c r="B110" s="262"/>
      <c r="C110" s="237" t="s">
        <v>4529</v>
      </c>
      <c r="D110" s="237"/>
      <c r="E110" s="237"/>
      <c r="F110" s="260" t="s">
        <v>4516</v>
      </c>
      <c r="G110" s="237"/>
      <c r="H110" s="237" t="s">
        <v>4550</v>
      </c>
      <c r="I110" s="237" t="s">
        <v>4512</v>
      </c>
      <c r="J110" s="237">
        <v>50</v>
      </c>
      <c r="K110" s="251"/>
    </row>
    <row r="111" s="1" customFormat="1" ht="15" customHeight="1">
      <c r="B111" s="262"/>
      <c r="C111" s="237" t="s">
        <v>4537</v>
      </c>
      <c r="D111" s="237"/>
      <c r="E111" s="237"/>
      <c r="F111" s="260" t="s">
        <v>4516</v>
      </c>
      <c r="G111" s="237"/>
      <c r="H111" s="237" t="s">
        <v>4550</v>
      </c>
      <c r="I111" s="237" t="s">
        <v>4512</v>
      </c>
      <c r="J111" s="237">
        <v>50</v>
      </c>
      <c r="K111" s="251"/>
    </row>
    <row r="112" s="1" customFormat="1" ht="15" customHeight="1">
      <c r="B112" s="262"/>
      <c r="C112" s="237" t="s">
        <v>4535</v>
      </c>
      <c r="D112" s="237"/>
      <c r="E112" s="237"/>
      <c r="F112" s="260" t="s">
        <v>4516</v>
      </c>
      <c r="G112" s="237"/>
      <c r="H112" s="237" t="s">
        <v>4550</v>
      </c>
      <c r="I112" s="237" t="s">
        <v>4512</v>
      </c>
      <c r="J112" s="237">
        <v>50</v>
      </c>
      <c r="K112" s="251"/>
    </row>
    <row r="113" s="1" customFormat="1" ht="15" customHeight="1">
      <c r="B113" s="262"/>
      <c r="C113" s="237" t="s">
        <v>53</v>
      </c>
      <c r="D113" s="237"/>
      <c r="E113" s="237"/>
      <c r="F113" s="260" t="s">
        <v>4510</v>
      </c>
      <c r="G113" s="237"/>
      <c r="H113" s="237" t="s">
        <v>4551</v>
      </c>
      <c r="I113" s="237" t="s">
        <v>4512</v>
      </c>
      <c r="J113" s="237">
        <v>20</v>
      </c>
      <c r="K113" s="251"/>
    </row>
    <row r="114" s="1" customFormat="1" ht="15" customHeight="1">
      <c r="B114" s="262"/>
      <c r="C114" s="237" t="s">
        <v>4552</v>
      </c>
      <c r="D114" s="237"/>
      <c r="E114" s="237"/>
      <c r="F114" s="260" t="s">
        <v>4510</v>
      </c>
      <c r="G114" s="237"/>
      <c r="H114" s="237" t="s">
        <v>4553</v>
      </c>
      <c r="I114" s="237" t="s">
        <v>4512</v>
      </c>
      <c r="J114" s="237">
        <v>120</v>
      </c>
      <c r="K114" s="251"/>
    </row>
    <row r="115" s="1" customFormat="1" ht="15" customHeight="1">
      <c r="B115" s="262"/>
      <c r="C115" s="237" t="s">
        <v>38</v>
      </c>
      <c r="D115" s="237"/>
      <c r="E115" s="237"/>
      <c r="F115" s="260" t="s">
        <v>4510</v>
      </c>
      <c r="G115" s="237"/>
      <c r="H115" s="237" t="s">
        <v>4554</v>
      </c>
      <c r="I115" s="237" t="s">
        <v>4545</v>
      </c>
      <c r="J115" s="237"/>
      <c r="K115" s="251"/>
    </row>
    <row r="116" s="1" customFormat="1" ht="15" customHeight="1">
      <c r="B116" s="262"/>
      <c r="C116" s="237" t="s">
        <v>48</v>
      </c>
      <c r="D116" s="237"/>
      <c r="E116" s="237"/>
      <c r="F116" s="260" t="s">
        <v>4510</v>
      </c>
      <c r="G116" s="237"/>
      <c r="H116" s="237" t="s">
        <v>4555</v>
      </c>
      <c r="I116" s="237" t="s">
        <v>4545</v>
      </c>
      <c r="J116" s="237"/>
      <c r="K116" s="251"/>
    </row>
    <row r="117" s="1" customFormat="1" ht="15" customHeight="1">
      <c r="B117" s="262"/>
      <c r="C117" s="237" t="s">
        <v>57</v>
      </c>
      <c r="D117" s="237"/>
      <c r="E117" s="237"/>
      <c r="F117" s="260" t="s">
        <v>4510</v>
      </c>
      <c r="G117" s="237"/>
      <c r="H117" s="237" t="s">
        <v>4556</v>
      </c>
      <c r="I117" s="237" t="s">
        <v>4557</v>
      </c>
      <c r="J117" s="237"/>
      <c r="K117" s="251"/>
    </row>
    <row r="118" s="1" customFormat="1" ht="15" customHeight="1">
      <c r="B118" s="265"/>
      <c r="C118" s="271"/>
      <c r="D118" s="271"/>
      <c r="E118" s="271"/>
      <c r="F118" s="271"/>
      <c r="G118" s="271"/>
      <c r="H118" s="271"/>
      <c r="I118" s="271"/>
      <c r="J118" s="271"/>
      <c r="K118" s="267"/>
    </row>
    <row r="119" s="1" customFormat="1" ht="18.75" customHeight="1">
      <c r="B119" s="272"/>
      <c r="C119" s="273"/>
      <c r="D119" s="273"/>
      <c r="E119" s="273"/>
      <c r="F119" s="274"/>
      <c r="G119" s="273"/>
      <c r="H119" s="273"/>
      <c r="I119" s="273"/>
      <c r="J119" s="273"/>
      <c r="K119" s="272"/>
    </row>
    <row r="120" s="1" customFormat="1" ht="18.75" customHeight="1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</row>
    <row r="121" s="1" customFormat="1" ht="7.5" customHeight="1">
      <c r="B121" s="275"/>
      <c r="C121" s="276"/>
      <c r="D121" s="276"/>
      <c r="E121" s="276"/>
      <c r="F121" s="276"/>
      <c r="G121" s="276"/>
      <c r="H121" s="276"/>
      <c r="I121" s="276"/>
      <c r="J121" s="276"/>
      <c r="K121" s="277"/>
    </row>
    <row r="122" s="1" customFormat="1" ht="45" customHeight="1">
      <c r="B122" s="278"/>
      <c r="C122" s="228" t="s">
        <v>4558</v>
      </c>
      <c r="D122" s="228"/>
      <c r="E122" s="228"/>
      <c r="F122" s="228"/>
      <c r="G122" s="228"/>
      <c r="H122" s="228"/>
      <c r="I122" s="228"/>
      <c r="J122" s="228"/>
      <c r="K122" s="279"/>
    </row>
    <row r="123" s="1" customFormat="1" ht="17.25" customHeight="1">
      <c r="B123" s="280"/>
      <c r="C123" s="252" t="s">
        <v>4504</v>
      </c>
      <c r="D123" s="252"/>
      <c r="E123" s="252"/>
      <c r="F123" s="252" t="s">
        <v>4505</v>
      </c>
      <c r="G123" s="253"/>
      <c r="H123" s="252" t="s">
        <v>54</v>
      </c>
      <c r="I123" s="252" t="s">
        <v>57</v>
      </c>
      <c r="J123" s="252" t="s">
        <v>4506</v>
      </c>
      <c r="K123" s="281"/>
    </row>
    <row r="124" s="1" customFormat="1" ht="17.25" customHeight="1">
      <c r="B124" s="280"/>
      <c r="C124" s="254" t="s">
        <v>4507</v>
      </c>
      <c r="D124" s="254"/>
      <c r="E124" s="254"/>
      <c r="F124" s="255" t="s">
        <v>4508</v>
      </c>
      <c r="G124" s="256"/>
      <c r="H124" s="254"/>
      <c r="I124" s="254"/>
      <c r="J124" s="254" t="s">
        <v>4509</v>
      </c>
      <c r="K124" s="281"/>
    </row>
    <row r="125" s="1" customFormat="1" ht="5.25" customHeight="1">
      <c r="B125" s="282"/>
      <c r="C125" s="257"/>
      <c r="D125" s="257"/>
      <c r="E125" s="257"/>
      <c r="F125" s="257"/>
      <c r="G125" s="283"/>
      <c r="H125" s="257"/>
      <c r="I125" s="257"/>
      <c r="J125" s="257"/>
      <c r="K125" s="284"/>
    </row>
    <row r="126" s="1" customFormat="1" ht="15" customHeight="1">
      <c r="B126" s="282"/>
      <c r="C126" s="237" t="s">
        <v>4513</v>
      </c>
      <c r="D126" s="259"/>
      <c r="E126" s="259"/>
      <c r="F126" s="260" t="s">
        <v>4510</v>
      </c>
      <c r="G126" s="237"/>
      <c r="H126" s="237" t="s">
        <v>4550</v>
      </c>
      <c r="I126" s="237" t="s">
        <v>4512</v>
      </c>
      <c r="J126" s="237">
        <v>120</v>
      </c>
      <c r="K126" s="285"/>
    </row>
    <row r="127" s="1" customFormat="1" ht="15" customHeight="1">
      <c r="B127" s="282"/>
      <c r="C127" s="237" t="s">
        <v>4559</v>
      </c>
      <c r="D127" s="237"/>
      <c r="E127" s="237"/>
      <c r="F127" s="260" t="s">
        <v>4510</v>
      </c>
      <c r="G127" s="237"/>
      <c r="H127" s="237" t="s">
        <v>4560</v>
      </c>
      <c r="I127" s="237" t="s">
        <v>4512</v>
      </c>
      <c r="J127" s="237" t="s">
        <v>4561</v>
      </c>
      <c r="K127" s="285"/>
    </row>
    <row r="128" s="1" customFormat="1" ht="15" customHeight="1">
      <c r="B128" s="282"/>
      <c r="C128" s="237" t="s">
        <v>82</v>
      </c>
      <c r="D128" s="237"/>
      <c r="E128" s="237"/>
      <c r="F128" s="260" t="s">
        <v>4510</v>
      </c>
      <c r="G128" s="237"/>
      <c r="H128" s="237" t="s">
        <v>4562</v>
      </c>
      <c r="I128" s="237" t="s">
        <v>4512</v>
      </c>
      <c r="J128" s="237" t="s">
        <v>4561</v>
      </c>
      <c r="K128" s="285"/>
    </row>
    <row r="129" s="1" customFormat="1" ht="15" customHeight="1">
      <c r="B129" s="282"/>
      <c r="C129" s="237" t="s">
        <v>4521</v>
      </c>
      <c r="D129" s="237"/>
      <c r="E129" s="237"/>
      <c r="F129" s="260" t="s">
        <v>4516</v>
      </c>
      <c r="G129" s="237"/>
      <c r="H129" s="237" t="s">
        <v>4522</v>
      </c>
      <c r="I129" s="237" t="s">
        <v>4512</v>
      </c>
      <c r="J129" s="237">
        <v>15</v>
      </c>
      <c r="K129" s="285"/>
    </row>
    <row r="130" s="1" customFormat="1" ht="15" customHeight="1">
      <c r="B130" s="282"/>
      <c r="C130" s="263" t="s">
        <v>4523</v>
      </c>
      <c r="D130" s="263"/>
      <c r="E130" s="263"/>
      <c r="F130" s="264" t="s">
        <v>4516</v>
      </c>
      <c r="G130" s="263"/>
      <c r="H130" s="263" t="s">
        <v>4524</v>
      </c>
      <c r="I130" s="263" t="s">
        <v>4512</v>
      </c>
      <c r="J130" s="263">
        <v>15</v>
      </c>
      <c r="K130" s="285"/>
    </row>
    <row r="131" s="1" customFormat="1" ht="15" customHeight="1">
      <c r="B131" s="282"/>
      <c r="C131" s="263" t="s">
        <v>4525</v>
      </c>
      <c r="D131" s="263"/>
      <c r="E131" s="263"/>
      <c r="F131" s="264" t="s">
        <v>4516</v>
      </c>
      <c r="G131" s="263"/>
      <c r="H131" s="263" t="s">
        <v>4526</v>
      </c>
      <c r="I131" s="263" t="s">
        <v>4512</v>
      </c>
      <c r="J131" s="263">
        <v>20</v>
      </c>
      <c r="K131" s="285"/>
    </row>
    <row r="132" s="1" customFormat="1" ht="15" customHeight="1">
      <c r="B132" s="282"/>
      <c r="C132" s="263" t="s">
        <v>4527</v>
      </c>
      <c r="D132" s="263"/>
      <c r="E132" s="263"/>
      <c r="F132" s="264" t="s">
        <v>4516</v>
      </c>
      <c r="G132" s="263"/>
      <c r="H132" s="263" t="s">
        <v>4528</v>
      </c>
      <c r="I132" s="263" t="s">
        <v>4512</v>
      </c>
      <c r="J132" s="263">
        <v>20</v>
      </c>
      <c r="K132" s="285"/>
    </row>
    <row r="133" s="1" customFormat="1" ht="15" customHeight="1">
      <c r="B133" s="282"/>
      <c r="C133" s="237" t="s">
        <v>4515</v>
      </c>
      <c r="D133" s="237"/>
      <c r="E133" s="237"/>
      <c r="F133" s="260" t="s">
        <v>4516</v>
      </c>
      <c r="G133" s="237"/>
      <c r="H133" s="237" t="s">
        <v>4550</v>
      </c>
      <c r="I133" s="237" t="s">
        <v>4512</v>
      </c>
      <c r="J133" s="237">
        <v>50</v>
      </c>
      <c r="K133" s="285"/>
    </row>
    <row r="134" s="1" customFormat="1" ht="15" customHeight="1">
      <c r="B134" s="282"/>
      <c r="C134" s="237" t="s">
        <v>4529</v>
      </c>
      <c r="D134" s="237"/>
      <c r="E134" s="237"/>
      <c r="F134" s="260" t="s">
        <v>4516</v>
      </c>
      <c r="G134" s="237"/>
      <c r="H134" s="237" t="s">
        <v>4550</v>
      </c>
      <c r="I134" s="237" t="s">
        <v>4512</v>
      </c>
      <c r="J134" s="237">
        <v>50</v>
      </c>
      <c r="K134" s="285"/>
    </row>
    <row r="135" s="1" customFormat="1" ht="15" customHeight="1">
      <c r="B135" s="282"/>
      <c r="C135" s="237" t="s">
        <v>4535</v>
      </c>
      <c r="D135" s="237"/>
      <c r="E135" s="237"/>
      <c r="F135" s="260" t="s">
        <v>4516</v>
      </c>
      <c r="G135" s="237"/>
      <c r="H135" s="237" t="s">
        <v>4550</v>
      </c>
      <c r="I135" s="237" t="s">
        <v>4512</v>
      </c>
      <c r="J135" s="237">
        <v>50</v>
      </c>
      <c r="K135" s="285"/>
    </row>
    <row r="136" s="1" customFormat="1" ht="15" customHeight="1">
      <c r="B136" s="282"/>
      <c r="C136" s="237" t="s">
        <v>4537</v>
      </c>
      <c r="D136" s="237"/>
      <c r="E136" s="237"/>
      <c r="F136" s="260" t="s">
        <v>4516</v>
      </c>
      <c r="G136" s="237"/>
      <c r="H136" s="237" t="s">
        <v>4550</v>
      </c>
      <c r="I136" s="237" t="s">
        <v>4512</v>
      </c>
      <c r="J136" s="237">
        <v>50</v>
      </c>
      <c r="K136" s="285"/>
    </row>
    <row r="137" s="1" customFormat="1" ht="15" customHeight="1">
      <c r="B137" s="282"/>
      <c r="C137" s="237" t="s">
        <v>4538</v>
      </c>
      <c r="D137" s="237"/>
      <c r="E137" s="237"/>
      <c r="F137" s="260" t="s">
        <v>4516</v>
      </c>
      <c r="G137" s="237"/>
      <c r="H137" s="237" t="s">
        <v>4563</v>
      </c>
      <c r="I137" s="237" t="s">
        <v>4512</v>
      </c>
      <c r="J137" s="237">
        <v>255</v>
      </c>
      <c r="K137" s="285"/>
    </row>
    <row r="138" s="1" customFormat="1" ht="15" customHeight="1">
      <c r="B138" s="282"/>
      <c r="C138" s="237" t="s">
        <v>4540</v>
      </c>
      <c r="D138" s="237"/>
      <c r="E138" s="237"/>
      <c r="F138" s="260" t="s">
        <v>4510</v>
      </c>
      <c r="G138" s="237"/>
      <c r="H138" s="237" t="s">
        <v>4564</v>
      </c>
      <c r="I138" s="237" t="s">
        <v>4542</v>
      </c>
      <c r="J138" s="237"/>
      <c r="K138" s="285"/>
    </row>
    <row r="139" s="1" customFormat="1" ht="15" customHeight="1">
      <c r="B139" s="282"/>
      <c r="C139" s="237" t="s">
        <v>4543</v>
      </c>
      <c r="D139" s="237"/>
      <c r="E139" s="237"/>
      <c r="F139" s="260" t="s">
        <v>4510</v>
      </c>
      <c r="G139" s="237"/>
      <c r="H139" s="237" t="s">
        <v>4565</v>
      </c>
      <c r="I139" s="237" t="s">
        <v>4545</v>
      </c>
      <c r="J139" s="237"/>
      <c r="K139" s="285"/>
    </row>
    <row r="140" s="1" customFormat="1" ht="15" customHeight="1">
      <c r="B140" s="282"/>
      <c r="C140" s="237" t="s">
        <v>4546</v>
      </c>
      <c r="D140" s="237"/>
      <c r="E140" s="237"/>
      <c r="F140" s="260" t="s">
        <v>4510</v>
      </c>
      <c r="G140" s="237"/>
      <c r="H140" s="237" t="s">
        <v>4546</v>
      </c>
      <c r="I140" s="237" t="s">
        <v>4545</v>
      </c>
      <c r="J140" s="237"/>
      <c r="K140" s="285"/>
    </row>
    <row r="141" s="1" customFormat="1" ht="15" customHeight="1">
      <c r="B141" s="282"/>
      <c r="C141" s="237" t="s">
        <v>38</v>
      </c>
      <c r="D141" s="237"/>
      <c r="E141" s="237"/>
      <c r="F141" s="260" t="s">
        <v>4510</v>
      </c>
      <c r="G141" s="237"/>
      <c r="H141" s="237" t="s">
        <v>4566</v>
      </c>
      <c r="I141" s="237" t="s">
        <v>4545</v>
      </c>
      <c r="J141" s="237"/>
      <c r="K141" s="285"/>
    </row>
    <row r="142" s="1" customFormat="1" ht="15" customHeight="1">
      <c r="B142" s="282"/>
      <c r="C142" s="237" t="s">
        <v>4567</v>
      </c>
      <c r="D142" s="237"/>
      <c r="E142" s="237"/>
      <c r="F142" s="260" t="s">
        <v>4510</v>
      </c>
      <c r="G142" s="237"/>
      <c r="H142" s="237" t="s">
        <v>4568</v>
      </c>
      <c r="I142" s="237" t="s">
        <v>4545</v>
      </c>
      <c r="J142" s="237"/>
      <c r="K142" s="285"/>
    </row>
    <row r="143" s="1" customFormat="1" ht="15" customHeight="1">
      <c r="B143" s="286"/>
      <c r="C143" s="287"/>
      <c r="D143" s="287"/>
      <c r="E143" s="287"/>
      <c r="F143" s="287"/>
      <c r="G143" s="287"/>
      <c r="H143" s="287"/>
      <c r="I143" s="287"/>
      <c r="J143" s="287"/>
      <c r="K143" s="288"/>
    </row>
    <row r="144" s="1" customFormat="1" ht="18.75" customHeight="1">
      <c r="B144" s="273"/>
      <c r="C144" s="273"/>
      <c r="D144" s="273"/>
      <c r="E144" s="273"/>
      <c r="F144" s="274"/>
      <c r="G144" s="273"/>
      <c r="H144" s="273"/>
      <c r="I144" s="273"/>
      <c r="J144" s="273"/>
      <c r="K144" s="273"/>
    </row>
    <row r="145" s="1" customFormat="1" ht="18.75" customHeight="1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</row>
    <row r="146" s="1" customFormat="1" ht="7.5" customHeight="1">
      <c r="B146" s="246"/>
      <c r="C146" s="247"/>
      <c r="D146" s="247"/>
      <c r="E146" s="247"/>
      <c r="F146" s="247"/>
      <c r="G146" s="247"/>
      <c r="H146" s="247"/>
      <c r="I146" s="247"/>
      <c r="J146" s="247"/>
      <c r="K146" s="248"/>
    </row>
    <row r="147" s="1" customFormat="1" ht="45" customHeight="1">
      <c r="B147" s="249"/>
      <c r="C147" s="250" t="s">
        <v>4569</v>
      </c>
      <c r="D147" s="250"/>
      <c r="E147" s="250"/>
      <c r="F147" s="250"/>
      <c r="G147" s="250"/>
      <c r="H147" s="250"/>
      <c r="I147" s="250"/>
      <c r="J147" s="250"/>
      <c r="K147" s="251"/>
    </row>
    <row r="148" s="1" customFormat="1" ht="17.25" customHeight="1">
      <c r="B148" s="249"/>
      <c r="C148" s="252" t="s">
        <v>4504</v>
      </c>
      <c r="D148" s="252"/>
      <c r="E148" s="252"/>
      <c r="F148" s="252" t="s">
        <v>4505</v>
      </c>
      <c r="G148" s="253"/>
      <c r="H148" s="252" t="s">
        <v>54</v>
      </c>
      <c r="I148" s="252" t="s">
        <v>57</v>
      </c>
      <c r="J148" s="252" t="s">
        <v>4506</v>
      </c>
      <c r="K148" s="251"/>
    </row>
    <row r="149" s="1" customFormat="1" ht="17.25" customHeight="1">
      <c r="B149" s="249"/>
      <c r="C149" s="254" t="s">
        <v>4507</v>
      </c>
      <c r="D149" s="254"/>
      <c r="E149" s="254"/>
      <c r="F149" s="255" t="s">
        <v>4508</v>
      </c>
      <c r="G149" s="256"/>
      <c r="H149" s="254"/>
      <c r="I149" s="254"/>
      <c r="J149" s="254" t="s">
        <v>4509</v>
      </c>
      <c r="K149" s="251"/>
    </row>
    <row r="150" s="1" customFormat="1" ht="5.25" customHeight="1">
      <c r="B150" s="262"/>
      <c r="C150" s="257"/>
      <c r="D150" s="257"/>
      <c r="E150" s="257"/>
      <c r="F150" s="257"/>
      <c r="G150" s="258"/>
      <c r="H150" s="257"/>
      <c r="I150" s="257"/>
      <c r="J150" s="257"/>
      <c r="K150" s="285"/>
    </row>
    <row r="151" s="1" customFormat="1" ht="15" customHeight="1">
      <c r="B151" s="262"/>
      <c r="C151" s="289" t="s">
        <v>4513</v>
      </c>
      <c r="D151" s="237"/>
      <c r="E151" s="237"/>
      <c r="F151" s="290" t="s">
        <v>4510</v>
      </c>
      <c r="G151" s="237"/>
      <c r="H151" s="289" t="s">
        <v>4550</v>
      </c>
      <c r="I151" s="289" t="s">
        <v>4512</v>
      </c>
      <c r="J151" s="289">
        <v>120</v>
      </c>
      <c r="K151" s="285"/>
    </row>
    <row r="152" s="1" customFormat="1" ht="15" customHeight="1">
      <c r="B152" s="262"/>
      <c r="C152" s="289" t="s">
        <v>4559</v>
      </c>
      <c r="D152" s="237"/>
      <c r="E152" s="237"/>
      <c r="F152" s="290" t="s">
        <v>4510</v>
      </c>
      <c r="G152" s="237"/>
      <c r="H152" s="289" t="s">
        <v>4570</v>
      </c>
      <c r="I152" s="289" t="s">
        <v>4512</v>
      </c>
      <c r="J152" s="289" t="s">
        <v>4561</v>
      </c>
      <c r="K152" s="285"/>
    </row>
    <row r="153" s="1" customFormat="1" ht="15" customHeight="1">
      <c r="B153" s="262"/>
      <c r="C153" s="289" t="s">
        <v>82</v>
      </c>
      <c r="D153" s="237"/>
      <c r="E153" s="237"/>
      <c r="F153" s="290" t="s">
        <v>4510</v>
      </c>
      <c r="G153" s="237"/>
      <c r="H153" s="289" t="s">
        <v>4571</v>
      </c>
      <c r="I153" s="289" t="s">
        <v>4512</v>
      </c>
      <c r="J153" s="289" t="s">
        <v>4561</v>
      </c>
      <c r="K153" s="285"/>
    </row>
    <row r="154" s="1" customFormat="1" ht="15" customHeight="1">
      <c r="B154" s="262"/>
      <c r="C154" s="289" t="s">
        <v>4515</v>
      </c>
      <c r="D154" s="237"/>
      <c r="E154" s="237"/>
      <c r="F154" s="290" t="s">
        <v>4516</v>
      </c>
      <c r="G154" s="237"/>
      <c r="H154" s="289" t="s">
        <v>4550</v>
      </c>
      <c r="I154" s="289" t="s">
        <v>4512</v>
      </c>
      <c r="J154" s="289">
        <v>50</v>
      </c>
      <c r="K154" s="285"/>
    </row>
    <row r="155" s="1" customFormat="1" ht="15" customHeight="1">
      <c r="B155" s="262"/>
      <c r="C155" s="289" t="s">
        <v>4518</v>
      </c>
      <c r="D155" s="237"/>
      <c r="E155" s="237"/>
      <c r="F155" s="290" t="s">
        <v>4510</v>
      </c>
      <c r="G155" s="237"/>
      <c r="H155" s="289" t="s">
        <v>4550</v>
      </c>
      <c r="I155" s="289" t="s">
        <v>4520</v>
      </c>
      <c r="J155" s="289"/>
      <c r="K155" s="285"/>
    </row>
    <row r="156" s="1" customFormat="1" ht="15" customHeight="1">
      <c r="B156" s="262"/>
      <c r="C156" s="289" t="s">
        <v>4529</v>
      </c>
      <c r="D156" s="237"/>
      <c r="E156" s="237"/>
      <c r="F156" s="290" t="s">
        <v>4516</v>
      </c>
      <c r="G156" s="237"/>
      <c r="H156" s="289" t="s">
        <v>4550</v>
      </c>
      <c r="I156" s="289" t="s">
        <v>4512</v>
      </c>
      <c r="J156" s="289">
        <v>50</v>
      </c>
      <c r="K156" s="285"/>
    </row>
    <row r="157" s="1" customFormat="1" ht="15" customHeight="1">
      <c r="B157" s="262"/>
      <c r="C157" s="289" t="s">
        <v>4537</v>
      </c>
      <c r="D157" s="237"/>
      <c r="E157" s="237"/>
      <c r="F157" s="290" t="s">
        <v>4516</v>
      </c>
      <c r="G157" s="237"/>
      <c r="H157" s="289" t="s">
        <v>4550</v>
      </c>
      <c r="I157" s="289" t="s">
        <v>4512</v>
      </c>
      <c r="J157" s="289">
        <v>50</v>
      </c>
      <c r="K157" s="285"/>
    </row>
    <row r="158" s="1" customFormat="1" ht="15" customHeight="1">
      <c r="B158" s="262"/>
      <c r="C158" s="289" t="s">
        <v>4535</v>
      </c>
      <c r="D158" s="237"/>
      <c r="E158" s="237"/>
      <c r="F158" s="290" t="s">
        <v>4516</v>
      </c>
      <c r="G158" s="237"/>
      <c r="H158" s="289" t="s">
        <v>4550</v>
      </c>
      <c r="I158" s="289" t="s">
        <v>4512</v>
      </c>
      <c r="J158" s="289">
        <v>50</v>
      </c>
      <c r="K158" s="285"/>
    </row>
    <row r="159" s="1" customFormat="1" ht="15" customHeight="1">
      <c r="B159" s="262"/>
      <c r="C159" s="289" t="s">
        <v>114</v>
      </c>
      <c r="D159" s="237"/>
      <c r="E159" s="237"/>
      <c r="F159" s="290" t="s">
        <v>4510</v>
      </c>
      <c r="G159" s="237"/>
      <c r="H159" s="289" t="s">
        <v>4572</v>
      </c>
      <c r="I159" s="289" t="s">
        <v>4512</v>
      </c>
      <c r="J159" s="289" t="s">
        <v>4573</v>
      </c>
      <c r="K159" s="285"/>
    </row>
    <row r="160" s="1" customFormat="1" ht="15" customHeight="1">
      <c r="B160" s="262"/>
      <c r="C160" s="289" t="s">
        <v>4574</v>
      </c>
      <c r="D160" s="237"/>
      <c r="E160" s="237"/>
      <c r="F160" s="290" t="s">
        <v>4510</v>
      </c>
      <c r="G160" s="237"/>
      <c r="H160" s="289" t="s">
        <v>4575</v>
      </c>
      <c r="I160" s="289" t="s">
        <v>4545</v>
      </c>
      <c r="J160" s="289"/>
      <c r="K160" s="285"/>
    </row>
    <row r="161" s="1" customFormat="1" ht="15" customHeight="1">
      <c r="B161" s="291"/>
      <c r="C161" s="271"/>
      <c r="D161" s="271"/>
      <c r="E161" s="271"/>
      <c r="F161" s="271"/>
      <c r="G161" s="271"/>
      <c r="H161" s="271"/>
      <c r="I161" s="271"/>
      <c r="J161" s="271"/>
      <c r="K161" s="292"/>
    </row>
    <row r="162" s="1" customFormat="1" ht="18.75" customHeight="1">
      <c r="B162" s="273"/>
      <c r="C162" s="283"/>
      <c r="D162" s="283"/>
      <c r="E162" s="283"/>
      <c r="F162" s="293"/>
      <c r="G162" s="283"/>
      <c r="H162" s="283"/>
      <c r="I162" s="283"/>
      <c r="J162" s="283"/>
      <c r="K162" s="273"/>
    </row>
    <row r="163" s="1" customFormat="1" ht="18.75" customHeight="1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</row>
    <row r="164" s="1" customFormat="1" ht="7.5" customHeight="1">
      <c r="B164" s="224"/>
      <c r="C164" s="225"/>
      <c r="D164" s="225"/>
      <c r="E164" s="225"/>
      <c r="F164" s="225"/>
      <c r="G164" s="225"/>
      <c r="H164" s="225"/>
      <c r="I164" s="225"/>
      <c r="J164" s="225"/>
      <c r="K164" s="226"/>
    </row>
    <row r="165" s="1" customFormat="1" ht="45" customHeight="1">
      <c r="B165" s="227"/>
      <c r="C165" s="228" t="s">
        <v>4576</v>
      </c>
      <c r="D165" s="228"/>
      <c r="E165" s="228"/>
      <c r="F165" s="228"/>
      <c r="G165" s="228"/>
      <c r="H165" s="228"/>
      <c r="I165" s="228"/>
      <c r="J165" s="228"/>
      <c r="K165" s="229"/>
    </row>
    <row r="166" s="1" customFormat="1" ht="17.25" customHeight="1">
      <c r="B166" s="227"/>
      <c r="C166" s="252" t="s">
        <v>4504</v>
      </c>
      <c r="D166" s="252"/>
      <c r="E166" s="252"/>
      <c r="F166" s="252" t="s">
        <v>4505</v>
      </c>
      <c r="G166" s="294"/>
      <c r="H166" s="295" t="s">
        <v>54</v>
      </c>
      <c r="I166" s="295" t="s">
        <v>57</v>
      </c>
      <c r="J166" s="252" t="s">
        <v>4506</v>
      </c>
      <c r="K166" s="229"/>
    </row>
    <row r="167" s="1" customFormat="1" ht="17.25" customHeight="1">
      <c r="B167" s="230"/>
      <c r="C167" s="254" t="s">
        <v>4507</v>
      </c>
      <c r="D167" s="254"/>
      <c r="E167" s="254"/>
      <c r="F167" s="255" t="s">
        <v>4508</v>
      </c>
      <c r="G167" s="296"/>
      <c r="H167" s="297"/>
      <c r="I167" s="297"/>
      <c r="J167" s="254" t="s">
        <v>4509</v>
      </c>
      <c r="K167" s="232"/>
    </row>
    <row r="168" s="1" customFormat="1" ht="5.25" customHeight="1">
      <c r="B168" s="262"/>
      <c r="C168" s="257"/>
      <c r="D168" s="257"/>
      <c r="E168" s="257"/>
      <c r="F168" s="257"/>
      <c r="G168" s="258"/>
      <c r="H168" s="257"/>
      <c r="I168" s="257"/>
      <c r="J168" s="257"/>
      <c r="K168" s="285"/>
    </row>
    <row r="169" s="1" customFormat="1" ht="15" customHeight="1">
      <c r="B169" s="262"/>
      <c r="C169" s="237" t="s">
        <v>4513</v>
      </c>
      <c r="D169" s="237"/>
      <c r="E169" s="237"/>
      <c r="F169" s="260" t="s">
        <v>4510</v>
      </c>
      <c r="G169" s="237"/>
      <c r="H169" s="237" t="s">
        <v>4550</v>
      </c>
      <c r="I169" s="237" t="s">
        <v>4512</v>
      </c>
      <c r="J169" s="237">
        <v>120</v>
      </c>
      <c r="K169" s="285"/>
    </row>
    <row r="170" s="1" customFormat="1" ht="15" customHeight="1">
      <c r="B170" s="262"/>
      <c r="C170" s="237" t="s">
        <v>4559</v>
      </c>
      <c r="D170" s="237"/>
      <c r="E170" s="237"/>
      <c r="F170" s="260" t="s">
        <v>4510</v>
      </c>
      <c r="G170" s="237"/>
      <c r="H170" s="237" t="s">
        <v>4560</v>
      </c>
      <c r="I170" s="237" t="s">
        <v>4512</v>
      </c>
      <c r="J170" s="237" t="s">
        <v>4561</v>
      </c>
      <c r="K170" s="285"/>
    </row>
    <row r="171" s="1" customFormat="1" ht="15" customHeight="1">
      <c r="B171" s="262"/>
      <c r="C171" s="237" t="s">
        <v>82</v>
      </c>
      <c r="D171" s="237"/>
      <c r="E171" s="237"/>
      <c r="F171" s="260" t="s">
        <v>4510</v>
      </c>
      <c r="G171" s="237"/>
      <c r="H171" s="237" t="s">
        <v>4577</v>
      </c>
      <c r="I171" s="237" t="s">
        <v>4512</v>
      </c>
      <c r="J171" s="237" t="s">
        <v>4561</v>
      </c>
      <c r="K171" s="285"/>
    </row>
    <row r="172" s="1" customFormat="1" ht="15" customHeight="1">
      <c r="B172" s="262"/>
      <c r="C172" s="237" t="s">
        <v>4515</v>
      </c>
      <c r="D172" s="237"/>
      <c r="E172" s="237"/>
      <c r="F172" s="260" t="s">
        <v>4516</v>
      </c>
      <c r="G172" s="237"/>
      <c r="H172" s="237" t="s">
        <v>4577</v>
      </c>
      <c r="I172" s="237" t="s">
        <v>4512</v>
      </c>
      <c r="J172" s="237">
        <v>50</v>
      </c>
      <c r="K172" s="285"/>
    </row>
    <row r="173" s="1" customFormat="1" ht="15" customHeight="1">
      <c r="B173" s="262"/>
      <c r="C173" s="237" t="s">
        <v>4518</v>
      </c>
      <c r="D173" s="237"/>
      <c r="E173" s="237"/>
      <c r="F173" s="260" t="s">
        <v>4510</v>
      </c>
      <c r="G173" s="237"/>
      <c r="H173" s="237" t="s">
        <v>4577</v>
      </c>
      <c r="I173" s="237" t="s">
        <v>4520</v>
      </c>
      <c r="J173" s="237"/>
      <c r="K173" s="285"/>
    </row>
    <row r="174" s="1" customFormat="1" ht="15" customHeight="1">
      <c r="B174" s="262"/>
      <c r="C174" s="237" t="s">
        <v>4529</v>
      </c>
      <c r="D174" s="237"/>
      <c r="E174" s="237"/>
      <c r="F174" s="260" t="s">
        <v>4516</v>
      </c>
      <c r="G174" s="237"/>
      <c r="H174" s="237" t="s">
        <v>4577</v>
      </c>
      <c r="I174" s="237" t="s">
        <v>4512</v>
      </c>
      <c r="J174" s="237">
        <v>50</v>
      </c>
      <c r="K174" s="285"/>
    </row>
    <row r="175" s="1" customFormat="1" ht="15" customHeight="1">
      <c r="B175" s="262"/>
      <c r="C175" s="237" t="s">
        <v>4537</v>
      </c>
      <c r="D175" s="237"/>
      <c r="E175" s="237"/>
      <c r="F175" s="260" t="s">
        <v>4516</v>
      </c>
      <c r="G175" s="237"/>
      <c r="H175" s="237" t="s">
        <v>4577</v>
      </c>
      <c r="I175" s="237" t="s">
        <v>4512</v>
      </c>
      <c r="J175" s="237">
        <v>50</v>
      </c>
      <c r="K175" s="285"/>
    </row>
    <row r="176" s="1" customFormat="1" ht="15" customHeight="1">
      <c r="B176" s="262"/>
      <c r="C176" s="237" t="s">
        <v>4535</v>
      </c>
      <c r="D176" s="237"/>
      <c r="E176" s="237"/>
      <c r="F176" s="260" t="s">
        <v>4516</v>
      </c>
      <c r="G176" s="237"/>
      <c r="H176" s="237" t="s">
        <v>4577</v>
      </c>
      <c r="I176" s="237" t="s">
        <v>4512</v>
      </c>
      <c r="J176" s="237">
        <v>50</v>
      </c>
      <c r="K176" s="285"/>
    </row>
    <row r="177" s="1" customFormat="1" ht="15" customHeight="1">
      <c r="B177" s="262"/>
      <c r="C177" s="237" t="s">
        <v>199</v>
      </c>
      <c r="D177" s="237"/>
      <c r="E177" s="237"/>
      <c r="F177" s="260" t="s">
        <v>4510</v>
      </c>
      <c r="G177" s="237"/>
      <c r="H177" s="237" t="s">
        <v>4578</v>
      </c>
      <c r="I177" s="237" t="s">
        <v>4579</v>
      </c>
      <c r="J177" s="237"/>
      <c r="K177" s="285"/>
    </row>
    <row r="178" s="1" customFormat="1" ht="15" customHeight="1">
      <c r="B178" s="262"/>
      <c r="C178" s="237" t="s">
        <v>57</v>
      </c>
      <c r="D178" s="237"/>
      <c r="E178" s="237"/>
      <c r="F178" s="260" t="s">
        <v>4510</v>
      </c>
      <c r="G178" s="237"/>
      <c r="H178" s="237" t="s">
        <v>4580</v>
      </c>
      <c r="I178" s="237" t="s">
        <v>4581</v>
      </c>
      <c r="J178" s="237">
        <v>1</v>
      </c>
      <c r="K178" s="285"/>
    </row>
    <row r="179" s="1" customFormat="1" ht="15" customHeight="1">
      <c r="B179" s="262"/>
      <c r="C179" s="237" t="s">
        <v>53</v>
      </c>
      <c r="D179" s="237"/>
      <c r="E179" s="237"/>
      <c r="F179" s="260" t="s">
        <v>4510</v>
      </c>
      <c r="G179" s="237"/>
      <c r="H179" s="237" t="s">
        <v>4582</v>
      </c>
      <c r="I179" s="237" t="s">
        <v>4512</v>
      </c>
      <c r="J179" s="237">
        <v>20</v>
      </c>
      <c r="K179" s="285"/>
    </row>
    <row r="180" s="1" customFormat="1" ht="15" customHeight="1">
      <c r="B180" s="262"/>
      <c r="C180" s="237" t="s">
        <v>54</v>
      </c>
      <c r="D180" s="237"/>
      <c r="E180" s="237"/>
      <c r="F180" s="260" t="s">
        <v>4510</v>
      </c>
      <c r="G180" s="237"/>
      <c r="H180" s="237" t="s">
        <v>4583</v>
      </c>
      <c r="I180" s="237" t="s">
        <v>4512</v>
      </c>
      <c r="J180" s="237">
        <v>255</v>
      </c>
      <c r="K180" s="285"/>
    </row>
    <row r="181" s="1" customFormat="1" ht="15" customHeight="1">
      <c r="B181" s="262"/>
      <c r="C181" s="237" t="s">
        <v>200</v>
      </c>
      <c r="D181" s="237"/>
      <c r="E181" s="237"/>
      <c r="F181" s="260" t="s">
        <v>4510</v>
      </c>
      <c r="G181" s="237"/>
      <c r="H181" s="237" t="s">
        <v>4474</v>
      </c>
      <c r="I181" s="237" t="s">
        <v>4512</v>
      </c>
      <c r="J181" s="237">
        <v>10</v>
      </c>
      <c r="K181" s="285"/>
    </row>
    <row r="182" s="1" customFormat="1" ht="15" customHeight="1">
      <c r="B182" s="262"/>
      <c r="C182" s="237" t="s">
        <v>201</v>
      </c>
      <c r="D182" s="237"/>
      <c r="E182" s="237"/>
      <c r="F182" s="260" t="s">
        <v>4510</v>
      </c>
      <c r="G182" s="237"/>
      <c r="H182" s="237" t="s">
        <v>4584</v>
      </c>
      <c r="I182" s="237" t="s">
        <v>4545</v>
      </c>
      <c r="J182" s="237"/>
      <c r="K182" s="285"/>
    </row>
    <row r="183" s="1" customFormat="1" ht="15" customHeight="1">
      <c r="B183" s="262"/>
      <c r="C183" s="237" t="s">
        <v>4585</v>
      </c>
      <c r="D183" s="237"/>
      <c r="E183" s="237"/>
      <c r="F183" s="260" t="s">
        <v>4510</v>
      </c>
      <c r="G183" s="237"/>
      <c r="H183" s="237" t="s">
        <v>4586</v>
      </c>
      <c r="I183" s="237" t="s">
        <v>4545</v>
      </c>
      <c r="J183" s="237"/>
      <c r="K183" s="285"/>
    </row>
    <row r="184" s="1" customFormat="1" ht="15" customHeight="1">
      <c r="B184" s="262"/>
      <c r="C184" s="237" t="s">
        <v>4574</v>
      </c>
      <c r="D184" s="237"/>
      <c r="E184" s="237"/>
      <c r="F184" s="260" t="s">
        <v>4510</v>
      </c>
      <c r="G184" s="237"/>
      <c r="H184" s="237" t="s">
        <v>4587</v>
      </c>
      <c r="I184" s="237" t="s">
        <v>4545</v>
      </c>
      <c r="J184" s="237"/>
      <c r="K184" s="285"/>
    </row>
    <row r="185" s="1" customFormat="1" ht="15" customHeight="1">
      <c r="B185" s="262"/>
      <c r="C185" s="237" t="s">
        <v>203</v>
      </c>
      <c r="D185" s="237"/>
      <c r="E185" s="237"/>
      <c r="F185" s="260" t="s">
        <v>4516</v>
      </c>
      <c r="G185" s="237"/>
      <c r="H185" s="237" t="s">
        <v>4588</v>
      </c>
      <c r="I185" s="237" t="s">
        <v>4512</v>
      </c>
      <c r="J185" s="237">
        <v>50</v>
      </c>
      <c r="K185" s="285"/>
    </row>
    <row r="186" s="1" customFormat="1" ht="15" customHeight="1">
      <c r="B186" s="262"/>
      <c r="C186" s="237" t="s">
        <v>4589</v>
      </c>
      <c r="D186" s="237"/>
      <c r="E186" s="237"/>
      <c r="F186" s="260" t="s">
        <v>4516</v>
      </c>
      <c r="G186" s="237"/>
      <c r="H186" s="237" t="s">
        <v>4590</v>
      </c>
      <c r="I186" s="237" t="s">
        <v>4591</v>
      </c>
      <c r="J186" s="237"/>
      <c r="K186" s="285"/>
    </row>
    <row r="187" s="1" customFormat="1" ht="15" customHeight="1">
      <c r="B187" s="262"/>
      <c r="C187" s="237" t="s">
        <v>4592</v>
      </c>
      <c r="D187" s="237"/>
      <c r="E187" s="237"/>
      <c r="F187" s="260" t="s">
        <v>4516</v>
      </c>
      <c r="G187" s="237"/>
      <c r="H187" s="237" t="s">
        <v>4593</v>
      </c>
      <c r="I187" s="237" t="s">
        <v>4591</v>
      </c>
      <c r="J187" s="237"/>
      <c r="K187" s="285"/>
    </row>
    <row r="188" s="1" customFormat="1" ht="15" customHeight="1">
      <c r="B188" s="262"/>
      <c r="C188" s="237" t="s">
        <v>4594</v>
      </c>
      <c r="D188" s="237"/>
      <c r="E188" s="237"/>
      <c r="F188" s="260" t="s">
        <v>4516</v>
      </c>
      <c r="G188" s="237"/>
      <c r="H188" s="237" t="s">
        <v>4595</v>
      </c>
      <c r="I188" s="237" t="s">
        <v>4591</v>
      </c>
      <c r="J188" s="237"/>
      <c r="K188" s="285"/>
    </row>
    <row r="189" s="1" customFormat="1" ht="15" customHeight="1">
      <c r="B189" s="262"/>
      <c r="C189" s="298" t="s">
        <v>4596</v>
      </c>
      <c r="D189" s="237"/>
      <c r="E189" s="237"/>
      <c r="F189" s="260" t="s">
        <v>4516</v>
      </c>
      <c r="G189" s="237"/>
      <c r="H189" s="237" t="s">
        <v>4597</v>
      </c>
      <c r="I189" s="237" t="s">
        <v>4598</v>
      </c>
      <c r="J189" s="299" t="s">
        <v>4599</v>
      </c>
      <c r="K189" s="285"/>
    </row>
    <row r="190" s="15" customFormat="1" ht="15" customHeight="1">
      <c r="B190" s="300"/>
      <c r="C190" s="301" t="s">
        <v>4600</v>
      </c>
      <c r="D190" s="302"/>
      <c r="E190" s="302"/>
      <c r="F190" s="303" t="s">
        <v>4516</v>
      </c>
      <c r="G190" s="302"/>
      <c r="H190" s="302" t="s">
        <v>4601</v>
      </c>
      <c r="I190" s="302" t="s">
        <v>4598</v>
      </c>
      <c r="J190" s="304" t="s">
        <v>4599</v>
      </c>
      <c r="K190" s="305"/>
    </row>
    <row r="191" s="1" customFormat="1" ht="15" customHeight="1">
      <c r="B191" s="262"/>
      <c r="C191" s="298" t="s">
        <v>42</v>
      </c>
      <c r="D191" s="237"/>
      <c r="E191" s="237"/>
      <c r="F191" s="260" t="s">
        <v>4510</v>
      </c>
      <c r="G191" s="237"/>
      <c r="H191" s="234" t="s">
        <v>4602</v>
      </c>
      <c r="I191" s="237" t="s">
        <v>4603</v>
      </c>
      <c r="J191" s="237"/>
      <c r="K191" s="285"/>
    </row>
    <row r="192" s="1" customFormat="1" ht="15" customHeight="1">
      <c r="B192" s="262"/>
      <c r="C192" s="298" t="s">
        <v>4604</v>
      </c>
      <c r="D192" s="237"/>
      <c r="E192" s="237"/>
      <c r="F192" s="260" t="s">
        <v>4510</v>
      </c>
      <c r="G192" s="237"/>
      <c r="H192" s="237" t="s">
        <v>4605</v>
      </c>
      <c r="I192" s="237" t="s">
        <v>4545</v>
      </c>
      <c r="J192" s="237"/>
      <c r="K192" s="285"/>
    </row>
    <row r="193" s="1" customFormat="1" ht="15" customHeight="1">
      <c r="B193" s="262"/>
      <c r="C193" s="298" t="s">
        <v>4606</v>
      </c>
      <c r="D193" s="237"/>
      <c r="E193" s="237"/>
      <c r="F193" s="260" t="s">
        <v>4510</v>
      </c>
      <c r="G193" s="237"/>
      <c r="H193" s="237" t="s">
        <v>4607</v>
      </c>
      <c r="I193" s="237" t="s">
        <v>4545</v>
      </c>
      <c r="J193" s="237"/>
      <c r="K193" s="285"/>
    </row>
    <row r="194" s="1" customFormat="1" ht="15" customHeight="1">
      <c r="B194" s="262"/>
      <c r="C194" s="298" t="s">
        <v>4608</v>
      </c>
      <c r="D194" s="237"/>
      <c r="E194" s="237"/>
      <c r="F194" s="260" t="s">
        <v>4516</v>
      </c>
      <c r="G194" s="237"/>
      <c r="H194" s="237" t="s">
        <v>4609</v>
      </c>
      <c r="I194" s="237" t="s">
        <v>4545</v>
      </c>
      <c r="J194" s="237"/>
      <c r="K194" s="285"/>
    </row>
    <row r="195" s="1" customFormat="1" ht="15" customHeight="1">
      <c r="B195" s="291"/>
      <c r="C195" s="306"/>
      <c r="D195" s="271"/>
      <c r="E195" s="271"/>
      <c r="F195" s="271"/>
      <c r="G195" s="271"/>
      <c r="H195" s="271"/>
      <c r="I195" s="271"/>
      <c r="J195" s="271"/>
      <c r="K195" s="292"/>
    </row>
    <row r="196" s="1" customFormat="1" ht="18.75" customHeight="1">
      <c r="B196" s="273"/>
      <c r="C196" s="283"/>
      <c r="D196" s="283"/>
      <c r="E196" s="283"/>
      <c r="F196" s="293"/>
      <c r="G196" s="283"/>
      <c r="H196" s="283"/>
      <c r="I196" s="283"/>
      <c r="J196" s="283"/>
      <c r="K196" s="273"/>
    </row>
    <row r="197" s="1" customFormat="1" ht="18.75" customHeight="1">
      <c r="B197" s="273"/>
      <c r="C197" s="283"/>
      <c r="D197" s="283"/>
      <c r="E197" s="283"/>
      <c r="F197" s="293"/>
      <c r="G197" s="283"/>
      <c r="H197" s="283"/>
      <c r="I197" s="283"/>
      <c r="J197" s="283"/>
      <c r="K197" s="273"/>
    </row>
    <row r="198" s="1" customFormat="1" ht="18.75" customHeight="1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</row>
    <row r="199" s="1" customFormat="1" ht="13.5">
      <c r="B199" s="224"/>
      <c r="C199" s="225"/>
      <c r="D199" s="225"/>
      <c r="E199" s="225"/>
      <c r="F199" s="225"/>
      <c r="G199" s="225"/>
      <c r="H199" s="225"/>
      <c r="I199" s="225"/>
      <c r="J199" s="225"/>
      <c r="K199" s="226"/>
    </row>
    <row r="200" s="1" customFormat="1" ht="21">
      <c r="B200" s="227"/>
      <c r="C200" s="228" t="s">
        <v>4610</v>
      </c>
      <c r="D200" s="228"/>
      <c r="E200" s="228"/>
      <c r="F200" s="228"/>
      <c r="G200" s="228"/>
      <c r="H200" s="228"/>
      <c r="I200" s="228"/>
      <c r="J200" s="228"/>
      <c r="K200" s="229"/>
    </row>
    <row r="201" s="1" customFormat="1" ht="25.5" customHeight="1">
      <c r="B201" s="227"/>
      <c r="C201" s="307" t="s">
        <v>4611</v>
      </c>
      <c r="D201" s="307"/>
      <c r="E201" s="307"/>
      <c r="F201" s="307" t="s">
        <v>4612</v>
      </c>
      <c r="G201" s="308"/>
      <c r="H201" s="307" t="s">
        <v>4613</v>
      </c>
      <c r="I201" s="307"/>
      <c r="J201" s="307"/>
      <c r="K201" s="229"/>
    </row>
    <row r="202" s="1" customFormat="1" ht="5.25" customHeight="1">
      <c r="B202" s="262"/>
      <c r="C202" s="257"/>
      <c r="D202" s="257"/>
      <c r="E202" s="257"/>
      <c r="F202" s="257"/>
      <c r="G202" s="283"/>
      <c r="H202" s="257"/>
      <c r="I202" s="257"/>
      <c r="J202" s="257"/>
      <c r="K202" s="285"/>
    </row>
    <row r="203" s="1" customFormat="1" ht="15" customHeight="1">
      <c r="B203" s="262"/>
      <c r="C203" s="237" t="s">
        <v>4603</v>
      </c>
      <c r="D203" s="237"/>
      <c r="E203" s="237"/>
      <c r="F203" s="260" t="s">
        <v>43</v>
      </c>
      <c r="G203" s="237"/>
      <c r="H203" s="237" t="s">
        <v>4614</v>
      </c>
      <c r="I203" s="237"/>
      <c r="J203" s="237"/>
      <c r="K203" s="285"/>
    </row>
    <row r="204" s="1" customFormat="1" ht="15" customHeight="1">
      <c r="B204" s="262"/>
      <c r="C204" s="237"/>
      <c r="D204" s="237"/>
      <c r="E204" s="237"/>
      <c r="F204" s="260" t="s">
        <v>44</v>
      </c>
      <c r="G204" s="237"/>
      <c r="H204" s="237" t="s">
        <v>4615</v>
      </c>
      <c r="I204" s="237"/>
      <c r="J204" s="237"/>
      <c r="K204" s="285"/>
    </row>
    <row r="205" s="1" customFormat="1" ht="15" customHeight="1">
      <c r="B205" s="262"/>
      <c r="C205" s="237"/>
      <c r="D205" s="237"/>
      <c r="E205" s="237"/>
      <c r="F205" s="260" t="s">
        <v>47</v>
      </c>
      <c r="G205" s="237"/>
      <c r="H205" s="237" t="s">
        <v>4616</v>
      </c>
      <c r="I205" s="237"/>
      <c r="J205" s="237"/>
      <c r="K205" s="285"/>
    </row>
    <row r="206" s="1" customFormat="1" ht="15" customHeight="1">
      <c r="B206" s="262"/>
      <c r="C206" s="237"/>
      <c r="D206" s="237"/>
      <c r="E206" s="237"/>
      <c r="F206" s="260" t="s">
        <v>45</v>
      </c>
      <c r="G206" s="237"/>
      <c r="H206" s="237" t="s">
        <v>4617</v>
      </c>
      <c r="I206" s="237"/>
      <c r="J206" s="237"/>
      <c r="K206" s="285"/>
    </row>
    <row r="207" s="1" customFormat="1" ht="15" customHeight="1">
      <c r="B207" s="262"/>
      <c r="C207" s="237"/>
      <c r="D207" s="237"/>
      <c r="E207" s="237"/>
      <c r="F207" s="260" t="s">
        <v>46</v>
      </c>
      <c r="G207" s="237"/>
      <c r="H207" s="237" t="s">
        <v>4618</v>
      </c>
      <c r="I207" s="237"/>
      <c r="J207" s="237"/>
      <c r="K207" s="285"/>
    </row>
    <row r="208" s="1" customFormat="1" ht="15" customHeight="1">
      <c r="B208" s="262"/>
      <c r="C208" s="237"/>
      <c r="D208" s="237"/>
      <c r="E208" s="237"/>
      <c r="F208" s="260"/>
      <c r="G208" s="237"/>
      <c r="H208" s="237"/>
      <c r="I208" s="237"/>
      <c r="J208" s="237"/>
      <c r="K208" s="285"/>
    </row>
    <row r="209" s="1" customFormat="1" ht="15" customHeight="1">
      <c r="B209" s="262"/>
      <c r="C209" s="237" t="s">
        <v>4557</v>
      </c>
      <c r="D209" s="237"/>
      <c r="E209" s="237"/>
      <c r="F209" s="260" t="s">
        <v>78</v>
      </c>
      <c r="G209" s="237"/>
      <c r="H209" s="237" t="s">
        <v>4619</v>
      </c>
      <c r="I209" s="237"/>
      <c r="J209" s="237"/>
      <c r="K209" s="285"/>
    </row>
    <row r="210" s="1" customFormat="1" ht="15" customHeight="1">
      <c r="B210" s="262"/>
      <c r="C210" s="237"/>
      <c r="D210" s="237"/>
      <c r="E210" s="237"/>
      <c r="F210" s="260" t="s">
        <v>4455</v>
      </c>
      <c r="G210" s="237"/>
      <c r="H210" s="237" t="s">
        <v>4456</v>
      </c>
      <c r="I210" s="237"/>
      <c r="J210" s="237"/>
      <c r="K210" s="285"/>
    </row>
    <row r="211" s="1" customFormat="1" ht="15" customHeight="1">
      <c r="B211" s="262"/>
      <c r="C211" s="237"/>
      <c r="D211" s="237"/>
      <c r="E211" s="237"/>
      <c r="F211" s="260" t="s">
        <v>4453</v>
      </c>
      <c r="G211" s="237"/>
      <c r="H211" s="237" t="s">
        <v>4620</v>
      </c>
      <c r="I211" s="237"/>
      <c r="J211" s="237"/>
      <c r="K211" s="285"/>
    </row>
    <row r="212" s="1" customFormat="1" ht="15" customHeight="1">
      <c r="B212" s="309"/>
      <c r="C212" s="237"/>
      <c r="D212" s="237"/>
      <c r="E212" s="237"/>
      <c r="F212" s="260" t="s">
        <v>4457</v>
      </c>
      <c r="G212" s="298"/>
      <c r="H212" s="289" t="s">
        <v>4458</v>
      </c>
      <c r="I212" s="289"/>
      <c r="J212" s="289"/>
      <c r="K212" s="310"/>
    </row>
    <row r="213" s="1" customFormat="1" ht="15" customHeight="1">
      <c r="B213" s="309"/>
      <c r="C213" s="237"/>
      <c r="D213" s="237"/>
      <c r="E213" s="237"/>
      <c r="F213" s="260" t="s">
        <v>4138</v>
      </c>
      <c r="G213" s="298"/>
      <c r="H213" s="289" t="s">
        <v>2866</v>
      </c>
      <c r="I213" s="289"/>
      <c r="J213" s="289"/>
      <c r="K213" s="310"/>
    </row>
    <row r="214" s="1" customFormat="1" ht="15" customHeight="1">
      <c r="B214" s="309"/>
      <c r="C214" s="237"/>
      <c r="D214" s="237"/>
      <c r="E214" s="237"/>
      <c r="F214" s="260"/>
      <c r="G214" s="298"/>
      <c r="H214" s="289"/>
      <c r="I214" s="289"/>
      <c r="J214" s="289"/>
      <c r="K214" s="310"/>
    </row>
    <row r="215" s="1" customFormat="1" ht="15" customHeight="1">
      <c r="B215" s="309"/>
      <c r="C215" s="237" t="s">
        <v>4581</v>
      </c>
      <c r="D215" s="237"/>
      <c r="E215" s="237"/>
      <c r="F215" s="260">
        <v>1</v>
      </c>
      <c r="G215" s="298"/>
      <c r="H215" s="289" t="s">
        <v>4621</v>
      </c>
      <c r="I215" s="289"/>
      <c r="J215" s="289"/>
      <c r="K215" s="310"/>
    </row>
    <row r="216" s="1" customFormat="1" ht="15" customHeight="1">
      <c r="B216" s="309"/>
      <c r="C216" s="237"/>
      <c r="D216" s="237"/>
      <c r="E216" s="237"/>
      <c r="F216" s="260">
        <v>2</v>
      </c>
      <c r="G216" s="298"/>
      <c r="H216" s="289" t="s">
        <v>4622</v>
      </c>
      <c r="I216" s="289"/>
      <c r="J216" s="289"/>
      <c r="K216" s="310"/>
    </row>
    <row r="217" s="1" customFormat="1" ht="15" customHeight="1">
      <c r="B217" s="309"/>
      <c r="C217" s="237"/>
      <c r="D217" s="237"/>
      <c r="E217" s="237"/>
      <c r="F217" s="260">
        <v>3</v>
      </c>
      <c r="G217" s="298"/>
      <c r="H217" s="289" t="s">
        <v>4623</v>
      </c>
      <c r="I217" s="289"/>
      <c r="J217" s="289"/>
      <c r="K217" s="310"/>
    </row>
    <row r="218" s="1" customFormat="1" ht="15" customHeight="1">
      <c r="B218" s="309"/>
      <c r="C218" s="237"/>
      <c r="D218" s="237"/>
      <c r="E218" s="237"/>
      <c r="F218" s="260">
        <v>4</v>
      </c>
      <c r="G218" s="298"/>
      <c r="H218" s="289" t="s">
        <v>4624</v>
      </c>
      <c r="I218" s="289"/>
      <c r="J218" s="289"/>
      <c r="K218" s="310"/>
    </row>
    <row r="219" s="1" customFormat="1" ht="12.75" customHeight="1">
      <c r="B219" s="311"/>
      <c r="C219" s="312"/>
      <c r="D219" s="312"/>
      <c r="E219" s="312"/>
      <c r="F219" s="312"/>
      <c r="G219" s="312"/>
      <c r="H219" s="312"/>
      <c r="I219" s="312"/>
      <c r="J219" s="312"/>
      <c r="K219" s="31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79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110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- smlouva č. 1 - SO01, 10, 12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111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112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27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tr">
        <f>IF('Rekapitulace stavby'!AN16="","",'Rekapitulace stavby'!AN16)</f>
        <v/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BS projekt s.r.o. </v>
      </c>
      <c r="F21" s="37"/>
      <c r="G21" s="37"/>
      <c r="H21" s="37"/>
      <c r="I21" s="31" t="s">
        <v>28</v>
      </c>
      <c r="J21" s="26" t="str">
        <f>IF('Rekapitulace stavby'!AN17="","",'Rekapitulace stavby'!AN17)</f>
        <v/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tr">
        <f>IF('Rekapitulace stavby'!AN19="","",'Rekapitulace stavby'!AN19)</f>
        <v/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Ing. Tomáš Hrdlička, Jan Hajný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4"/>
      <c r="B27" s="125"/>
      <c r="C27" s="124"/>
      <c r="D27" s="124"/>
      <c r="E27" s="35" t="s">
        <v>3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ROUND(J160,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ROUND((SUM(BE160:BE1049)),  2)</f>
        <v>0</v>
      </c>
      <c r="G33" s="37"/>
      <c r="H33" s="37"/>
      <c r="I33" s="130">
        <v>0.20999999999999999</v>
      </c>
      <c r="J33" s="129">
        <f>ROUND(((SUM(BE160:BE1049))*I33),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ROUND((SUM(BF160:BF1049)),  2)</f>
        <v>0</v>
      </c>
      <c r="G34" s="37"/>
      <c r="H34" s="37"/>
      <c r="I34" s="130">
        <v>0.12</v>
      </c>
      <c r="J34" s="129">
        <f>ROUND(((SUM(BF160:BF1049))*I34),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ROUND((SUM(BG160:BG1049)),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ROUND((SUM(BH160:BH1049)),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ROUND((SUM(BI160:BI1049)),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113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- smlouva č. 1 - SO01, 10, 12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111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1 - SO01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 xml:space="preserve"> 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 xml:space="preserve">BS projekt s.r.o. 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25.6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Ing. Tomáš Hrdlička, Jan Hajný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114</v>
      </c>
      <c r="D57" s="131"/>
      <c r="E57" s="131"/>
      <c r="F57" s="131"/>
      <c r="G57" s="131"/>
      <c r="H57" s="131"/>
      <c r="I57" s="131"/>
      <c r="J57" s="138" t="s">
        <v>115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J160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116</v>
      </c>
    </row>
    <row r="60" s="9" customFormat="1" ht="24.96" customHeight="1">
      <c r="A60" s="9"/>
      <c r="B60" s="140"/>
      <c r="C60" s="9"/>
      <c r="D60" s="141" t="s">
        <v>117</v>
      </c>
      <c r="E60" s="142"/>
      <c r="F60" s="142"/>
      <c r="G60" s="142"/>
      <c r="H60" s="142"/>
      <c r="I60" s="142"/>
      <c r="J60" s="143">
        <f>J161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118</v>
      </c>
      <c r="E61" s="146"/>
      <c r="F61" s="146"/>
      <c r="G61" s="146"/>
      <c r="H61" s="146"/>
      <c r="I61" s="146"/>
      <c r="J61" s="147">
        <f>J162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44"/>
      <c r="C62" s="10"/>
      <c r="D62" s="145" t="s">
        <v>119</v>
      </c>
      <c r="E62" s="146"/>
      <c r="F62" s="146"/>
      <c r="G62" s="146"/>
      <c r="H62" s="146"/>
      <c r="I62" s="146"/>
      <c r="J62" s="147">
        <f>J163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44"/>
      <c r="C63" s="10"/>
      <c r="D63" s="145" t="s">
        <v>120</v>
      </c>
      <c r="E63" s="146"/>
      <c r="F63" s="146"/>
      <c r="G63" s="146"/>
      <c r="H63" s="146"/>
      <c r="I63" s="146"/>
      <c r="J63" s="147">
        <f>J173</f>
        <v>0</v>
      </c>
      <c r="K63" s="10"/>
      <c r="L63" s="14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44"/>
      <c r="C64" s="10"/>
      <c r="D64" s="145" t="s">
        <v>121</v>
      </c>
      <c r="E64" s="146"/>
      <c r="F64" s="146"/>
      <c r="G64" s="146"/>
      <c r="H64" s="146"/>
      <c r="I64" s="146"/>
      <c r="J64" s="147">
        <f>J182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44"/>
      <c r="C65" s="10"/>
      <c r="D65" s="145" t="s">
        <v>122</v>
      </c>
      <c r="E65" s="146"/>
      <c r="F65" s="146"/>
      <c r="G65" s="146"/>
      <c r="H65" s="146"/>
      <c r="I65" s="146"/>
      <c r="J65" s="147">
        <f>J189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123</v>
      </c>
      <c r="E66" s="146"/>
      <c r="F66" s="146"/>
      <c r="G66" s="146"/>
      <c r="H66" s="146"/>
      <c r="I66" s="146"/>
      <c r="J66" s="147">
        <f>J196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44"/>
      <c r="C67" s="10"/>
      <c r="D67" s="145" t="s">
        <v>124</v>
      </c>
      <c r="E67" s="146"/>
      <c r="F67" s="146"/>
      <c r="G67" s="146"/>
      <c r="H67" s="146"/>
      <c r="I67" s="146"/>
      <c r="J67" s="147">
        <f>J197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44"/>
      <c r="C68" s="10"/>
      <c r="D68" s="145" t="s">
        <v>125</v>
      </c>
      <c r="E68" s="146"/>
      <c r="F68" s="146"/>
      <c r="G68" s="146"/>
      <c r="H68" s="146"/>
      <c r="I68" s="146"/>
      <c r="J68" s="147">
        <f>J202</f>
        <v>0</v>
      </c>
      <c r="K68" s="10"/>
      <c r="L68" s="1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44"/>
      <c r="C69" s="10"/>
      <c r="D69" s="145" t="s">
        <v>126</v>
      </c>
      <c r="E69" s="146"/>
      <c r="F69" s="146"/>
      <c r="G69" s="146"/>
      <c r="H69" s="146"/>
      <c r="I69" s="146"/>
      <c r="J69" s="147">
        <f>J217</f>
        <v>0</v>
      </c>
      <c r="K69" s="10"/>
      <c r="L69" s="1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44"/>
      <c r="C70" s="10"/>
      <c r="D70" s="145" t="s">
        <v>127</v>
      </c>
      <c r="E70" s="146"/>
      <c r="F70" s="146"/>
      <c r="G70" s="146"/>
      <c r="H70" s="146"/>
      <c r="I70" s="146"/>
      <c r="J70" s="147">
        <f>J226</f>
        <v>0</v>
      </c>
      <c r="K70" s="10"/>
      <c r="L70" s="14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44"/>
      <c r="C71" s="10"/>
      <c r="D71" s="145" t="s">
        <v>128</v>
      </c>
      <c r="E71" s="146"/>
      <c r="F71" s="146"/>
      <c r="G71" s="146"/>
      <c r="H71" s="146"/>
      <c r="I71" s="146"/>
      <c r="J71" s="147">
        <f>J245</f>
        <v>0</v>
      </c>
      <c r="K71" s="10"/>
      <c r="L71" s="14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44"/>
      <c r="C72" s="10"/>
      <c r="D72" s="145" t="s">
        <v>129</v>
      </c>
      <c r="E72" s="146"/>
      <c r="F72" s="146"/>
      <c r="G72" s="146"/>
      <c r="H72" s="146"/>
      <c r="I72" s="146"/>
      <c r="J72" s="147">
        <f>J251</f>
        <v>0</v>
      </c>
      <c r="K72" s="10"/>
      <c r="L72" s="14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44"/>
      <c r="C73" s="10"/>
      <c r="D73" s="145" t="s">
        <v>130</v>
      </c>
      <c r="E73" s="146"/>
      <c r="F73" s="146"/>
      <c r="G73" s="146"/>
      <c r="H73" s="146"/>
      <c r="I73" s="146"/>
      <c r="J73" s="147">
        <f>J272</f>
        <v>0</v>
      </c>
      <c r="K73" s="10"/>
      <c r="L73" s="14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4"/>
      <c r="C74" s="10"/>
      <c r="D74" s="145" t="s">
        <v>131</v>
      </c>
      <c r="E74" s="146"/>
      <c r="F74" s="146"/>
      <c r="G74" s="146"/>
      <c r="H74" s="146"/>
      <c r="I74" s="146"/>
      <c r="J74" s="147">
        <f>J282</f>
        <v>0</v>
      </c>
      <c r="K74" s="10"/>
      <c r="L74" s="14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44"/>
      <c r="C75" s="10"/>
      <c r="D75" s="145" t="s">
        <v>132</v>
      </c>
      <c r="E75" s="146"/>
      <c r="F75" s="146"/>
      <c r="G75" s="146"/>
      <c r="H75" s="146"/>
      <c r="I75" s="146"/>
      <c r="J75" s="147">
        <f>J289</f>
        <v>0</v>
      </c>
      <c r="K75" s="10"/>
      <c r="L75" s="14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44"/>
      <c r="C76" s="10"/>
      <c r="D76" s="145" t="s">
        <v>133</v>
      </c>
      <c r="E76" s="146"/>
      <c r="F76" s="146"/>
      <c r="G76" s="146"/>
      <c r="H76" s="146"/>
      <c r="I76" s="146"/>
      <c r="J76" s="147">
        <f>J294</f>
        <v>0</v>
      </c>
      <c r="K76" s="10"/>
      <c r="L76" s="14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21.84" customHeight="1">
      <c r="A77" s="10"/>
      <c r="B77" s="144"/>
      <c r="C77" s="10"/>
      <c r="D77" s="145" t="s">
        <v>134</v>
      </c>
      <c r="E77" s="146"/>
      <c r="F77" s="146"/>
      <c r="G77" s="146"/>
      <c r="H77" s="146"/>
      <c r="I77" s="146"/>
      <c r="J77" s="147">
        <f>J295</f>
        <v>0</v>
      </c>
      <c r="K77" s="10"/>
      <c r="L77" s="144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44"/>
      <c r="C78" s="10"/>
      <c r="D78" s="145" t="s">
        <v>135</v>
      </c>
      <c r="E78" s="146"/>
      <c r="F78" s="146"/>
      <c r="G78" s="146"/>
      <c r="H78" s="146"/>
      <c r="I78" s="146"/>
      <c r="J78" s="147">
        <f>J317</f>
        <v>0</v>
      </c>
      <c r="K78" s="10"/>
      <c r="L78" s="144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4"/>
      <c r="C79" s="10"/>
      <c r="D79" s="145" t="s">
        <v>136</v>
      </c>
      <c r="E79" s="146"/>
      <c r="F79" s="146"/>
      <c r="G79" s="146"/>
      <c r="H79" s="146"/>
      <c r="I79" s="146"/>
      <c r="J79" s="147">
        <f>J336</f>
        <v>0</v>
      </c>
      <c r="K79" s="10"/>
      <c r="L79" s="144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44"/>
      <c r="C80" s="10"/>
      <c r="D80" s="145" t="s">
        <v>137</v>
      </c>
      <c r="E80" s="146"/>
      <c r="F80" s="146"/>
      <c r="G80" s="146"/>
      <c r="H80" s="146"/>
      <c r="I80" s="146"/>
      <c r="J80" s="147">
        <f>J340</f>
        <v>0</v>
      </c>
      <c r="K80" s="10"/>
      <c r="L80" s="144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44"/>
      <c r="C81" s="10"/>
      <c r="D81" s="145" t="s">
        <v>138</v>
      </c>
      <c r="E81" s="146"/>
      <c r="F81" s="146"/>
      <c r="G81" s="146"/>
      <c r="H81" s="146"/>
      <c r="I81" s="146"/>
      <c r="J81" s="147">
        <f>J345</f>
        <v>0</v>
      </c>
      <c r="K81" s="10"/>
      <c r="L81" s="144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44"/>
      <c r="C82" s="10"/>
      <c r="D82" s="145" t="s">
        <v>139</v>
      </c>
      <c r="E82" s="146"/>
      <c r="F82" s="146"/>
      <c r="G82" s="146"/>
      <c r="H82" s="146"/>
      <c r="I82" s="146"/>
      <c r="J82" s="147">
        <f>J357</f>
        <v>0</v>
      </c>
      <c r="K82" s="10"/>
      <c r="L82" s="144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44"/>
      <c r="C83" s="10"/>
      <c r="D83" s="145" t="s">
        <v>140</v>
      </c>
      <c r="E83" s="146"/>
      <c r="F83" s="146"/>
      <c r="G83" s="146"/>
      <c r="H83" s="146"/>
      <c r="I83" s="146"/>
      <c r="J83" s="147">
        <f>J368</f>
        <v>0</v>
      </c>
      <c r="K83" s="10"/>
      <c r="L83" s="144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44"/>
      <c r="C84" s="10"/>
      <c r="D84" s="145" t="s">
        <v>141</v>
      </c>
      <c r="E84" s="146"/>
      <c r="F84" s="146"/>
      <c r="G84" s="146"/>
      <c r="H84" s="146"/>
      <c r="I84" s="146"/>
      <c r="J84" s="147">
        <f>J382</f>
        <v>0</v>
      </c>
      <c r="K84" s="10"/>
      <c r="L84" s="144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4.88" customHeight="1">
      <c r="A85" s="10"/>
      <c r="B85" s="144"/>
      <c r="C85" s="10"/>
      <c r="D85" s="145" t="s">
        <v>142</v>
      </c>
      <c r="E85" s="146"/>
      <c r="F85" s="146"/>
      <c r="G85" s="146"/>
      <c r="H85" s="146"/>
      <c r="I85" s="146"/>
      <c r="J85" s="147">
        <f>J398</f>
        <v>0</v>
      </c>
      <c r="K85" s="10"/>
      <c r="L85" s="144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4.88" customHeight="1">
      <c r="A86" s="10"/>
      <c r="B86" s="144"/>
      <c r="C86" s="10"/>
      <c r="D86" s="145" t="s">
        <v>143</v>
      </c>
      <c r="E86" s="146"/>
      <c r="F86" s="146"/>
      <c r="G86" s="146"/>
      <c r="H86" s="146"/>
      <c r="I86" s="146"/>
      <c r="J86" s="147">
        <f>J411</f>
        <v>0</v>
      </c>
      <c r="K86" s="10"/>
      <c r="L86" s="144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44"/>
      <c r="C87" s="10"/>
      <c r="D87" s="145" t="s">
        <v>144</v>
      </c>
      <c r="E87" s="146"/>
      <c r="F87" s="146"/>
      <c r="G87" s="146"/>
      <c r="H87" s="146"/>
      <c r="I87" s="146"/>
      <c r="J87" s="147">
        <f>J423</f>
        <v>0</v>
      </c>
      <c r="K87" s="10"/>
      <c r="L87" s="144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4.88" customHeight="1">
      <c r="A88" s="10"/>
      <c r="B88" s="144"/>
      <c r="C88" s="10"/>
      <c r="D88" s="145" t="s">
        <v>145</v>
      </c>
      <c r="E88" s="146"/>
      <c r="F88" s="146"/>
      <c r="G88" s="146"/>
      <c r="H88" s="146"/>
      <c r="I88" s="146"/>
      <c r="J88" s="147">
        <f>J424</f>
        <v>0</v>
      </c>
      <c r="K88" s="10"/>
      <c r="L88" s="144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21.84" customHeight="1">
      <c r="A89" s="10"/>
      <c r="B89" s="144"/>
      <c r="C89" s="10"/>
      <c r="D89" s="145" t="s">
        <v>146</v>
      </c>
      <c r="E89" s="146"/>
      <c r="F89" s="146"/>
      <c r="G89" s="146"/>
      <c r="H89" s="146"/>
      <c r="I89" s="146"/>
      <c r="J89" s="147">
        <f>J438</f>
        <v>0</v>
      </c>
      <c r="K89" s="10"/>
      <c r="L89" s="144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21.84" customHeight="1">
      <c r="A90" s="10"/>
      <c r="B90" s="144"/>
      <c r="C90" s="10"/>
      <c r="D90" s="145" t="s">
        <v>147</v>
      </c>
      <c r="E90" s="146"/>
      <c r="F90" s="146"/>
      <c r="G90" s="146"/>
      <c r="H90" s="146"/>
      <c r="I90" s="146"/>
      <c r="J90" s="147">
        <f>J441</f>
        <v>0</v>
      </c>
      <c r="K90" s="10"/>
      <c r="L90" s="144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4.88" customHeight="1">
      <c r="A91" s="10"/>
      <c r="B91" s="144"/>
      <c r="C91" s="10"/>
      <c r="D91" s="145" t="s">
        <v>148</v>
      </c>
      <c r="E91" s="146"/>
      <c r="F91" s="146"/>
      <c r="G91" s="146"/>
      <c r="H91" s="146"/>
      <c r="I91" s="146"/>
      <c r="J91" s="147">
        <f>J446</f>
        <v>0</v>
      </c>
      <c r="K91" s="10"/>
      <c r="L91" s="144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21.84" customHeight="1">
      <c r="A92" s="10"/>
      <c r="B92" s="144"/>
      <c r="C92" s="10"/>
      <c r="D92" s="145" t="s">
        <v>149</v>
      </c>
      <c r="E92" s="146"/>
      <c r="F92" s="146"/>
      <c r="G92" s="146"/>
      <c r="H92" s="146"/>
      <c r="I92" s="146"/>
      <c r="J92" s="147">
        <f>J447</f>
        <v>0</v>
      </c>
      <c r="K92" s="10"/>
      <c r="L92" s="144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21.84" customHeight="1">
      <c r="A93" s="10"/>
      <c r="B93" s="144"/>
      <c r="C93" s="10"/>
      <c r="D93" s="145" t="s">
        <v>150</v>
      </c>
      <c r="E93" s="146"/>
      <c r="F93" s="146"/>
      <c r="G93" s="146"/>
      <c r="H93" s="146"/>
      <c r="I93" s="146"/>
      <c r="J93" s="147">
        <f>J452</f>
        <v>0</v>
      </c>
      <c r="K93" s="10"/>
      <c r="L93" s="144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21.84" customHeight="1">
      <c r="A94" s="10"/>
      <c r="B94" s="144"/>
      <c r="C94" s="10"/>
      <c r="D94" s="145" t="s">
        <v>151</v>
      </c>
      <c r="E94" s="146"/>
      <c r="F94" s="146"/>
      <c r="G94" s="146"/>
      <c r="H94" s="146"/>
      <c r="I94" s="146"/>
      <c r="J94" s="147">
        <f>J461</f>
        <v>0</v>
      </c>
      <c r="K94" s="10"/>
      <c r="L94" s="144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21.84" customHeight="1">
      <c r="A95" s="10"/>
      <c r="B95" s="144"/>
      <c r="C95" s="10"/>
      <c r="D95" s="145" t="s">
        <v>152</v>
      </c>
      <c r="E95" s="146"/>
      <c r="F95" s="146"/>
      <c r="G95" s="146"/>
      <c r="H95" s="146"/>
      <c r="I95" s="146"/>
      <c r="J95" s="147">
        <f>J475</f>
        <v>0</v>
      </c>
      <c r="K95" s="10"/>
      <c r="L95" s="144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21.84" customHeight="1">
      <c r="A96" s="10"/>
      <c r="B96" s="144"/>
      <c r="C96" s="10"/>
      <c r="D96" s="145" t="s">
        <v>153</v>
      </c>
      <c r="E96" s="146"/>
      <c r="F96" s="146"/>
      <c r="G96" s="146"/>
      <c r="H96" s="146"/>
      <c r="I96" s="146"/>
      <c r="J96" s="147">
        <f>J486</f>
        <v>0</v>
      </c>
      <c r="K96" s="10"/>
      <c r="L96" s="14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21.84" customHeight="1">
      <c r="A97" s="10"/>
      <c r="B97" s="144"/>
      <c r="C97" s="10"/>
      <c r="D97" s="145" t="s">
        <v>154</v>
      </c>
      <c r="E97" s="146"/>
      <c r="F97" s="146"/>
      <c r="G97" s="146"/>
      <c r="H97" s="146"/>
      <c r="I97" s="146"/>
      <c r="J97" s="147">
        <f>J495</f>
        <v>0</v>
      </c>
      <c r="K97" s="10"/>
      <c r="L97" s="14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4.88" customHeight="1">
      <c r="A98" s="10"/>
      <c r="B98" s="144"/>
      <c r="C98" s="10"/>
      <c r="D98" s="145" t="s">
        <v>155</v>
      </c>
      <c r="E98" s="146"/>
      <c r="F98" s="146"/>
      <c r="G98" s="146"/>
      <c r="H98" s="146"/>
      <c r="I98" s="146"/>
      <c r="J98" s="147">
        <f>J504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21.84" customHeight="1">
      <c r="A99" s="10"/>
      <c r="B99" s="144"/>
      <c r="C99" s="10"/>
      <c r="D99" s="145" t="s">
        <v>156</v>
      </c>
      <c r="E99" s="146"/>
      <c r="F99" s="146"/>
      <c r="G99" s="146"/>
      <c r="H99" s="146"/>
      <c r="I99" s="146"/>
      <c r="J99" s="147">
        <f>J517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21.84" customHeight="1">
      <c r="A100" s="10"/>
      <c r="B100" s="144"/>
      <c r="C100" s="10"/>
      <c r="D100" s="145" t="s">
        <v>157</v>
      </c>
      <c r="E100" s="146"/>
      <c r="F100" s="146"/>
      <c r="G100" s="146"/>
      <c r="H100" s="146"/>
      <c r="I100" s="146"/>
      <c r="J100" s="147">
        <f>J524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21.84" customHeight="1">
      <c r="A101" s="10"/>
      <c r="B101" s="144"/>
      <c r="C101" s="10"/>
      <c r="D101" s="145" t="s">
        <v>158</v>
      </c>
      <c r="E101" s="146"/>
      <c r="F101" s="146"/>
      <c r="G101" s="146"/>
      <c r="H101" s="146"/>
      <c r="I101" s="146"/>
      <c r="J101" s="147">
        <f>J531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44"/>
      <c r="C102" s="10"/>
      <c r="D102" s="145" t="s">
        <v>159</v>
      </c>
      <c r="E102" s="146"/>
      <c r="F102" s="146"/>
      <c r="G102" s="146"/>
      <c r="H102" s="146"/>
      <c r="I102" s="146"/>
      <c r="J102" s="147">
        <f>J536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160</v>
      </c>
      <c r="E103" s="146"/>
      <c r="F103" s="146"/>
      <c r="G103" s="146"/>
      <c r="H103" s="146"/>
      <c r="I103" s="146"/>
      <c r="J103" s="147">
        <f>J561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4"/>
      <c r="C104" s="10"/>
      <c r="D104" s="145" t="s">
        <v>161</v>
      </c>
      <c r="E104" s="146"/>
      <c r="F104" s="146"/>
      <c r="G104" s="146"/>
      <c r="H104" s="146"/>
      <c r="I104" s="146"/>
      <c r="J104" s="147">
        <f>J570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4"/>
      <c r="C105" s="10"/>
      <c r="D105" s="145" t="s">
        <v>162</v>
      </c>
      <c r="E105" s="146"/>
      <c r="F105" s="146"/>
      <c r="G105" s="146"/>
      <c r="H105" s="146"/>
      <c r="I105" s="146"/>
      <c r="J105" s="147">
        <f>J590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0"/>
      <c r="C106" s="9"/>
      <c r="D106" s="141" t="s">
        <v>163</v>
      </c>
      <c r="E106" s="142"/>
      <c r="F106" s="142"/>
      <c r="G106" s="142"/>
      <c r="H106" s="142"/>
      <c r="I106" s="142"/>
      <c r="J106" s="143">
        <f>J593</f>
        <v>0</v>
      </c>
      <c r="K106" s="9"/>
      <c r="L106" s="14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4"/>
      <c r="C107" s="10"/>
      <c r="D107" s="145" t="s">
        <v>164</v>
      </c>
      <c r="E107" s="146"/>
      <c r="F107" s="146"/>
      <c r="G107" s="146"/>
      <c r="H107" s="146"/>
      <c r="I107" s="146"/>
      <c r="J107" s="147">
        <f>J594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44"/>
      <c r="C108" s="10"/>
      <c r="D108" s="145" t="s">
        <v>165</v>
      </c>
      <c r="E108" s="146"/>
      <c r="F108" s="146"/>
      <c r="G108" s="146"/>
      <c r="H108" s="146"/>
      <c r="I108" s="146"/>
      <c r="J108" s="147">
        <f>J599</f>
        <v>0</v>
      </c>
      <c r="K108" s="10"/>
      <c r="L108" s="14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4"/>
      <c r="C109" s="10"/>
      <c r="D109" s="145" t="s">
        <v>166</v>
      </c>
      <c r="E109" s="146"/>
      <c r="F109" s="146"/>
      <c r="G109" s="146"/>
      <c r="H109" s="146"/>
      <c r="I109" s="146"/>
      <c r="J109" s="147">
        <f>J616</f>
        <v>0</v>
      </c>
      <c r="K109" s="10"/>
      <c r="L109" s="14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4"/>
      <c r="C110" s="10"/>
      <c r="D110" s="145" t="s">
        <v>167</v>
      </c>
      <c r="E110" s="146"/>
      <c r="F110" s="146"/>
      <c r="G110" s="146"/>
      <c r="H110" s="146"/>
      <c r="I110" s="146"/>
      <c r="J110" s="147">
        <f>J622</f>
        <v>0</v>
      </c>
      <c r="K110" s="10"/>
      <c r="L110" s="14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44"/>
      <c r="C111" s="10"/>
      <c r="D111" s="145" t="s">
        <v>168</v>
      </c>
      <c r="E111" s="146"/>
      <c r="F111" s="146"/>
      <c r="G111" s="146"/>
      <c r="H111" s="146"/>
      <c r="I111" s="146"/>
      <c r="J111" s="147">
        <f>J628</f>
        <v>0</v>
      </c>
      <c r="K111" s="10"/>
      <c r="L111" s="14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4.88" customHeight="1">
      <c r="A112" s="10"/>
      <c r="B112" s="144"/>
      <c r="C112" s="10"/>
      <c r="D112" s="145" t="s">
        <v>169</v>
      </c>
      <c r="E112" s="146"/>
      <c r="F112" s="146"/>
      <c r="G112" s="146"/>
      <c r="H112" s="146"/>
      <c r="I112" s="146"/>
      <c r="J112" s="147">
        <f>J641</f>
        <v>0</v>
      </c>
      <c r="K112" s="10"/>
      <c r="L112" s="14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4"/>
      <c r="C113" s="10"/>
      <c r="D113" s="145" t="s">
        <v>170</v>
      </c>
      <c r="E113" s="146"/>
      <c r="F113" s="146"/>
      <c r="G113" s="146"/>
      <c r="H113" s="146"/>
      <c r="I113" s="146"/>
      <c r="J113" s="147">
        <f>J648</f>
        <v>0</v>
      </c>
      <c r="K113" s="10"/>
      <c r="L113" s="14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4.88" customHeight="1">
      <c r="A114" s="10"/>
      <c r="B114" s="144"/>
      <c r="C114" s="10"/>
      <c r="D114" s="145" t="s">
        <v>171</v>
      </c>
      <c r="E114" s="146"/>
      <c r="F114" s="146"/>
      <c r="G114" s="146"/>
      <c r="H114" s="146"/>
      <c r="I114" s="146"/>
      <c r="J114" s="147">
        <f>J653</f>
        <v>0</v>
      </c>
      <c r="K114" s="10"/>
      <c r="L114" s="144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4.88" customHeight="1">
      <c r="A115" s="10"/>
      <c r="B115" s="144"/>
      <c r="C115" s="10"/>
      <c r="D115" s="145" t="s">
        <v>172</v>
      </c>
      <c r="E115" s="146"/>
      <c r="F115" s="146"/>
      <c r="G115" s="146"/>
      <c r="H115" s="146"/>
      <c r="I115" s="146"/>
      <c r="J115" s="147">
        <f>J677</f>
        <v>0</v>
      </c>
      <c r="K115" s="10"/>
      <c r="L115" s="144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4.88" customHeight="1">
      <c r="A116" s="10"/>
      <c r="B116" s="144"/>
      <c r="C116" s="10"/>
      <c r="D116" s="145" t="s">
        <v>173</v>
      </c>
      <c r="E116" s="146"/>
      <c r="F116" s="146"/>
      <c r="G116" s="146"/>
      <c r="H116" s="146"/>
      <c r="I116" s="146"/>
      <c r="J116" s="147">
        <f>J690</f>
        <v>0</v>
      </c>
      <c r="K116" s="10"/>
      <c r="L116" s="144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4"/>
      <c r="C117" s="10"/>
      <c r="D117" s="145" t="s">
        <v>174</v>
      </c>
      <c r="E117" s="146"/>
      <c r="F117" s="146"/>
      <c r="G117" s="146"/>
      <c r="H117" s="146"/>
      <c r="I117" s="146"/>
      <c r="J117" s="147">
        <f>J699</f>
        <v>0</v>
      </c>
      <c r="K117" s="10"/>
      <c r="L117" s="144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4.88" customHeight="1">
      <c r="A118" s="10"/>
      <c r="B118" s="144"/>
      <c r="C118" s="10"/>
      <c r="D118" s="145" t="s">
        <v>175</v>
      </c>
      <c r="E118" s="146"/>
      <c r="F118" s="146"/>
      <c r="G118" s="146"/>
      <c r="H118" s="146"/>
      <c r="I118" s="146"/>
      <c r="J118" s="147">
        <f>J710</f>
        <v>0</v>
      </c>
      <c r="K118" s="10"/>
      <c r="L118" s="144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4.88" customHeight="1">
      <c r="A119" s="10"/>
      <c r="B119" s="144"/>
      <c r="C119" s="10"/>
      <c r="D119" s="145" t="s">
        <v>176</v>
      </c>
      <c r="E119" s="146"/>
      <c r="F119" s="146"/>
      <c r="G119" s="146"/>
      <c r="H119" s="146"/>
      <c r="I119" s="146"/>
      <c r="J119" s="147">
        <f>J732</f>
        <v>0</v>
      </c>
      <c r="K119" s="10"/>
      <c r="L119" s="144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44"/>
      <c r="C120" s="10"/>
      <c r="D120" s="145" t="s">
        <v>177</v>
      </c>
      <c r="E120" s="146"/>
      <c r="F120" s="146"/>
      <c r="G120" s="146"/>
      <c r="H120" s="146"/>
      <c r="I120" s="146"/>
      <c r="J120" s="147">
        <f>J741</f>
        <v>0</v>
      </c>
      <c r="K120" s="10"/>
      <c r="L120" s="144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4.88" customHeight="1">
      <c r="A121" s="10"/>
      <c r="B121" s="144"/>
      <c r="C121" s="10"/>
      <c r="D121" s="145" t="s">
        <v>178</v>
      </c>
      <c r="E121" s="146"/>
      <c r="F121" s="146"/>
      <c r="G121" s="146"/>
      <c r="H121" s="146"/>
      <c r="I121" s="146"/>
      <c r="J121" s="147">
        <f>J744</f>
        <v>0</v>
      </c>
      <c r="K121" s="10"/>
      <c r="L121" s="144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4.88" customHeight="1">
      <c r="A122" s="10"/>
      <c r="B122" s="144"/>
      <c r="C122" s="10"/>
      <c r="D122" s="145" t="s">
        <v>179</v>
      </c>
      <c r="E122" s="146"/>
      <c r="F122" s="146"/>
      <c r="G122" s="146"/>
      <c r="H122" s="146"/>
      <c r="I122" s="146"/>
      <c r="J122" s="147">
        <f>J758</f>
        <v>0</v>
      </c>
      <c r="K122" s="10"/>
      <c r="L122" s="144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4.88" customHeight="1">
      <c r="A123" s="10"/>
      <c r="B123" s="144"/>
      <c r="C123" s="10"/>
      <c r="D123" s="145" t="s">
        <v>180</v>
      </c>
      <c r="E123" s="146"/>
      <c r="F123" s="146"/>
      <c r="G123" s="146"/>
      <c r="H123" s="146"/>
      <c r="I123" s="146"/>
      <c r="J123" s="147">
        <f>J763</f>
        <v>0</v>
      </c>
      <c r="K123" s="10"/>
      <c r="L123" s="144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44"/>
      <c r="C124" s="10"/>
      <c r="D124" s="145" t="s">
        <v>181</v>
      </c>
      <c r="E124" s="146"/>
      <c r="F124" s="146"/>
      <c r="G124" s="146"/>
      <c r="H124" s="146"/>
      <c r="I124" s="146"/>
      <c r="J124" s="147">
        <f>J770</f>
        <v>0</v>
      </c>
      <c r="K124" s="10"/>
      <c r="L124" s="144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4.88" customHeight="1">
      <c r="A125" s="10"/>
      <c r="B125" s="144"/>
      <c r="C125" s="10"/>
      <c r="D125" s="145" t="s">
        <v>182</v>
      </c>
      <c r="E125" s="146"/>
      <c r="F125" s="146"/>
      <c r="G125" s="146"/>
      <c r="H125" s="146"/>
      <c r="I125" s="146"/>
      <c r="J125" s="147">
        <f>J773</f>
        <v>0</v>
      </c>
      <c r="K125" s="10"/>
      <c r="L125" s="144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44"/>
      <c r="C126" s="10"/>
      <c r="D126" s="145" t="s">
        <v>183</v>
      </c>
      <c r="E126" s="146"/>
      <c r="F126" s="146"/>
      <c r="G126" s="146"/>
      <c r="H126" s="146"/>
      <c r="I126" s="146"/>
      <c r="J126" s="147">
        <f>J783</f>
        <v>0</v>
      </c>
      <c r="K126" s="10"/>
      <c r="L126" s="144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4.88" customHeight="1">
      <c r="A127" s="10"/>
      <c r="B127" s="144"/>
      <c r="C127" s="10"/>
      <c r="D127" s="145" t="s">
        <v>184</v>
      </c>
      <c r="E127" s="146"/>
      <c r="F127" s="146"/>
      <c r="G127" s="146"/>
      <c r="H127" s="146"/>
      <c r="I127" s="146"/>
      <c r="J127" s="147">
        <f>J787</f>
        <v>0</v>
      </c>
      <c r="K127" s="10"/>
      <c r="L127" s="144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4.88" customHeight="1">
      <c r="A128" s="10"/>
      <c r="B128" s="144"/>
      <c r="C128" s="10"/>
      <c r="D128" s="145" t="s">
        <v>185</v>
      </c>
      <c r="E128" s="146"/>
      <c r="F128" s="146"/>
      <c r="G128" s="146"/>
      <c r="H128" s="146"/>
      <c r="I128" s="146"/>
      <c r="J128" s="147">
        <f>J839</f>
        <v>0</v>
      </c>
      <c r="K128" s="10"/>
      <c r="L128" s="144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44"/>
      <c r="C129" s="10"/>
      <c r="D129" s="145" t="s">
        <v>186</v>
      </c>
      <c r="E129" s="146"/>
      <c r="F129" s="146"/>
      <c r="G129" s="146"/>
      <c r="H129" s="146"/>
      <c r="I129" s="146"/>
      <c r="J129" s="147">
        <f>J848</f>
        <v>0</v>
      </c>
      <c r="K129" s="10"/>
      <c r="L129" s="144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4.88" customHeight="1">
      <c r="A130" s="10"/>
      <c r="B130" s="144"/>
      <c r="C130" s="10"/>
      <c r="D130" s="145" t="s">
        <v>187</v>
      </c>
      <c r="E130" s="146"/>
      <c r="F130" s="146"/>
      <c r="G130" s="146"/>
      <c r="H130" s="146"/>
      <c r="I130" s="146"/>
      <c r="J130" s="147">
        <f>J865</f>
        <v>0</v>
      </c>
      <c r="K130" s="10"/>
      <c r="L130" s="144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10" customFormat="1" ht="19.92" customHeight="1">
      <c r="A131" s="10"/>
      <c r="B131" s="144"/>
      <c r="C131" s="10"/>
      <c r="D131" s="145" t="s">
        <v>188</v>
      </c>
      <c r="E131" s="146"/>
      <c r="F131" s="146"/>
      <c r="G131" s="146"/>
      <c r="H131" s="146"/>
      <c r="I131" s="146"/>
      <c r="J131" s="147">
        <f>J897</f>
        <v>0</v>
      </c>
      <c r="K131" s="10"/>
      <c r="L131" s="144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="10" customFormat="1" ht="19.92" customHeight="1">
      <c r="A132" s="10"/>
      <c r="B132" s="144"/>
      <c r="C132" s="10"/>
      <c r="D132" s="145" t="s">
        <v>189</v>
      </c>
      <c r="E132" s="146"/>
      <c r="F132" s="146"/>
      <c r="G132" s="146"/>
      <c r="H132" s="146"/>
      <c r="I132" s="146"/>
      <c r="J132" s="147">
        <f>J906</f>
        <v>0</v>
      </c>
      <c r="K132" s="10"/>
      <c r="L132" s="144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="10" customFormat="1" ht="14.88" customHeight="1">
      <c r="A133" s="10"/>
      <c r="B133" s="144"/>
      <c r="C133" s="10"/>
      <c r="D133" s="145" t="s">
        <v>190</v>
      </c>
      <c r="E133" s="146"/>
      <c r="F133" s="146"/>
      <c r="G133" s="146"/>
      <c r="H133" s="146"/>
      <c r="I133" s="146"/>
      <c r="J133" s="147">
        <f>J928</f>
        <v>0</v>
      </c>
      <c r="K133" s="10"/>
      <c r="L133" s="144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="10" customFormat="1" ht="14.88" customHeight="1">
      <c r="A134" s="10"/>
      <c r="B134" s="144"/>
      <c r="C134" s="10"/>
      <c r="D134" s="145" t="s">
        <v>191</v>
      </c>
      <c r="E134" s="146"/>
      <c r="F134" s="146"/>
      <c r="G134" s="146"/>
      <c r="H134" s="146"/>
      <c r="I134" s="146"/>
      <c r="J134" s="147">
        <f>J936</f>
        <v>0</v>
      </c>
      <c r="K134" s="10"/>
      <c r="L134" s="144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="10" customFormat="1" ht="19.92" customHeight="1">
      <c r="A135" s="10"/>
      <c r="B135" s="144"/>
      <c r="C135" s="10"/>
      <c r="D135" s="145" t="s">
        <v>192</v>
      </c>
      <c r="E135" s="146"/>
      <c r="F135" s="146"/>
      <c r="G135" s="146"/>
      <c r="H135" s="146"/>
      <c r="I135" s="146"/>
      <c r="J135" s="147">
        <f>J956</f>
        <v>0</v>
      </c>
      <c r="K135" s="10"/>
      <c r="L135" s="144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="10" customFormat="1" ht="19.92" customHeight="1">
      <c r="A136" s="10"/>
      <c r="B136" s="144"/>
      <c r="C136" s="10"/>
      <c r="D136" s="145" t="s">
        <v>193</v>
      </c>
      <c r="E136" s="146"/>
      <c r="F136" s="146"/>
      <c r="G136" s="146"/>
      <c r="H136" s="146"/>
      <c r="I136" s="146"/>
      <c r="J136" s="147">
        <f>J974</f>
        <v>0</v>
      </c>
      <c r="K136" s="10"/>
      <c r="L136" s="144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="10" customFormat="1" ht="14.88" customHeight="1">
      <c r="A137" s="10"/>
      <c r="B137" s="144"/>
      <c r="C137" s="10"/>
      <c r="D137" s="145" t="s">
        <v>194</v>
      </c>
      <c r="E137" s="146"/>
      <c r="F137" s="146"/>
      <c r="G137" s="146"/>
      <c r="H137" s="146"/>
      <c r="I137" s="146"/>
      <c r="J137" s="147">
        <f>J994</f>
        <v>0</v>
      </c>
      <c r="K137" s="10"/>
      <c r="L137" s="144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="10" customFormat="1" ht="19.92" customHeight="1">
      <c r="A138" s="10"/>
      <c r="B138" s="144"/>
      <c r="C138" s="10"/>
      <c r="D138" s="145" t="s">
        <v>195</v>
      </c>
      <c r="E138" s="146"/>
      <c r="F138" s="146"/>
      <c r="G138" s="146"/>
      <c r="H138" s="146"/>
      <c r="I138" s="146"/>
      <c r="J138" s="147">
        <f>J999</f>
        <v>0</v>
      </c>
      <c r="K138" s="10"/>
      <c r="L138" s="144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="10" customFormat="1" ht="19.92" customHeight="1">
      <c r="A139" s="10"/>
      <c r="B139" s="144"/>
      <c r="C139" s="10"/>
      <c r="D139" s="145" t="s">
        <v>196</v>
      </c>
      <c r="E139" s="146"/>
      <c r="F139" s="146"/>
      <c r="G139" s="146"/>
      <c r="H139" s="146"/>
      <c r="I139" s="146"/>
      <c r="J139" s="147">
        <f>J1007</f>
        <v>0</v>
      </c>
      <c r="K139" s="10"/>
      <c r="L139" s="144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="10" customFormat="1" ht="19.92" customHeight="1">
      <c r="A140" s="10"/>
      <c r="B140" s="144"/>
      <c r="C140" s="10"/>
      <c r="D140" s="145" t="s">
        <v>197</v>
      </c>
      <c r="E140" s="146"/>
      <c r="F140" s="146"/>
      <c r="G140" s="146"/>
      <c r="H140" s="146"/>
      <c r="I140" s="146"/>
      <c r="J140" s="147">
        <f>J1025</f>
        <v>0</v>
      </c>
      <c r="K140" s="10"/>
      <c r="L140" s="144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="2" customFormat="1" ht="21.84" customHeight="1">
      <c r="A141" s="37"/>
      <c r="B141" s="38"/>
      <c r="C141" s="37"/>
      <c r="D141" s="37"/>
      <c r="E141" s="37"/>
      <c r="F141" s="37"/>
      <c r="G141" s="37"/>
      <c r="H141" s="37"/>
      <c r="I141" s="37"/>
      <c r="J141" s="37"/>
      <c r="K141" s="37"/>
      <c r="L141" s="123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  <row r="142" s="2" customFormat="1" ht="6.96" customHeight="1">
      <c r="A142" s="37"/>
      <c r="B142" s="54"/>
      <c r="C142" s="55"/>
      <c r="D142" s="55"/>
      <c r="E142" s="55"/>
      <c r="F142" s="55"/>
      <c r="G142" s="55"/>
      <c r="H142" s="55"/>
      <c r="I142" s="55"/>
      <c r="J142" s="55"/>
      <c r="K142" s="55"/>
      <c r="L142" s="123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  <row r="146" s="2" customFormat="1" ht="6.96" customHeight="1">
      <c r="A146" s="37"/>
      <c r="B146" s="56"/>
      <c r="C146" s="57"/>
      <c r="D146" s="57"/>
      <c r="E146" s="57"/>
      <c r="F146" s="57"/>
      <c r="G146" s="57"/>
      <c r="H146" s="57"/>
      <c r="I146" s="57"/>
      <c r="J146" s="57"/>
      <c r="K146" s="57"/>
      <c r="L146" s="123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  <row r="147" s="2" customFormat="1" ht="24.96" customHeight="1">
      <c r="A147" s="37"/>
      <c r="B147" s="38"/>
      <c r="C147" s="22" t="s">
        <v>198</v>
      </c>
      <c r="D147" s="37"/>
      <c r="E147" s="37"/>
      <c r="F147" s="37"/>
      <c r="G147" s="37"/>
      <c r="H147" s="37"/>
      <c r="I147" s="37"/>
      <c r="J147" s="37"/>
      <c r="K147" s="37"/>
      <c r="L147" s="123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</row>
    <row r="148" s="2" customFormat="1" ht="6.96" customHeight="1">
      <c r="A148" s="37"/>
      <c r="B148" s="38"/>
      <c r="C148" s="37"/>
      <c r="D148" s="37"/>
      <c r="E148" s="37"/>
      <c r="F148" s="37"/>
      <c r="G148" s="37"/>
      <c r="H148" s="37"/>
      <c r="I148" s="37"/>
      <c r="J148" s="37"/>
      <c r="K148" s="37"/>
      <c r="L148" s="123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</row>
    <row r="149" s="2" customFormat="1" ht="12" customHeight="1">
      <c r="A149" s="37"/>
      <c r="B149" s="38"/>
      <c r="C149" s="31" t="s">
        <v>17</v>
      </c>
      <c r="D149" s="37"/>
      <c r="E149" s="37"/>
      <c r="F149" s="37"/>
      <c r="G149" s="37"/>
      <c r="H149" s="37"/>
      <c r="I149" s="37"/>
      <c r="J149" s="37"/>
      <c r="K149" s="37"/>
      <c r="L149" s="123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</row>
    <row r="150" s="2" customFormat="1" ht="16.5" customHeight="1">
      <c r="A150" s="37"/>
      <c r="B150" s="38"/>
      <c r="C150" s="37"/>
      <c r="D150" s="37"/>
      <c r="E150" s="122" t="str">
        <f>E7</f>
        <v>Obecní dům Rudíkov - smlouva č. 1 - SO01, 10, 12</v>
      </c>
      <c r="F150" s="31"/>
      <c r="G150" s="31"/>
      <c r="H150" s="31"/>
      <c r="I150" s="37"/>
      <c r="J150" s="37"/>
      <c r="K150" s="37"/>
      <c r="L150" s="123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</row>
    <row r="151" s="2" customFormat="1" ht="12" customHeight="1">
      <c r="A151" s="37"/>
      <c r="B151" s="38"/>
      <c r="C151" s="31" t="s">
        <v>111</v>
      </c>
      <c r="D151" s="37"/>
      <c r="E151" s="37"/>
      <c r="F151" s="37"/>
      <c r="G151" s="37"/>
      <c r="H151" s="37"/>
      <c r="I151" s="37"/>
      <c r="J151" s="37"/>
      <c r="K151" s="37"/>
      <c r="L151" s="123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  <row r="152" s="2" customFormat="1" ht="16.5" customHeight="1">
      <c r="A152" s="37"/>
      <c r="B152" s="38"/>
      <c r="C152" s="37"/>
      <c r="D152" s="37"/>
      <c r="E152" s="61" t="str">
        <f>E9</f>
        <v>1 - SO01</v>
      </c>
      <c r="F152" s="37"/>
      <c r="G152" s="37"/>
      <c r="H152" s="37"/>
      <c r="I152" s="37"/>
      <c r="J152" s="37"/>
      <c r="K152" s="37"/>
      <c r="L152" s="123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</row>
    <row r="153" s="2" customFormat="1" ht="6.96" customHeight="1">
      <c r="A153" s="37"/>
      <c r="B153" s="38"/>
      <c r="C153" s="37"/>
      <c r="D153" s="37"/>
      <c r="E153" s="37"/>
      <c r="F153" s="37"/>
      <c r="G153" s="37"/>
      <c r="H153" s="37"/>
      <c r="I153" s="37"/>
      <c r="J153" s="37"/>
      <c r="K153" s="37"/>
      <c r="L153" s="123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  <row r="154" s="2" customFormat="1" ht="12" customHeight="1">
      <c r="A154" s="37"/>
      <c r="B154" s="38"/>
      <c r="C154" s="31" t="s">
        <v>21</v>
      </c>
      <c r="D154" s="37"/>
      <c r="E154" s="37"/>
      <c r="F154" s="26" t="str">
        <f>F12</f>
        <v xml:space="preserve"> </v>
      </c>
      <c r="G154" s="37"/>
      <c r="H154" s="37"/>
      <c r="I154" s="31" t="s">
        <v>23</v>
      </c>
      <c r="J154" s="63" t="str">
        <f>IF(J12="","",J12)</f>
        <v>10. 1. 2024</v>
      </c>
      <c r="K154" s="37"/>
      <c r="L154" s="123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</row>
    <row r="155" s="2" customFormat="1" ht="6.96" customHeight="1">
      <c r="A155" s="37"/>
      <c r="B155" s="38"/>
      <c r="C155" s="37"/>
      <c r="D155" s="37"/>
      <c r="E155" s="37"/>
      <c r="F155" s="37"/>
      <c r="G155" s="37"/>
      <c r="H155" s="37"/>
      <c r="I155" s="37"/>
      <c r="J155" s="37"/>
      <c r="K155" s="37"/>
      <c r="L155" s="123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</row>
    <row r="156" s="2" customFormat="1" ht="15.15" customHeight="1">
      <c r="A156" s="37"/>
      <c r="B156" s="38"/>
      <c r="C156" s="31" t="s">
        <v>25</v>
      </c>
      <c r="D156" s="37"/>
      <c r="E156" s="37"/>
      <c r="F156" s="26" t="str">
        <f>E15</f>
        <v xml:space="preserve"> </v>
      </c>
      <c r="G156" s="37"/>
      <c r="H156" s="37"/>
      <c r="I156" s="31" t="s">
        <v>31</v>
      </c>
      <c r="J156" s="35" t="str">
        <f>E21</f>
        <v xml:space="preserve">BS projekt s.r.o. </v>
      </c>
      <c r="K156" s="37"/>
      <c r="L156" s="123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</row>
    <row r="157" s="2" customFormat="1" ht="25.65" customHeight="1">
      <c r="A157" s="37"/>
      <c r="B157" s="38"/>
      <c r="C157" s="31" t="s">
        <v>29</v>
      </c>
      <c r="D157" s="37"/>
      <c r="E157" s="37"/>
      <c r="F157" s="26" t="str">
        <f>IF(E18="","",E18)</f>
        <v>Vyplň údaj</v>
      </c>
      <c r="G157" s="37"/>
      <c r="H157" s="37"/>
      <c r="I157" s="31" t="s">
        <v>34</v>
      </c>
      <c r="J157" s="35" t="str">
        <f>E24</f>
        <v>Ing. Tomáš Hrdlička, Jan Hajný</v>
      </c>
      <c r="K157" s="37"/>
      <c r="L157" s="123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</row>
    <row r="158" s="2" customFormat="1" ht="10.32" customHeight="1">
      <c r="A158" s="37"/>
      <c r="B158" s="38"/>
      <c r="C158" s="37"/>
      <c r="D158" s="37"/>
      <c r="E158" s="37"/>
      <c r="F158" s="37"/>
      <c r="G158" s="37"/>
      <c r="H158" s="37"/>
      <c r="I158" s="37"/>
      <c r="J158" s="37"/>
      <c r="K158" s="37"/>
      <c r="L158" s="123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</row>
    <row r="159" s="11" customFormat="1" ht="29.28" customHeight="1">
      <c r="A159" s="148"/>
      <c r="B159" s="149"/>
      <c r="C159" s="150" t="s">
        <v>199</v>
      </c>
      <c r="D159" s="151" t="s">
        <v>57</v>
      </c>
      <c r="E159" s="151" t="s">
        <v>53</v>
      </c>
      <c r="F159" s="151" t="s">
        <v>54</v>
      </c>
      <c r="G159" s="151" t="s">
        <v>200</v>
      </c>
      <c r="H159" s="151" t="s">
        <v>201</v>
      </c>
      <c r="I159" s="151" t="s">
        <v>202</v>
      </c>
      <c r="J159" s="151" t="s">
        <v>115</v>
      </c>
      <c r="K159" s="152" t="s">
        <v>203</v>
      </c>
      <c r="L159" s="153"/>
      <c r="M159" s="79" t="s">
        <v>3</v>
      </c>
      <c r="N159" s="80" t="s">
        <v>42</v>
      </c>
      <c r="O159" s="80" t="s">
        <v>204</v>
      </c>
      <c r="P159" s="80" t="s">
        <v>205</v>
      </c>
      <c r="Q159" s="80" t="s">
        <v>206</v>
      </c>
      <c r="R159" s="80" t="s">
        <v>207</v>
      </c>
      <c r="S159" s="80" t="s">
        <v>208</v>
      </c>
      <c r="T159" s="81" t="s">
        <v>209</v>
      </c>
      <c r="U159" s="148"/>
      <c r="V159" s="148"/>
      <c r="W159" s="148"/>
      <c r="X159" s="148"/>
      <c r="Y159" s="148"/>
      <c r="Z159" s="148"/>
      <c r="AA159" s="148"/>
      <c r="AB159" s="148"/>
      <c r="AC159" s="148"/>
      <c r="AD159" s="148"/>
      <c r="AE159" s="148"/>
    </row>
    <row r="160" s="2" customFormat="1" ht="22.8" customHeight="1">
      <c r="A160" s="37"/>
      <c r="B160" s="38"/>
      <c r="C160" s="86" t="s">
        <v>210</v>
      </c>
      <c r="D160" s="37"/>
      <c r="E160" s="37"/>
      <c r="F160" s="37"/>
      <c r="G160" s="37"/>
      <c r="H160" s="37"/>
      <c r="I160" s="37"/>
      <c r="J160" s="154">
        <f>BK160</f>
        <v>0</v>
      </c>
      <c r="K160" s="37"/>
      <c r="L160" s="38"/>
      <c r="M160" s="82"/>
      <c r="N160" s="67"/>
      <c r="O160" s="83"/>
      <c r="P160" s="155">
        <f>P161+P593</f>
        <v>0</v>
      </c>
      <c r="Q160" s="83"/>
      <c r="R160" s="155">
        <f>R161+R593</f>
        <v>895.44157715846268</v>
      </c>
      <c r="S160" s="83"/>
      <c r="T160" s="156">
        <f>T161+T593</f>
        <v>0.023002370000000001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71</v>
      </c>
      <c r="AU160" s="18" t="s">
        <v>116</v>
      </c>
      <c r="BK160" s="157">
        <f>BK161+BK593</f>
        <v>0</v>
      </c>
    </row>
    <row r="161" s="12" customFormat="1" ht="25.92" customHeight="1">
      <c r="A161" s="12"/>
      <c r="B161" s="158"/>
      <c r="C161" s="12"/>
      <c r="D161" s="159" t="s">
        <v>71</v>
      </c>
      <c r="E161" s="160" t="s">
        <v>211</v>
      </c>
      <c r="F161" s="160" t="s">
        <v>212</v>
      </c>
      <c r="G161" s="12"/>
      <c r="H161" s="12"/>
      <c r="I161" s="161"/>
      <c r="J161" s="162">
        <f>BK161</f>
        <v>0</v>
      </c>
      <c r="K161" s="12"/>
      <c r="L161" s="158"/>
      <c r="M161" s="163"/>
      <c r="N161" s="164"/>
      <c r="O161" s="164"/>
      <c r="P161" s="165">
        <f>P162+P196+P282+P336+P423+P561+P570+P590</f>
        <v>0</v>
      </c>
      <c r="Q161" s="164"/>
      <c r="R161" s="165">
        <f>R162+R196+R282+R336+R423+R561+R570+R590</f>
        <v>825.69866711683915</v>
      </c>
      <c r="S161" s="164"/>
      <c r="T161" s="166">
        <f>T162+T196+T282+T336+T423+T561+T570+T590</f>
        <v>0.00131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9" t="s">
        <v>76</v>
      </c>
      <c r="AT161" s="167" t="s">
        <v>71</v>
      </c>
      <c r="AU161" s="167" t="s">
        <v>72</v>
      </c>
      <c r="AY161" s="159" t="s">
        <v>213</v>
      </c>
      <c r="BK161" s="168">
        <f>BK162+BK196+BK282+BK336+BK423+BK561+BK570+BK590</f>
        <v>0</v>
      </c>
    </row>
    <row r="162" s="12" customFormat="1" ht="22.8" customHeight="1">
      <c r="A162" s="12"/>
      <c r="B162" s="158"/>
      <c r="C162" s="12"/>
      <c r="D162" s="159" t="s">
        <v>71</v>
      </c>
      <c r="E162" s="169" t="s">
        <v>76</v>
      </c>
      <c r="F162" s="169" t="s">
        <v>214</v>
      </c>
      <c r="G162" s="12"/>
      <c r="H162" s="12"/>
      <c r="I162" s="161"/>
      <c r="J162" s="170">
        <f>BK162</f>
        <v>0</v>
      </c>
      <c r="K162" s="12"/>
      <c r="L162" s="158"/>
      <c r="M162" s="163"/>
      <c r="N162" s="164"/>
      <c r="O162" s="164"/>
      <c r="P162" s="165">
        <f>P163+P173+P182+P189</f>
        <v>0</v>
      </c>
      <c r="Q162" s="164"/>
      <c r="R162" s="165">
        <f>R163+R173+R182+R189</f>
        <v>0</v>
      </c>
      <c r="S162" s="164"/>
      <c r="T162" s="166">
        <f>T163+T173+T182+T189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9" t="s">
        <v>76</v>
      </c>
      <c r="AT162" s="167" t="s">
        <v>71</v>
      </c>
      <c r="AU162" s="167" t="s">
        <v>76</v>
      </c>
      <c r="AY162" s="159" t="s">
        <v>213</v>
      </c>
      <c r="BK162" s="168">
        <f>BK163+BK173+BK182+BK189</f>
        <v>0</v>
      </c>
    </row>
    <row r="163" s="12" customFormat="1" ht="20.88" customHeight="1">
      <c r="A163" s="12"/>
      <c r="B163" s="158"/>
      <c r="C163" s="12"/>
      <c r="D163" s="159" t="s">
        <v>71</v>
      </c>
      <c r="E163" s="169" t="s">
        <v>84</v>
      </c>
      <c r="F163" s="169" t="s">
        <v>215</v>
      </c>
      <c r="G163" s="12"/>
      <c r="H163" s="12"/>
      <c r="I163" s="161"/>
      <c r="J163" s="170">
        <f>BK163</f>
        <v>0</v>
      </c>
      <c r="K163" s="12"/>
      <c r="L163" s="158"/>
      <c r="M163" s="163"/>
      <c r="N163" s="164"/>
      <c r="O163" s="164"/>
      <c r="P163" s="165">
        <f>SUM(P164:P172)</f>
        <v>0</v>
      </c>
      <c r="Q163" s="164"/>
      <c r="R163" s="165">
        <f>SUM(R164:R172)</f>
        <v>0</v>
      </c>
      <c r="S163" s="164"/>
      <c r="T163" s="166">
        <f>SUM(T164:T172)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9" t="s">
        <v>76</v>
      </c>
      <c r="AT163" s="167" t="s">
        <v>71</v>
      </c>
      <c r="AU163" s="167" t="s">
        <v>80</v>
      </c>
      <c r="AY163" s="159" t="s">
        <v>213</v>
      </c>
      <c r="BK163" s="168">
        <f>SUM(BK164:BK172)</f>
        <v>0</v>
      </c>
    </row>
    <row r="164" s="2" customFormat="1" ht="24.15" customHeight="1">
      <c r="A164" s="37"/>
      <c r="B164" s="171"/>
      <c r="C164" s="172" t="s">
        <v>76</v>
      </c>
      <c r="D164" s="172" t="s">
        <v>216</v>
      </c>
      <c r="E164" s="173" t="s">
        <v>217</v>
      </c>
      <c r="F164" s="174" t="s">
        <v>218</v>
      </c>
      <c r="G164" s="175" t="s">
        <v>219</v>
      </c>
      <c r="H164" s="176">
        <v>289.85000000000002</v>
      </c>
      <c r="I164" s="177"/>
      <c r="J164" s="178">
        <f>ROUND(I164*H164,2)</f>
        <v>0</v>
      </c>
      <c r="K164" s="174" t="s">
        <v>220</v>
      </c>
      <c r="L164" s="38"/>
      <c r="M164" s="179" t="s">
        <v>3</v>
      </c>
      <c r="N164" s="180" t="s">
        <v>43</v>
      </c>
      <c r="O164" s="71"/>
      <c r="P164" s="181">
        <f>O164*H164</f>
        <v>0</v>
      </c>
      <c r="Q164" s="181">
        <v>0</v>
      </c>
      <c r="R164" s="181">
        <f>Q164*H164</f>
        <v>0</v>
      </c>
      <c r="S164" s="181">
        <v>0</v>
      </c>
      <c r="T164" s="18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3" t="s">
        <v>221</v>
      </c>
      <c r="AT164" s="183" t="s">
        <v>216</v>
      </c>
      <c r="AU164" s="183" t="s">
        <v>222</v>
      </c>
      <c r="AY164" s="18" t="s">
        <v>213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8" t="s">
        <v>76</v>
      </c>
      <c r="BK164" s="184">
        <f>ROUND(I164*H164,2)</f>
        <v>0</v>
      </c>
      <c r="BL164" s="18" t="s">
        <v>221</v>
      </c>
      <c r="BM164" s="183" t="s">
        <v>223</v>
      </c>
    </row>
    <row r="165" s="2" customFormat="1">
      <c r="A165" s="37"/>
      <c r="B165" s="38"/>
      <c r="C165" s="37"/>
      <c r="D165" s="185" t="s">
        <v>224</v>
      </c>
      <c r="E165" s="37"/>
      <c r="F165" s="186" t="s">
        <v>225</v>
      </c>
      <c r="G165" s="37"/>
      <c r="H165" s="37"/>
      <c r="I165" s="187"/>
      <c r="J165" s="37"/>
      <c r="K165" s="37"/>
      <c r="L165" s="38"/>
      <c r="M165" s="188"/>
      <c r="N165" s="189"/>
      <c r="O165" s="71"/>
      <c r="P165" s="71"/>
      <c r="Q165" s="71"/>
      <c r="R165" s="71"/>
      <c r="S165" s="71"/>
      <c r="T165" s="72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8" t="s">
        <v>224</v>
      </c>
      <c r="AU165" s="18" t="s">
        <v>222</v>
      </c>
    </row>
    <row r="166" s="2" customFormat="1" ht="37.8" customHeight="1">
      <c r="A166" s="37"/>
      <c r="B166" s="171"/>
      <c r="C166" s="172" t="s">
        <v>80</v>
      </c>
      <c r="D166" s="172" t="s">
        <v>216</v>
      </c>
      <c r="E166" s="173" t="s">
        <v>226</v>
      </c>
      <c r="F166" s="174" t="s">
        <v>227</v>
      </c>
      <c r="G166" s="175" t="s">
        <v>219</v>
      </c>
      <c r="H166" s="176">
        <v>289.85000000000002</v>
      </c>
      <c r="I166" s="177"/>
      <c r="J166" s="178">
        <f>ROUND(I166*H166,2)</f>
        <v>0</v>
      </c>
      <c r="K166" s="174" t="s">
        <v>220</v>
      </c>
      <c r="L166" s="38"/>
      <c r="M166" s="179" t="s">
        <v>3</v>
      </c>
      <c r="N166" s="180" t="s">
        <v>43</v>
      </c>
      <c r="O166" s="71"/>
      <c r="P166" s="181">
        <f>O166*H166</f>
        <v>0</v>
      </c>
      <c r="Q166" s="181">
        <v>0</v>
      </c>
      <c r="R166" s="181">
        <f>Q166*H166</f>
        <v>0</v>
      </c>
      <c r="S166" s="181">
        <v>0</v>
      </c>
      <c r="T166" s="18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3" t="s">
        <v>221</v>
      </c>
      <c r="AT166" s="183" t="s">
        <v>216</v>
      </c>
      <c r="AU166" s="183" t="s">
        <v>222</v>
      </c>
      <c r="AY166" s="18" t="s">
        <v>213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8" t="s">
        <v>76</v>
      </c>
      <c r="BK166" s="184">
        <f>ROUND(I166*H166,2)</f>
        <v>0</v>
      </c>
      <c r="BL166" s="18" t="s">
        <v>221</v>
      </c>
      <c r="BM166" s="183" t="s">
        <v>228</v>
      </c>
    </row>
    <row r="167" s="2" customFormat="1">
      <c r="A167" s="37"/>
      <c r="B167" s="38"/>
      <c r="C167" s="37"/>
      <c r="D167" s="185" t="s">
        <v>224</v>
      </c>
      <c r="E167" s="37"/>
      <c r="F167" s="186" t="s">
        <v>229</v>
      </c>
      <c r="G167" s="37"/>
      <c r="H167" s="37"/>
      <c r="I167" s="187"/>
      <c r="J167" s="37"/>
      <c r="K167" s="37"/>
      <c r="L167" s="38"/>
      <c r="M167" s="188"/>
      <c r="N167" s="189"/>
      <c r="O167" s="71"/>
      <c r="P167" s="71"/>
      <c r="Q167" s="71"/>
      <c r="R167" s="71"/>
      <c r="S167" s="71"/>
      <c r="T167" s="72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224</v>
      </c>
      <c r="AU167" s="18" t="s">
        <v>222</v>
      </c>
    </row>
    <row r="168" s="2" customFormat="1" ht="62.7" customHeight="1">
      <c r="A168" s="37"/>
      <c r="B168" s="171"/>
      <c r="C168" s="172" t="s">
        <v>222</v>
      </c>
      <c r="D168" s="172" t="s">
        <v>216</v>
      </c>
      <c r="E168" s="173" t="s">
        <v>230</v>
      </c>
      <c r="F168" s="174" t="s">
        <v>231</v>
      </c>
      <c r="G168" s="175" t="s">
        <v>232</v>
      </c>
      <c r="H168" s="176">
        <v>57.969999999999999</v>
      </c>
      <c r="I168" s="177"/>
      <c r="J168" s="178">
        <f>ROUND(I168*H168,2)</f>
        <v>0</v>
      </c>
      <c r="K168" s="174" t="s">
        <v>220</v>
      </c>
      <c r="L168" s="38"/>
      <c r="M168" s="179" t="s">
        <v>3</v>
      </c>
      <c r="N168" s="180" t="s">
        <v>43</v>
      </c>
      <c r="O168" s="71"/>
      <c r="P168" s="181">
        <f>O168*H168</f>
        <v>0</v>
      </c>
      <c r="Q168" s="181">
        <v>0</v>
      </c>
      <c r="R168" s="181">
        <f>Q168*H168</f>
        <v>0</v>
      </c>
      <c r="S168" s="181">
        <v>0</v>
      </c>
      <c r="T168" s="18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3" t="s">
        <v>221</v>
      </c>
      <c r="AT168" s="183" t="s">
        <v>216</v>
      </c>
      <c r="AU168" s="183" t="s">
        <v>222</v>
      </c>
      <c r="AY168" s="18" t="s">
        <v>213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76</v>
      </c>
      <c r="BK168" s="184">
        <f>ROUND(I168*H168,2)</f>
        <v>0</v>
      </c>
      <c r="BL168" s="18" t="s">
        <v>221</v>
      </c>
      <c r="BM168" s="183" t="s">
        <v>233</v>
      </c>
    </row>
    <row r="169" s="2" customFormat="1">
      <c r="A169" s="37"/>
      <c r="B169" s="38"/>
      <c r="C169" s="37"/>
      <c r="D169" s="185" t="s">
        <v>224</v>
      </c>
      <c r="E169" s="37"/>
      <c r="F169" s="186" t="s">
        <v>234</v>
      </c>
      <c r="G169" s="37"/>
      <c r="H169" s="37"/>
      <c r="I169" s="187"/>
      <c r="J169" s="37"/>
      <c r="K169" s="37"/>
      <c r="L169" s="38"/>
      <c r="M169" s="188"/>
      <c r="N169" s="189"/>
      <c r="O169" s="71"/>
      <c r="P169" s="71"/>
      <c r="Q169" s="71"/>
      <c r="R169" s="71"/>
      <c r="S169" s="71"/>
      <c r="T169" s="72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8" t="s">
        <v>224</v>
      </c>
      <c r="AU169" s="18" t="s">
        <v>222</v>
      </c>
    </row>
    <row r="170" s="2" customFormat="1">
      <c r="A170" s="37"/>
      <c r="B170" s="38"/>
      <c r="C170" s="37"/>
      <c r="D170" s="190" t="s">
        <v>235</v>
      </c>
      <c r="E170" s="37"/>
      <c r="F170" s="191" t="s">
        <v>236</v>
      </c>
      <c r="G170" s="37"/>
      <c r="H170" s="37"/>
      <c r="I170" s="187"/>
      <c r="J170" s="37"/>
      <c r="K170" s="37"/>
      <c r="L170" s="38"/>
      <c r="M170" s="188"/>
      <c r="N170" s="189"/>
      <c r="O170" s="71"/>
      <c r="P170" s="71"/>
      <c r="Q170" s="71"/>
      <c r="R170" s="71"/>
      <c r="S170" s="71"/>
      <c r="T170" s="72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235</v>
      </c>
      <c r="AU170" s="18" t="s">
        <v>222</v>
      </c>
    </row>
    <row r="171" s="2" customFormat="1" ht="44.25" customHeight="1">
      <c r="A171" s="37"/>
      <c r="B171" s="171"/>
      <c r="C171" s="172" t="s">
        <v>221</v>
      </c>
      <c r="D171" s="172" t="s">
        <v>216</v>
      </c>
      <c r="E171" s="173" t="s">
        <v>237</v>
      </c>
      <c r="F171" s="174" t="s">
        <v>238</v>
      </c>
      <c r="G171" s="175" t="s">
        <v>232</v>
      </c>
      <c r="H171" s="176">
        <v>57.969999999999999</v>
      </c>
      <c r="I171" s="177"/>
      <c r="J171" s="178">
        <f>ROUND(I171*H171,2)</f>
        <v>0</v>
      </c>
      <c r="K171" s="174" t="s">
        <v>220</v>
      </c>
      <c r="L171" s="38"/>
      <c r="M171" s="179" t="s">
        <v>3</v>
      </c>
      <c r="N171" s="180" t="s">
        <v>43</v>
      </c>
      <c r="O171" s="71"/>
      <c r="P171" s="181">
        <f>O171*H171</f>
        <v>0</v>
      </c>
      <c r="Q171" s="181">
        <v>0</v>
      </c>
      <c r="R171" s="181">
        <f>Q171*H171</f>
        <v>0</v>
      </c>
      <c r="S171" s="181">
        <v>0</v>
      </c>
      <c r="T171" s="18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3" t="s">
        <v>221</v>
      </c>
      <c r="AT171" s="183" t="s">
        <v>216</v>
      </c>
      <c r="AU171" s="183" t="s">
        <v>222</v>
      </c>
      <c r="AY171" s="18" t="s">
        <v>213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8" t="s">
        <v>76</v>
      </c>
      <c r="BK171" s="184">
        <f>ROUND(I171*H171,2)</f>
        <v>0</v>
      </c>
      <c r="BL171" s="18" t="s">
        <v>221</v>
      </c>
      <c r="BM171" s="183" t="s">
        <v>239</v>
      </c>
    </row>
    <row r="172" s="2" customFormat="1">
      <c r="A172" s="37"/>
      <c r="B172" s="38"/>
      <c r="C172" s="37"/>
      <c r="D172" s="185" t="s">
        <v>224</v>
      </c>
      <c r="E172" s="37"/>
      <c r="F172" s="186" t="s">
        <v>240</v>
      </c>
      <c r="G172" s="37"/>
      <c r="H172" s="37"/>
      <c r="I172" s="187"/>
      <c r="J172" s="37"/>
      <c r="K172" s="37"/>
      <c r="L172" s="38"/>
      <c r="M172" s="188"/>
      <c r="N172" s="189"/>
      <c r="O172" s="71"/>
      <c r="P172" s="71"/>
      <c r="Q172" s="71"/>
      <c r="R172" s="71"/>
      <c r="S172" s="71"/>
      <c r="T172" s="72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224</v>
      </c>
      <c r="AU172" s="18" t="s">
        <v>222</v>
      </c>
    </row>
    <row r="173" s="12" customFormat="1" ht="20.88" customHeight="1">
      <c r="A173" s="12"/>
      <c r="B173" s="158"/>
      <c r="C173" s="12"/>
      <c r="D173" s="159" t="s">
        <v>71</v>
      </c>
      <c r="E173" s="169" t="s">
        <v>9</v>
      </c>
      <c r="F173" s="169" t="s">
        <v>241</v>
      </c>
      <c r="G173" s="12"/>
      <c r="H173" s="12"/>
      <c r="I173" s="161"/>
      <c r="J173" s="170">
        <f>BK173</f>
        <v>0</v>
      </c>
      <c r="K173" s="12"/>
      <c r="L173" s="158"/>
      <c r="M173" s="163"/>
      <c r="N173" s="164"/>
      <c r="O173" s="164"/>
      <c r="P173" s="165">
        <f>SUM(P174:P181)</f>
        <v>0</v>
      </c>
      <c r="Q173" s="164"/>
      <c r="R173" s="165">
        <f>SUM(R174:R181)</f>
        <v>0</v>
      </c>
      <c r="S173" s="164"/>
      <c r="T173" s="166">
        <f>SUM(T174:T181)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9" t="s">
        <v>76</v>
      </c>
      <c r="AT173" s="167" t="s">
        <v>71</v>
      </c>
      <c r="AU173" s="167" t="s">
        <v>80</v>
      </c>
      <c r="AY173" s="159" t="s">
        <v>213</v>
      </c>
      <c r="BK173" s="168">
        <f>SUM(BK174:BK181)</f>
        <v>0</v>
      </c>
    </row>
    <row r="174" s="2" customFormat="1" ht="49.05" customHeight="1">
      <c r="A174" s="37"/>
      <c r="B174" s="171"/>
      <c r="C174" s="172" t="s">
        <v>242</v>
      </c>
      <c r="D174" s="172" t="s">
        <v>216</v>
      </c>
      <c r="E174" s="173" t="s">
        <v>243</v>
      </c>
      <c r="F174" s="174" t="s">
        <v>244</v>
      </c>
      <c r="G174" s="175" t="s">
        <v>232</v>
      </c>
      <c r="H174" s="176">
        <v>639.59199999999998</v>
      </c>
      <c r="I174" s="177"/>
      <c r="J174" s="178">
        <f>ROUND(I174*H174,2)</f>
        <v>0</v>
      </c>
      <c r="K174" s="174" t="s">
        <v>220</v>
      </c>
      <c r="L174" s="38"/>
      <c r="M174" s="179" t="s">
        <v>3</v>
      </c>
      <c r="N174" s="180" t="s">
        <v>43</v>
      </c>
      <c r="O174" s="71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3" t="s">
        <v>221</v>
      </c>
      <c r="AT174" s="183" t="s">
        <v>216</v>
      </c>
      <c r="AU174" s="183" t="s">
        <v>222</v>
      </c>
      <c r="AY174" s="18" t="s">
        <v>213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8" t="s">
        <v>76</v>
      </c>
      <c r="BK174" s="184">
        <f>ROUND(I174*H174,2)</f>
        <v>0</v>
      </c>
      <c r="BL174" s="18" t="s">
        <v>221</v>
      </c>
      <c r="BM174" s="183" t="s">
        <v>245</v>
      </c>
    </row>
    <row r="175" s="2" customFormat="1">
      <c r="A175" s="37"/>
      <c r="B175" s="38"/>
      <c r="C175" s="37"/>
      <c r="D175" s="185" t="s">
        <v>224</v>
      </c>
      <c r="E175" s="37"/>
      <c r="F175" s="186" t="s">
        <v>246</v>
      </c>
      <c r="G175" s="37"/>
      <c r="H175" s="37"/>
      <c r="I175" s="187"/>
      <c r="J175" s="37"/>
      <c r="K175" s="37"/>
      <c r="L175" s="38"/>
      <c r="M175" s="188"/>
      <c r="N175" s="189"/>
      <c r="O175" s="71"/>
      <c r="P175" s="71"/>
      <c r="Q175" s="71"/>
      <c r="R175" s="71"/>
      <c r="S175" s="71"/>
      <c r="T175" s="72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8" t="s">
        <v>224</v>
      </c>
      <c r="AU175" s="18" t="s">
        <v>222</v>
      </c>
    </row>
    <row r="176" s="2" customFormat="1" ht="44.25" customHeight="1">
      <c r="A176" s="37"/>
      <c r="B176" s="171"/>
      <c r="C176" s="172" t="s">
        <v>247</v>
      </c>
      <c r="D176" s="172" t="s">
        <v>216</v>
      </c>
      <c r="E176" s="173" t="s">
        <v>248</v>
      </c>
      <c r="F176" s="174" t="s">
        <v>249</v>
      </c>
      <c r="G176" s="175" t="s">
        <v>232</v>
      </c>
      <c r="H176" s="176">
        <v>2</v>
      </c>
      <c r="I176" s="177"/>
      <c r="J176" s="178">
        <f>ROUND(I176*H176,2)</f>
        <v>0</v>
      </c>
      <c r="K176" s="174" t="s">
        <v>220</v>
      </c>
      <c r="L176" s="38"/>
      <c r="M176" s="179" t="s">
        <v>3</v>
      </c>
      <c r="N176" s="180" t="s">
        <v>43</v>
      </c>
      <c r="O176" s="71"/>
      <c r="P176" s="181">
        <f>O176*H176</f>
        <v>0</v>
      </c>
      <c r="Q176" s="181">
        <v>0</v>
      </c>
      <c r="R176" s="181">
        <f>Q176*H176</f>
        <v>0</v>
      </c>
      <c r="S176" s="181">
        <v>0</v>
      </c>
      <c r="T176" s="18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3" t="s">
        <v>221</v>
      </c>
      <c r="AT176" s="183" t="s">
        <v>216</v>
      </c>
      <c r="AU176" s="183" t="s">
        <v>222</v>
      </c>
      <c r="AY176" s="18" t="s">
        <v>213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8" t="s">
        <v>76</v>
      </c>
      <c r="BK176" s="184">
        <f>ROUND(I176*H176,2)</f>
        <v>0</v>
      </c>
      <c r="BL176" s="18" t="s">
        <v>221</v>
      </c>
      <c r="BM176" s="183" t="s">
        <v>250</v>
      </c>
    </row>
    <row r="177" s="2" customFormat="1">
      <c r="A177" s="37"/>
      <c r="B177" s="38"/>
      <c r="C177" s="37"/>
      <c r="D177" s="185" t="s">
        <v>224</v>
      </c>
      <c r="E177" s="37"/>
      <c r="F177" s="186" t="s">
        <v>251</v>
      </c>
      <c r="G177" s="37"/>
      <c r="H177" s="37"/>
      <c r="I177" s="187"/>
      <c r="J177" s="37"/>
      <c r="K177" s="37"/>
      <c r="L177" s="38"/>
      <c r="M177" s="188"/>
      <c r="N177" s="189"/>
      <c r="O177" s="71"/>
      <c r="P177" s="71"/>
      <c r="Q177" s="71"/>
      <c r="R177" s="71"/>
      <c r="S177" s="71"/>
      <c r="T177" s="72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8" t="s">
        <v>224</v>
      </c>
      <c r="AU177" s="18" t="s">
        <v>222</v>
      </c>
    </row>
    <row r="178" s="2" customFormat="1" ht="44.25" customHeight="1">
      <c r="A178" s="37"/>
      <c r="B178" s="171"/>
      <c r="C178" s="172" t="s">
        <v>252</v>
      </c>
      <c r="D178" s="172" t="s">
        <v>216</v>
      </c>
      <c r="E178" s="173" t="s">
        <v>253</v>
      </c>
      <c r="F178" s="174" t="s">
        <v>254</v>
      </c>
      <c r="G178" s="175" t="s">
        <v>232</v>
      </c>
      <c r="H178" s="176">
        <v>25.457999999999998</v>
      </c>
      <c r="I178" s="177"/>
      <c r="J178" s="178">
        <f>ROUND(I178*H178,2)</f>
        <v>0</v>
      </c>
      <c r="K178" s="174" t="s">
        <v>220</v>
      </c>
      <c r="L178" s="38"/>
      <c r="M178" s="179" t="s">
        <v>3</v>
      </c>
      <c r="N178" s="180" t="s">
        <v>43</v>
      </c>
      <c r="O178" s="71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3" t="s">
        <v>221</v>
      </c>
      <c r="AT178" s="183" t="s">
        <v>216</v>
      </c>
      <c r="AU178" s="183" t="s">
        <v>222</v>
      </c>
      <c r="AY178" s="18" t="s">
        <v>213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8" t="s">
        <v>76</v>
      </c>
      <c r="BK178" s="184">
        <f>ROUND(I178*H178,2)</f>
        <v>0</v>
      </c>
      <c r="BL178" s="18" t="s">
        <v>221</v>
      </c>
      <c r="BM178" s="183" t="s">
        <v>255</v>
      </c>
    </row>
    <row r="179" s="2" customFormat="1">
      <c r="A179" s="37"/>
      <c r="B179" s="38"/>
      <c r="C179" s="37"/>
      <c r="D179" s="185" t="s">
        <v>224</v>
      </c>
      <c r="E179" s="37"/>
      <c r="F179" s="186" t="s">
        <v>256</v>
      </c>
      <c r="G179" s="37"/>
      <c r="H179" s="37"/>
      <c r="I179" s="187"/>
      <c r="J179" s="37"/>
      <c r="K179" s="37"/>
      <c r="L179" s="38"/>
      <c r="M179" s="188"/>
      <c r="N179" s="189"/>
      <c r="O179" s="71"/>
      <c r="P179" s="71"/>
      <c r="Q179" s="71"/>
      <c r="R179" s="71"/>
      <c r="S179" s="71"/>
      <c r="T179" s="72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8" t="s">
        <v>224</v>
      </c>
      <c r="AU179" s="18" t="s">
        <v>222</v>
      </c>
    </row>
    <row r="180" s="2" customFormat="1" ht="44.25" customHeight="1">
      <c r="A180" s="37"/>
      <c r="B180" s="171"/>
      <c r="C180" s="172" t="s">
        <v>257</v>
      </c>
      <c r="D180" s="172" t="s">
        <v>216</v>
      </c>
      <c r="E180" s="173" t="s">
        <v>258</v>
      </c>
      <c r="F180" s="174" t="s">
        <v>259</v>
      </c>
      <c r="G180" s="175" t="s">
        <v>232</v>
      </c>
      <c r="H180" s="176">
        <v>4.5</v>
      </c>
      <c r="I180" s="177"/>
      <c r="J180" s="178">
        <f>ROUND(I180*H180,2)</f>
        <v>0</v>
      </c>
      <c r="K180" s="174" t="s">
        <v>220</v>
      </c>
      <c r="L180" s="38"/>
      <c r="M180" s="179" t="s">
        <v>3</v>
      </c>
      <c r="N180" s="180" t="s">
        <v>43</v>
      </c>
      <c r="O180" s="71"/>
      <c r="P180" s="181">
        <f>O180*H180</f>
        <v>0</v>
      </c>
      <c r="Q180" s="181">
        <v>0</v>
      </c>
      <c r="R180" s="181">
        <f>Q180*H180</f>
        <v>0</v>
      </c>
      <c r="S180" s="181">
        <v>0</v>
      </c>
      <c r="T180" s="18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3" t="s">
        <v>221</v>
      </c>
      <c r="AT180" s="183" t="s">
        <v>216</v>
      </c>
      <c r="AU180" s="183" t="s">
        <v>222</v>
      </c>
      <c r="AY180" s="18" t="s">
        <v>213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8" t="s">
        <v>76</v>
      </c>
      <c r="BK180" s="184">
        <f>ROUND(I180*H180,2)</f>
        <v>0</v>
      </c>
      <c r="BL180" s="18" t="s">
        <v>221</v>
      </c>
      <c r="BM180" s="183" t="s">
        <v>260</v>
      </c>
    </row>
    <row r="181" s="2" customFormat="1">
      <c r="A181" s="37"/>
      <c r="B181" s="38"/>
      <c r="C181" s="37"/>
      <c r="D181" s="185" t="s">
        <v>224</v>
      </c>
      <c r="E181" s="37"/>
      <c r="F181" s="186" t="s">
        <v>261</v>
      </c>
      <c r="G181" s="37"/>
      <c r="H181" s="37"/>
      <c r="I181" s="187"/>
      <c r="J181" s="37"/>
      <c r="K181" s="37"/>
      <c r="L181" s="38"/>
      <c r="M181" s="188"/>
      <c r="N181" s="189"/>
      <c r="O181" s="71"/>
      <c r="P181" s="71"/>
      <c r="Q181" s="71"/>
      <c r="R181" s="71"/>
      <c r="S181" s="71"/>
      <c r="T181" s="72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8" t="s">
        <v>224</v>
      </c>
      <c r="AU181" s="18" t="s">
        <v>222</v>
      </c>
    </row>
    <row r="182" s="12" customFormat="1" ht="20.88" customHeight="1">
      <c r="A182" s="12"/>
      <c r="B182" s="158"/>
      <c r="C182" s="12"/>
      <c r="D182" s="159" t="s">
        <v>71</v>
      </c>
      <c r="E182" s="169" t="s">
        <v>89</v>
      </c>
      <c r="F182" s="169" t="s">
        <v>262</v>
      </c>
      <c r="G182" s="12"/>
      <c r="H182" s="12"/>
      <c r="I182" s="161"/>
      <c r="J182" s="170">
        <f>BK182</f>
        <v>0</v>
      </c>
      <c r="K182" s="12"/>
      <c r="L182" s="158"/>
      <c r="M182" s="163"/>
      <c r="N182" s="164"/>
      <c r="O182" s="164"/>
      <c r="P182" s="165">
        <f>SUM(P183:P188)</f>
        <v>0</v>
      </c>
      <c r="Q182" s="164"/>
      <c r="R182" s="165">
        <f>SUM(R183:R188)</f>
        <v>0</v>
      </c>
      <c r="S182" s="164"/>
      <c r="T182" s="166">
        <f>SUM(T183:T188)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9" t="s">
        <v>76</v>
      </c>
      <c r="AT182" s="167" t="s">
        <v>71</v>
      </c>
      <c r="AU182" s="167" t="s">
        <v>80</v>
      </c>
      <c r="AY182" s="159" t="s">
        <v>213</v>
      </c>
      <c r="BK182" s="168">
        <f>SUM(BK183:BK188)</f>
        <v>0</v>
      </c>
    </row>
    <row r="183" s="2" customFormat="1" ht="44.25" customHeight="1">
      <c r="A183" s="37"/>
      <c r="B183" s="171"/>
      <c r="C183" s="172" t="s">
        <v>107</v>
      </c>
      <c r="D183" s="172" t="s">
        <v>216</v>
      </c>
      <c r="E183" s="173" t="s">
        <v>263</v>
      </c>
      <c r="F183" s="174" t="s">
        <v>264</v>
      </c>
      <c r="G183" s="175" t="s">
        <v>232</v>
      </c>
      <c r="H183" s="176">
        <v>200.952</v>
      </c>
      <c r="I183" s="177"/>
      <c r="J183" s="178">
        <f>ROUND(I183*H183,2)</f>
        <v>0</v>
      </c>
      <c r="K183" s="174" t="s">
        <v>220</v>
      </c>
      <c r="L183" s="38"/>
      <c r="M183" s="179" t="s">
        <v>3</v>
      </c>
      <c r="N183" s="180" t="s">
        <v>43</v>
      </c>
      <c r="O183" s="71"/>
      <c r="P183" s="181">
        <f>O183*H183</f>
        <v>0</v>
      </c>
      <c r="Q183" s="181">
        <v>0</v>
      </c>
      <c r="R183" s="181">
        <f>Q183*H183</f>
        <v>0</v>
      </c>
      <c r="S183" s="181">
        <v>0</v>
      </c>
      <c r="T183" s="18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3" t="s">
        <v>221</v>
      </c>
      <c r="AT183" s="183" t="s">
        <v>216</v>
      </c>
      <c r="AU183" s="183" t="s">
        <v>222</v>
      </c>
      <c r="AY183" s="18" t="s">
        <v>213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8" t="s">
        <v>76</v>
      </c>
      <c r="BK183" s="184">
        <f>ROUND(I183*H183,2)</f>
        <v>0</v>
      </c>
      <c r="BL183" s="18" t="s">
        <v>221</v>
      </c>
      <c r="BM183" s="183" t="s">
        <v>265</v>
      </c>
    </row>
    <row r="184" s="2" customFormat="1">
      <c r="A184" s="37"/>
      <c r="B184" s="38"/>
      <c r="C184" s="37"/>
      <c r="D184" s="185" t="s">
        <v>224</v>
      </c>
      <c r="E184" s="37"/>
      <c r="F184" s="186" t="s">
        <v>266</v>
      </c>
      <c r="G184" s="37"/>
      <c r="H184" s="37"/>
      <c r="I184" s="187"/>
      <c r="J184" s="37"/>
      <c r="K184" s="37"/>
      <c r="L184" s="38"/>
      <c r="M184" s="188"/>
      <c r="N184" s="189"/>
      <c r="O184" s="71"/>
      <c r="P184" s="71"/>
      <c r="Q184" s="71"/>
      <c r="R184" s="71"/>
      <c r="S184" s="71"/>
      <c r="T184" s="72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224</v>
      </c>
      <c r="AU184" s="18" t="s">
        <v>222</v>
      </c>
    </row>
    <row r="185" s="2" customFormat="1" ht="62.7" customHeight="1">
      <c r="A185" s="37"/>
      <c r="B185" s="171"/>
      <c r="C185" s="172" t="s">
        <v>267</v>
      </c>
      <c r="D185" s="172" t="s">
        <v>216</v>
      </c>
      <c r="E185" s="173" t="s">
        <v>230</v>
      </c>
      <c r="F185" s="174" t="s">
        <v>231</v>
      </c>
      <c r="G185" s="175" t="s">
        <v>232</v>
      </c>
      <c r="H185" s="176">
        <v>200.952</v>
      </c>
      <c r="I185" s="177"/>
      <c r="J185" s="178">
        <f>ROUND(I185*H185,2)</f>
        <v>0</v>
      </c>
      <c r="K185" s="174" t="s">
        <v>220</v>
      </c>
      <c r="L185" s="38"/>
      <c r="M185" s="179" t="s">
        <v>3</v>
      </c>
      <c r="N185" s="180" t="s">
        <v>43</v>
      </c>
      <c r="O185" s="71"/>
      <c r="P185" s="181">
        <f>O185*H185</f>
        <v>0</v>
      </c>
      <c r="Q185" s="181">
        <v>0</v>
      </c>
      <c r="R185" s="181">
        <f>Q185*H185</f>
        <v>0</v>
      </c>
      <c r="S185" s="181">
        <v>0</v>
      </c>
      <c r="T185" s="18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3" t="s">
        <v>221</v>
      </c>
      <c r="AT185" s="183" t="s">
        <v>216</v>
      </c>
      <c r="AU185" s="183" t="s">
        <v>222</v>
      </c>
      <c r="AY185" s="18" t="s">
        <v>213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8" t="s">
        <v>76</v>
      </c>
      <c r="BK185" s="184">
        <f>ROUND(I185*H185,2)</f>
        <v>0</v>
      </c>
      <c r="BL185" s="18" t="s">
        <v>221</v>
      </c>
      <c r="BM185" s="183" t="s">
        <v>268</v>
      </c>
    </row>
    <row r="186" s="2" customFormat="1">
      <c r="A186" s="37"/>
      <c r="B186" s="38"/>
      <c r="C186" s="37"/>
      <c r="D186" s="185" t="s">
        <v>224</v>
      </c>
      <c r="E186" s="37"/>
      <c r="F186" s="186" t="s">
        <v>234</v>
      </c>
      <c r="G186" s="37"/>
      <c r="H186" s="37"/>
      <c r="I186" s="187"/>
      <c r="J186" s="37"/>
      <c r="K186" s="37"/>
      <c r="L186" s="38"/>
      <c r="M186" s="188"/>
      <c r="N186" s="189"/>
      <c r="O186" s="71"/>
      <c r="P186" s="71"/>
      <c r="Q186" s="71"/>
      <c r="R186" s="71"/>
      <c r="S186" s="71"/>
      <c r="T186" s="72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8" t="s">
        <v>224</v>
      </c>
      <c r="AU186" s="18" t="s">
        <v>222</v>
      </c>
    </row>
    <row r="187" s="2" customFormat="1" ht="44.25" customHeight="1">
      <c r="A187" s="37"/>
      <c r="B187" s="171"/>
      <c r="C187" s="172" t="s">
        <v>84</v>
      </c>
      <c r="D187" s="172" t="s">
        <v>216</v>
      </c>
      <c r="E187" s="173" t="s">
        <v>237</v>
      </c>
      <c r="F187" s="174" t="s">
        <v>238</v>
      </c>
      <c r="G187" s="175" t="s">
        <v>232</v>
      </c>
      <c r="H187" s="176">
        <v>200.952</v>
      </c>
      <c r="I187" s="177"/>
      <c r="J187" s="178">
        <f>ROUND(I187*H187,2)</f>
        <v>0</v>
      </c>
      <c r="K187" s="174" t="s">
        <v>220</v>
      </c>
      <c r="L187" s="38"/>
      <c r="M187" s="179" t="s">
        <v>3</v>
      </c>
      <c r="N187" s="180" t="s">
        <v>43</v>
      </c>
      <c r="O187" s="71"/>
      <c r="P187" s="181">
        <f>O187*H187</f>
        <v>0</v>
      </c>
      <c r="Q187" s="181">
        <v>0</v>
      </c>
      <c r="R187" s="181">
        <f>Q187*H187</f>
        <v>0</v>
      </c>
      <c r="S187" s="181">
        <v>0</v>
      </c>
      <c r="T187" s="18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3" t="s">
        <v>221</v>
      </c>
      <c r="AT187" s="183" t="s">
        <v>216</v>
      </c>
      <c r="AU187" s="183" t="s">
        <v>222</v>
      </c>
      <c r="AY187" s="18" t="s">
        <v>213</v>
      </c>
      <c r="BE187" s="184">
        <f>IF(N187="základní",J187,0)</f>
        <v>0</v>
      </c>
      <c r="BF187" s="184">
        <f>IF(N187="snížená",J187,0)</f>
        <v>0</v>
      </c>
      <c r="BG187" s="184">
        <f>IF(N187="zákl. přenesená",J187,0)</f>
        <v>0</v>
      </c>
      <c r="BH187" s="184">
        <f>IF(N187="sníž. přenesená",J187,0)</f>
        <v>0</v>
      </c>
      <c r="BI187" s="184">
        <f>IF(N187="nulová",J187,0)</f>
        <v>0</v>
      </c>
      <c r="BJ187" s="18" t="s">
        <v>76</v>
      </c>
      <c r="BK187" s="184">
        <f>ROUND(I187*H187,2)</f>
        <v>0</v>
      </c>
      <c r="BL187" s="18" t="s">
        <v>221</v>
      </c>
      <c r="BM187" s="183" t="s">
        <v>269</v>
      </c>
    </row>
    <row r="188" s="2" customFormat="1">
      <c r="A188" s="37"/>
      <c r="B188" s="38"/>
      <c r="C188" s="37"/>
      <c r="D188" s="185" t="s">
        <v>224</v>
      </c>
      <c r="E188" s="37"/>
      <c r="F188" s="186" t="s">
        <v>240</v>
      </c>
      <c r="G188" s="37"/>
      <c r="H188" s="37"/>
      <c r="I188" s="187"/>
      <c r="J188" s="37"/>
      <c r="K188" s="37"/>
      <c r="L188" s="38"/>
      <c r="M188" s="188"/>
      <c r="N188" s="189"/>
      <c r="O188" s="71"/>
      <c r="P188" s="71"/>
      <c r="Q188" s="71"/>
      <c r="R188" s="71"/>
      <c r="S188" s="71"/>
      <c r="T188" s="72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8" t="s">
        <v>224</v>
      </c>
      <c r="AU188" s="18" t="s">
        <v>222</v>
      </c>
    </row>
    <row r="189" s="12" customFormat="1" ht="20.88" customHeight="1">
      <c r="A189" s="12"/>
      <c r="B189" s="158"/>
      <c r="C189" s="12"/>
      <c r="D189" s="159" t="s">
        <v>71</v>
      </c>
      <c r="E189" s="169" t="s">
        <v>95</v>
      </c>
      <c r="F189" s="169" t="s">
        <v>270</v>
      </c>
      <c r="G189" s="12"/>
      <c r="H189" s="12"/>
      <c r="I189" s="161"/>
      <c r="J189" s="170">
        <f>BK189</f>
        <v>0</v>
      </c>
      <c r="K189" s="12"/>
      <c r="L189" s="158"/>
      <c r="M189" s="163"/>
      <c r="N189" s="164"/>
      <c r="O189" s="164"/>
      <c r="P189" s="165">
        <f>SUM(P190:P195)</f>
        <v>0</v>
      </c>
      <c r="Q189" s="164"/>
      <c r="R189" s="165">
        <f>SUM(R190:R195)</f>
        <v>0</v>
      </c>
      <c r="S189" s="164"/>
      <c r="T189" s="166">
        <f>SUM(T190:T195)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59" t="s">
        <v>76</v>
      </c>
      <c r="AT189" s="167" t="s">
        <v>71</v>
      </c>
      <c r="AU189" s="167" t="s">
        <v>80</v>
      </c>
      <c r="AY189" s="159" t="s">
        <v>213</v>
      </c>
      <c r="BK189" s="168">
        <f>SUM(BK190:BK195)</f>
        <v>0</v>
      </c>
    </row>
    <row r="190" s="2" customFormat="1" ht="62.7" customHeight="1">
      <c r="A190" s="37"/>
      <c r="B190" s="171"/>
      <c r="C190" s="172" t="s">
        <v>9</v>
      </c>
      <c r="D190" s="172" t="s">
        <v>216</v>
      </c>
      <c r="E190" s="173" t="s">
        <v>271</v>
      </c>
      <c r="F190" s="174" t="s">
        <v>272</v>
      </c>
      <c r="G190" s="175" t="s">
        <v>232</v>
      </c>
      <c r="H190" s="176">
        <v>470.59800000000001</v>
      </c>
      <c r="I190" s="177"/>
      <c r="J190" s="178">
        <f>ROUND(I190*H190,2)</f>
        <v>0</v>
      </c>
      <c r="K190" s="174" t="s">
        <v>220</v>
      </c>
      <c r="L190" s="38"/>
      <c r="M190" s="179" t="s">
        <v>3</v>
      </c>
      <c r="N190" s="180" t="s">
        <v>43</v>
      </c>
      <c r="O190" s="71"/>
      <c r="P190" s="181">
        <f>O190*H190</f>
        <v>0</v>
      </c>
      <c r="Q190" s="181">
        <v>0</v>
      </c>
      <c r="R190" s="181">
        <f>Q190*H190</f>
        <v>0</v>
      </c>
      <c r="S190" s="181">
        <v>0</v>
      </c>
      <c r="T190" s="18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3" t="s">
        <v>221</v>
      </c>
      <c r="AT190" s="183" t="s">
        <v>216</v>
      </c>
      <c r="AU190" s="183" t="s">
        <v>222</v>
      </c>
      <c r="AY190" s="18" t="s">
        <v>213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8" t="s">
        <v>76</v>
      </c>
      <c r="BK190" s="184">
        <f>ROUND(I190*H190,2)</f>
        <v>0</v>
      </c>
      <c r="BL190" s="18" t="s">
        <v>221</v>
      </c>
      <c r="BM190" s="183" t="s">
        <v>273</v>
      </c>
    </row>
    <row r="191" s="2" customFormat="1">
      <c r="A191" s="37"/>
      <c r="B191" s="38"/>
      <c r="C191" s="37"/>
      <c r="D191" s="185" t="s">
        <v>224</v>
      </c>
      <c r="E191" s="37"/>
      <c r="F191" s="186" t="s">
        <v>274</v>
      </c>
      <c r="G191" s="37"/>
      <c r="H191" s="37"/>
      <c r="I191" s="187"/>
      <c r="J191" s="37"/>
      <c r="K191" s="37"/>
      <c r="L191" s="38"/>
      <c r="M191" s="188"/>
      <c r="N191" s="189"/>
      <c r="O191" s="71"/>
      <c r="P191" s="71"/>
      <c r="Q191" s="71"/>
      <c r="R191" s="71"/>
      <c r="S191" s="71"/>
      <c r="T191" s="72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224</v>
      </c>
      <c r="AU191" s="18" t="s">
        <v>222</v>
      </c>
    </row>
    <row r="192" s="2" customFormat="1" ht="66.75" customHeight="1">
      <c r="A192" s="37"/>
      <c r="B192" s="171"/>
      <c r="C192" s="172" t="s">
        <v>89</v>
      </c>
      <c r="D192" s="172" t="s">
        <v>216</v>
      </c>
      <c r="E192" s="173" t="s">
        <v>275</v>
      </c>
      <c r="F192" s="174" t="s">
        <v>276</v>
      </c>
      <c r="G192" s="175" t="s">
        <v>232</v>
      </c>
      <c r="H192" s="176">
        <v>2352.9899999999998</v>
      </c>
      <c r="I192" s="177"/>
      <c r="J192" s="178">
        <f>ROUND(I192*H192,2)</f>
        <v>0</v>
      </c>
      <c r="K192" s="174" t="s">
        <v>220</v>
      </c>
      <c r="L192" s="38"/>
      <c r="M192" s="179" t="s">
        <v>3</v>
      </c>
      <c r="N192" s="180" t="s">
        <v>43</v>
      </c>
      <c r="O192" s="71"/>
      <c r="P192" s="181">
        <f>O192*H192</f>
        <v>0</v>
      </c>
      <c r="Q192" s="181">
        <v>0</v>
      </c>
      <c r="R192" s="181">
        <f>Q192*H192</f>
        <v>0</v>
      </c>
      <c r="S192" s="181">
        <v>0</v>
      </c>
      <c r="T192" s="18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3" t="s">
        <v>221</v>
      </c>
      <c r="AT192" s="183" t="s">
        <v>216</v>
      </c>
      <c r="AU192" s="183" t="s">
        <v>222</v>
      </c>
      <c r="AY192" s="18" t="s">
        <v>213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8" t="s">
        <v>76</v>
      </c>
      <c r="BK192" s="184">
        <f>ROUND(I192*H192,2)</f>
        <v>0</v>
      </c>
      <c r="BL192" s="18" t="s">
        <v>221</v>
      </c>
      <c r="BM192" s="183" t="s">
        <v>277</v>
      </c>
    </row>
    <row r="193" s="2" customFormat="1">
      <c r="A193" s="37"/>
      <c r="B193" s="38"/>
      <c r="C193" s="37"/>
      <c r="D193" s="185" t="s">
        <v>224</v>
      </c>
      <c r="E193" s="37"/>
      <c r="F193" s="186" t="s">
        <v>278</v>
      </c>
      <c r="G193" s="37"/>
      <c r="H193" s="37"/>
      <c r="I193" s="187"/>
      <c r="J193" s="37"/>
      <c r="K193" s="37"/>
      <c r="L193" s="38"/>
      <c r="M193" s="188"/>
      <c r="N193" s="189"/>
      <c r="O193" s="71"/>
      <c r="P193" s="71"/>
      <c r="Q193" s="71"/>
      <c r="R193" s="71"/>
      <c r="S193" s="71"/>
      <c r="T193" s="72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224</v>
      </c>
      <c r="AU193" s="18" t="s">
        <v>222</v>
      </c>
    </row>
    <row r="194" s="2" customFormat="1" ht="44.25" customHeight="1">
      <c r="A194" s="37"/>
      <c r="B194" s="171"/>
      <c r="C194" s="172" t="s">
        <v>92</v>
      </c>
      <c r="D194" s="172" t="s">
        <v>216</v>
      </c>
      <c r="E194" s="173" t="s">
        <v>279</v>
      </c>
      <c r="F194" s="174" t="s">
        <v>280</v>
      </c>
      <c r="G194" s="175" t="s">
        <v>281</v>
      </c>
      <c r="H194" s="176">
        <v>847.07600000000002</v>
      </c>
      <c r="I194" s="177"/>
      <c r="J194" s="178">
        <f>ROUND(I194*H194,2)</f>
        <v>0</v>
      </c>
      <c r="K194" s="174" t="s">
        <v>220</v>
      </c>
      <c r="L194" s="38"/>
      <c r="M194" s="179" t="s">
        <v>3</v>
      </c>
      <c r="N194" s="180" t="s">
        <v>43</v>
      </c>
      <c r="O194" s="71"/>
      <c r="P194" s="181">
        <f>O194*H194</f>
        <v>0</v>
      </c>
      <c r="Q194" s="181">
        <v>0</v>
      </c>
      <c r="R194" s="181">
        <f>Q194*H194</f>
        <v>0</v>
      </c>
      <c r="S194" s="181">
        <v>0</v>
      </c>
      <c r="T194" s="18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3" t="s">
        <v>221</v>
      </c>
      <c r="AT194" s="183" t="s">
        <v>216</v>
      </c>
      <c r="AU194" s="183" t="s">
        <v>222</v>
      </c>
      <c r="AY194" s="18" t="s">
        <v>213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8" t="s">
        <v>76</v>
      </c>
      <c r="BK194" s="184">
        <f>ROUND(I194*H194,2)</f>
        <v>0</v>
      </c>
      <c r="BL194" s="18" t="s">
        <v>221</v>
      </c>
      <c r="BM194" s="183" t="s">
        <v>282</v>
      </c>
    </row>
    <row r="195" s="2" customFormat="1">
      <c r="A195" s="37"/>
      <c r="B195" s="38"/>
      <c r="C195" s="37"/>
      <c r="D195" s="185" t="s">
        <v>224</v>
      </c>
      <c r="E195" s="37"/>
      <c r="F195" s="186" t="s">
        <v>283</v>
      </c>
      <c r="G195" s="37"/>
      <c r="H195" s="37"/>
      <c r="I195" s="187"/>
      <c r="J195" s="37"/>
      <c r="K195" s="37"/>
      <c r="L195" s="38"/>
      <c r="M195" s="188"/>
      <c r="N195" s="189"/>
      <c r="O195" s="71"/>
      <c r="P195" s="71"/>
      <c r="Q195" s="71"/>
      <c r="R195" s="71"/>
      <c r="S195" s="71"/>
      <c r="T195" s="72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224</v>
      </c>
      <c r="AU195" s="18" t="s">
        <v>222</v>
      </c>
    </row>
    <row r="196" s="12" customFormat="1" ht="22.8" customHeight="1">
      <c r="A196" s="12"/>
      <c r="B196" s="158"/>
      <c r="C196" s="12"/>
      <c r="D196" s="159" t="s">
        <v>71</v>
      </c>
      <c r="E196" s="169" t="s">
        <v>80</v>
      </c>
      <c r="F196" s="169" t="s">
        <v>284</v>
      </c>
      <c r="G196" s="12"/>
      <c r="H196" s="12"/>
      <c r="I196" s="161"/>
      <c r="J196" s="170">
        <f>BK196</f>
        <v>0</v>
      </c>
      <c r="K196" s="12"/>
      <c r="L196" s="158"/>
      <c r="M196" s="163"/>
      <c r="N196" s="164"/>
      <c r="O196" s="164"/>
      <c r="P196" s="165">
        <f>P197+P202+P217+P226+P245+P251+P272</f>
        <v>0</v>
      </c>
      <c r="Q196" s="164"/>
      <c r="R196" s="165">
        <f>R197+R202+R217+R226+R245+R251+R272</f>
        <v>308.25565403001485</v>
      </c>
      <c r="S196" s="164"/>
      <c r="T196" s="166">
        <f>T197+T202+T217+T226+T245+T251+T272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59" t="s">
        <v>76</v>
      </c>
      <c r="AT196" s="167" t="s">
        <v>71</v>
      </c>
      <c r="AU196" s="167" t="s">
        <v>76</v>
      </c>
      <c r="AY196" s="159" t="s">
        <v>213</v>
      </c>
      <c r="BK196" s="168">
        <f>BK197+BK202+BK217+BK226+BK245+BK251+BK272</f>
        <v>0</v>
      </c>
    </row>
    <row r="197" s="12" customFormat="1" ht="20.88" customHeight="1">
      <c r="A197" s="12"/>
      <c r="B197" s="158"/>
      <c r="C197" s="12"/>
      <c r="D197" s="159" t="s">
        <v>71</v>
      </c>
      <c r="E197" s="169" t="s">
        <v>285</v>
      </c>
      <c r="F197" s="169" t="s">
        <v>286</v>
      </c>
      <c r="G197" s="12"/>
      <c r="H197" s="12"/>
      <c r="I197" s="161"/>
      <c r="J197" s="170">
        <f>BK197</f>
        <v>0</v>
      </c>
      <c r="K197" s="12"/>
      <c r="L197" s="158"/>
      <c r="M197" s="163"/>
      <c r="N197" s="164"/>
      <c r="O197" s="164"/>
      <c r="P197" s="165">
        <f>SUM(P198:P201)</f>
        <v>0</v>
      </c>
      <c r="Q197" s="164"/>
      <c r="R197" s="165">
        <f>SUM(R198:R201)</f>
        <v>0.093582329999999991</v>
      </c>
      <c r="S197" s="164"/>
      <c r="T197" s="166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59" t="s">
        <v>76</v>
      </c>
      <c r="AT197" s="167" t="s">
        <v>71</v>
      </c>
      <c r="AU197" s="167" t="s">
        <v>80</v>
      </c>
      <c r="AY197" s="159" t="s">
        <v>213</v>
      </c>
      <c r="BK197" s="168">
        <f>SUM(BK198:BK201)</f>
        <v>0</v>
      </c>
    </row>
    <row r="198" s="2" customFormat="1" ht="37.8" customHeight="1">
      <c r="A198" s="37"/>
      <c r="B198" s="171"/>
      <c r="C198" s="172" t="s">
        <v>95</v>
      </c>
      <c r="D198" s="172" t="s">
        <v>216</v>
      </c>
      <c r="E198" s="173" t="s">
        <v>287</v>
      </c>
      <c r="F198" s="174" t="s">
        <v>288</v>
      </c>
      <c r="G198" s="175" t="s">
        <v>219</v>
      </c>
      <c r="H198" s="176">
        <v>205.97</v>
      </c>
      <c r="I198" s="177"/>
      <c r="J198" s="178">
        <f>ROUND(I198*H198,2)</f>
        <v>0</v>
      </c>
      <c r="K198" s="174" t="s">
        <v>220</v>
      </c>
      <c r="L198" s="38"/>
      <c r="M198" s="179" t="s">
        <v>3</v>
      </c>
      <c r="N198" s="180" t="s">
        <v>43</v>
      </c>
      <c r="O198" s="71"/>
      <c r="P198" s="181">
        <f>O198*H198</f>
        <v>0</v>
      </c>
      <c r="Q198" s="181">
        <v>9.8999999999999994E-05</v>
      </c>
      <c r="R198" s="181">
        <f>Q198*H198</f>
        <v>0.020391029999999997</v>
      </c>
      <c r="S198" s="181">
        <v>0</v>
      </c>
      <c r="T198" s="18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3" t="s">
        <v>221</v>
      </c>
      <c r="AT198" s="183" t="s">
        <v>216</v>
      </c>
      <c r="AU198" s="183" t="s">
        <v>222</v>
      </c>
      <c r="AY198" s="18" t="s">
        <v>213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8" t="s">
        <v>76</v>
      </c>
      <c r="BK198" s="184">
        <f>ROUND(I198*H198,2)</f>
        <v>0</v>
      </c>
      <c r="BL198" s="18" t="s">
        <v>221</v>
      </c>
      <c r="BM198" s="183" t="s">
        <v>289</v>
      </c>
    </row>
    <row r="199" s="2" customFormat="1">
      <c r="A199" s="37"/>
      <c r="B199" s="38"/>
      <c r="C199" s="37"/>
      <c r="D199" s="185" t="s">
        <v>224</v>
      </c>
      <c r="E199" s="37"/>
      <c r="F199" s="186" t="s">
        <v>290</v>
      </c>
      <c r="G199" s="37"/>
      <c r="H199" s="37"/>
      <c r="I199" s="187"/>
      <c r="J199" s="37"/>
      <c r="K199" s="37"/>
      <c r="L199" s="38"/>
      <c r="M199" s="188"/>
      <c r="N199" s="189"/>
      <c r="O199" s="71"/>
      <c r="P199" s="71"/>
      <c r="Q199" s="71"/>
      <c r="R199" s="71"/>
      <c r="S199" s="71"/>
      <c r="T199" s="72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224</v>
      </c>
      <c r="AU199" s="18" t="s">
        <v>222</v>
      </c>
    </row>
    <row r="200" s="2" customFormat="1">
      <c r="A200" s="37"/>
      <c r="B200" s="38"/>
      <c r="C200" s="37"/>
      <c r="D200" s="190" t="s">
        <v>235</v>
      </c>
      <c r="E200" s="37"/>
      <c r="F200" s="191" t="s">
        <v>291</v>
      </c>
      <c r="G200" s="37"/>
      <c r="H200" s="37"/>
      <c r="I200" s="187"/>
      <c r="J200" s="37"/>
      <c r="K200" s="37"/>
      <c r="L200" s="38"/>
      <c r="M200" s="188"/>
      <c r="N200" s="189"/>
      <c r="O200" s="71"/>
      <c r="P200" s="71"/>
      <c r="Q200" s="71"/>
      <c r="R200" s="71"/>
      <c r="S200" s="71"/>
      <c r="T200" s="72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8" t="s">
        <v>235</v>
      </c>
      <c r="AU200" s="18" t="s">
        <v>222</v>
      </c>
    </row>
    <row r="201" s="2" customFormat="1" ht="24.15" customHeight="1">
      <c r="A201" s="37"/>
      <c r="B201" s="171"/>
      <c r="C201" s="192" t="s">
        <v>98</v>
      </c>
      <c r="D201" s="192" t="s">
        <v>292</v>
      </c>
      <c r="E201" s="193" t="s">
        <v>293</v>
      </c>
      <c r="F201" s="194" t="s">
        <v>294</v>
      </c>
      <c r="G201" s="195" t="s">
        <v>219</v>
      </c>
      <c r="H201" s="196">
        <v>243.971</v>
      </c>
      <c r="I201" s="197"/>
      <c r="J201" s="198">
        <f>ROUND(I201*H201,2)</f>
        <v>0</v>
      </c>
      <c r="K201" s="194" t="s">
        <v>220</v>
      </c>
      <c r="L201" s="199"/>
      <c r="M201" s="200" t="s">
        <v>3</v>
      </c>
      <c r="N201" s="201" t="s">
        <v>43</v>
      </c>
      <c r="O201" s="71"/>
      <c r="P201" s="181">
        <f>O201*H201</f>
        <v>0</v>
      </c>
      <c r="Q201" s="181">
        <v>0.00029999999999999997</v>
      </c>
      <c r="R201" s="181">
        <f>Q201*H201</f>
        <v>0.073191300000000001</v>
      </c>
      <c r="S201" s="181">
        <v>0</v>
      </c>
      <c r="T201" s="18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3" t="s">
        <v>257</v>
      </c>
      <c r="AT201" s="183" t="s">
        <v>292</v>
      </c>
      <c r="AU201" s="183" t="s">
        <v>222</v>
      </c>
      <c r="AY201" s="18" t="s">
        <v>213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8" t="s">
        <v>76</v>
      </c>
      <c r="BK201" s="184">
        <f>ROUND(I201*H201,2)</f>
        <v>0</v>
      </c>
      <c r="BL201" s="18" t="s">
        <v>221</v>
      </c>
      <c r="BM201" s="183" t="s">
        <v>295</v>
      </c>
    </row>
    <row r="202" s="12" customFormat="1" ht="20.88" customHeight="1">
      <c r="A202" s="12"/>
      <c r="B202" s="158"/>
      <c r="C202" s="12"/>
      <c r="D202" s="159" t="s">
        <v>71</v>
      </c>
      <c r="E202" s="169" t="s">
        <v>296</v>
      </c>
      <c r="F202" s="169" t="s">
        <v>297</v>
      </c>
      <c r="G202" s="12"/>
      <c r="H202" s="12"/>
      <c r="I202" s="161"/>
      <c r="J202" s="170">
        <f>BK202</f>
        <v>0</v>
      </c>
      <c r="K202" s="12"/>
      <c r="L202" s="158"/>
      <c r="M202" s="163"/>
      <c r="N202" s="164"/>
      <c r="O202" s="164"/>
      <c r="P202" s="165">
        <f>SUM(P203:P216)</f>
        <v>0</v>
      </c>
      <c r="Q202" s="164"/>
      <c r="R202" s="165">
        <f>SUM(R203:R216)</f>
        <v>127.00152858996398</v>
      </c>
      <c r="S202" s="164"/>
      <c r="T202" s="166">
        <f>SUM(T203:T216)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9" t="s">
        <v>76</v>
      </c>
      <c r="AT202" s="167" t="s">
        <v>71</v>
      </c>
      <c r="AU202" s="167" t="s">
        <v>80</v>
      </c>
      <c r="AY202" s="159" t="s">
        <v>213</v>
      </c>
      <c r="BK202" s="168">
        <f>SUM(BK203:BK216)</f>
        <v>0</v>
      </c>
    </row>
    <row r="203" s="2" customFormat="1" ht="16.5" customHeight="1">
      <c r="A203" s="37"/>
      <c r="B203" s="171"/>
      <c r="C203" s="172" t="s">
        <v>298</v>
      </c>
      <c r="D203" s="172" t="s">
        <v>216</v>
      </c>
      <c r="E203" s="173" t="s">
        <v>299</v>
      </c>
      <c r="F203" s="174" t="s">
        <v>300</v>
      </c>
      <c r="G203" s="175" t="s">
        <v>219</v>
      </c>
      <c r="H203" s="176">
        <v>22.399999999999999</v>
      </c>
      <c r="I203" s="177"/>
      <c r="J203" s="178">
        <f>ROUND(I203*H203,2)</f>
        <v>0</v>
      </c>
      <c r="K203" s="174" t="s">
        <v>220</v>
      </c>
      <c r="L203" s="38"/>
      <c r="M203" s="179" t="s">
        <v>3</v>
      </c>
      <c r="N203" s="180" t="s">
        <v>43</v>
      </c>
      <c r="O203" s="71"/>
      <c r="P203" s="181">
        <f>O203*H203</f>
        <v>0</v>
      </c>
      <c r="Q203" s="181">
        <v>0.0026919000000000001</v>
      </c>
      <c r="R203" s="181">
        <f>Q203*H203</f>
        <v>0.060298560000000001</v>
      </c>
      <c r="S203" s="181">
        <v>0</v>
      </c>
      <c r="T203" s="18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3" t="s">
        <v>221</v>
      </c>
      <c r="AT203" s="183" t="s">
        <v>216</v>
      </c>
      <c r="AU203" s="183" t="s">
        <v>222</v>
      </c>
      <c r="AY203" s="18" t="s">
        <v>213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8" t="s">
        <v>76</v>
      </c>
      <c r="BK203" s="184">
        <f>ROUND(I203*H203,2)</f>
        <v>0</v>
      </c>
      <c r="BL203" s="18" t="s">
        <v>221</v>
      </c>
      <c r="BM203" s="183" t="s">
        <v>301</v>
      </c>
    </row>
    <row r="204" s="2" customFormat="1">
      <c r="A204" s="37"/>
      <c r="B204" s="38"/>
      <c r="C204" s="37"/>
      <c r="D204" s="185" t="s">
        <v>224</v>
      </c>
      <c r="E204" s="37"/>
      <c r="F204" s="186" t="s">
        <v>302</v>
      </c>
      <c r="G204" s="37"/>
      <c r="H204" s="37"/>
      <c r="I204" s="187"/>
      <c r="J204" s="37"/>
      <c r="K204" s="37"/>
      <c r="L204" s="38"/>
      <c r="M204" s="188"/>
      <c r="N204" s="189"/>
      <c r="O204" s="71"/>
      <c r="P204" s="71"/>
      <c r="Q204" s="71"/>
      <c r="R204" s="71"/>
      <c r="S204" s="71"/>
      <c r="T204" s="72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224</v>
      </c>
      <c r="AU204" s="18" t="s">
        <v>222</v>
      </c>
    </row>
    <row r="205" s="2" customFormat="1" ht="16.5" customHeight="1">
      <c r="A205" s="37"/>
      <c r="B205" s="171"/>
      <c r="C205" s="172" t="s">
        <v>303</v>
      </c>
      <c r="D205" s="172" t="s">
        <v>216</v>
      </c>
      <c r="E205" s="173" t="s">
        <v>304</v>
      </c>
      <c r="F205" s="174" t="s">
        <v>305</v>
      </c>
      <c r="G205" s="175" t="s">
        <v>219</v>
      </c>
      <c r="H205" s="176">
        <v>22.399999999999999</v>
      </c>
      <c r="I205" s="177"/>
      <c r="J205" s="178">
        <f>ROUND(I205*H205,2)</f>
        <v>0</v>
      </c>
      <c r="K205" s="174" t="s">
        <v>220</v>
      </c>
      <c r="L205" s="38"/>
      <c r="M205" s="179" t="s">
        <v>3</v>
      </c>
      <c r="N205" s="180" t="s">
        <v>43</v>
      </c>
      <c r="O205" s="71"/>
      <c r="P205" s="181">
        <f>O205*H205</f>
        <v>0</v>
      </c>
      <c r="Q205" s="181">
        <v>0</v>
      </c>
      <c r="R205" s="181">
        <f>Q205*H205</f>
        <v>0</v>
      </c>
      <c r="S205" s="181">
        <v>0</v>
      </c>
      <c r="T205" s="18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3" t="s">
        <v>221</v>
      </c>
      <c r="AT205" s="183" t="s">
        <v>216</v>
      </c>
      <c r="AU205" s="183" t="s">
        <v>222</v>
      </c>
      <c r="AY205" s="18" t="s">
        <v>213</v>
      </c>
      <c r="BE205" s="184">
        <f>IF(N205="základní",J205,0)</f>
        <v>0</v>
      </c>
      <c r="BF205" s="184">
        <f>IF(N205="snížená",J205,0)</f>
        <v>0</v>
      </c>
      <c r="BG205" s="184">
        <f>IF(N205="zákl. přenesená",J205,0)</f>
        <v>0</v>
      </c>
      <c r="BH205" s="184">
        <f>IF(N205="sníž. přenesená",J205,0)</f>
        <v>0</v>
      </c>
      <c r="BI205" s="184">
        <f>IF(N205="nulová",J205,0)</f>
        <v>0</v>
      </c>
      <c r="BJ205" s="18" t="s">
        <v>76</v>
      </c>
      <c r="BK205" s="184">
        <f>ROUND(I205*H205,2)</f>
        <v>0</v>
      </c>
      <c r="BL205" s="18" t="s">
        <v>221</v>
      </c>
      <c r="BM205" s="183" t="s">
        <v>306</v>
      </c>
    </row>
    <row r="206" s="2" customFormat="1">
      <c r="A206" s="37"/>
      <c r="B206" s="38"/>
      <c r="C206" s="37"/>
      <c r="D206" s="185" t="s">
        <v>224</v>
      </c>
      <c r="E206" s="37"/>
      <c r="F206" s="186" t="s">
        <v>307</v>
      </c>
      <c r="G206" s="37"/>
      <c r="H206" s="37"/>
      <c r="I206" s="187"/>
      <c r="J206" s="37"/>
      <c r="K206" s="37"/>
      <c r="L206" s="38"/>
      <c r="M206" s="188"/>
      <c r="N206" s="189"/>
      <c r="O206" s="71"/>
      <c r="P206" s="71"/>
      <c r="Q206" s="71"/>
      <c r="R206" s="71"/>
      <c r="S206" s="71"/>
      <c r="T206" s="72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8" t="s">
        <v>224</v>
      </c>
      <c r="AU206" s="18" t="s">
        <v>222</v>
      </c>
    </row>
    <row r="207" s="2" customFormat="1" ht="24.15" customHeight="1">
      <c r="A207" s="37"/>
      <c r="B207" s="171"/>
      <c r="C207" s="172" t="s">
        <v>308</v>
      </c>
      <c r="D207" s="172" t="s">
        <v>216</v>
      </c>
      <c r="E207" s="173" t="s">
        <v>309</v>
      </c>
      <c r="F207" s="174" t="s">
        <v>310</v>
      </c>
      <c r="G207" s="175" t="s">
        <v>232</v>
      </c>
      <c r="H207" s="176">
        <v>31.456</v>
      </c>
      <c r="I207" s="177"/>
      <c r="J207" s="178">
        <f>ROUND(I207*H207,2)</f>
        <v>0</v>
      </c>
      <c r="K207" s="174" t="s">
        <v>220</v>
      </c>
      <c r="L207" s="38"/>
      <c r="M207" s="179" t="s">
        <v>3</v>
      </c>
      <c r="N207" s="180" t="s">
        <v>43</v>
      </c>
      <c r="O207" s="71"/>
      <c r="P207" s="181">
        <f>O207*H207</f>
        <v>0</v>
      </c>
      <c r="Q207" s="181">
        <v>2.5018722040000001</v>
      </c>
      <c r="R207" s="181">
        <f>Q207*H207</f>
        <v>78.698892049023996</v>
      </c>
      <c r="S207" s="181">
        <v>0</v>
      </c>
      <c r="T207" s="18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3" t="s">
        <v>221</v>
      </c>
      <c r="AT207" s="183" t="s">
        <v>216</v>
      </c>
      <c r="AU207" s="183" t="s">
        <v>222</v>
      </c>
      <c r="AY207" s="18" t="s">
        <v>213</v>
      </c>
      <c r="BE207" s="184">
        <f>IF(N207="základní",J207,0)</f>
        <v>0</v>
      </c>
      <c r="BF207" s="184">
        <f>IF(N207="snížená",J207,0)</f>
        <v>0</v>
      </c>
      <c r="BG207" s="184">
        <f>IF(N207="zákl. přenesená",J207,0)</f>
        <v>0</v>
      </c>
      <c r="BH207" s="184">
        <f>IF(N207="sníž. přenesená",J207,0)</f>
        <v>0</v>
      </c>
      <c r="BI207" s="184">
        <f>IF(N207="nulová",J207,0)</f>
        <v>0</v>
      </c>
      <c r="BJ207" s="18" t="s">
        <v>76</v>
      </c>
      <c r="BK207" s="184">
        <f>ROUND(I207*H207,2)</f>
        <v>0</v>
      </c>
      <c r="BL207" s="18" t="s">
        <v>221</v>
      </c>
      <c r="BM207" s="183" t="s">
        <v>311</v>
      </c>
    </row>
    <row r="208" s="2" customFormat="1">
      <c r="A208" s="37"/>
      <c r="B208" s="38"/>
      <c r="C208" s="37"/>
      <c r="D208" s="185" t="s">
        <v>224</v>
      </c>
      <c r="E208" s="37"/>
      <c r="F208" s="186" t="s">
        <v>312</v>
      </c>
      <c r="G208" s="37"/>
      <c r="H208" s="37"/>
      <c r="I208" s="187"/>
      <c r="J208" s="37"/>
      <c r="K208" s="37"/>
      <c r="L208" s="38"/>
      <c r="M208" s="188"/>
      <c r="N208" s="189"/>
      <c r="O208" s="71"/>
      <c r="P208" s="71"/>
      <c r="Q208" s="71"/>
      <c r="R208" s="71"/>
      <c r="S208" s="71"/>
      <c r="T208" s="72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8" t="s">
        <v>224</v>
      </c>
      <c r="AU208" s="18" t="s">
        <v>222</v>
      </c>
    </row>
    <row r="209" s="2" customFormat="1" ht="44.25" customHeight="1">
      <c r="A209" s="37"/>
      <c r="B209" s="171"/>
      <c r="C209" s="172" t="s">
        <v>313</v>
      </c>
      <c r="D209" s="172" t="s">
        <v>216</v>
      </c>
      <c r="E209" s="173" t="s">
        <v>314</v>
      </c>
      <c r="F209" s="174" t="s">
        <v>315</v>
      </c>
      <c r="G209" s="175" t="s">
        <v>219</v>
      </c>
      <c r="H209" s="176">
        <v>19.699999999999999</v>
      </c>
      <c r="I209" s="177"/>
      <c r="J209" s="178">
        <f>ROUND(I209*H209,2)</f>
        <v>0</v>
      </c>
      <c r="K209" s="174" t="s">
        <v>220</v>
      </c>
      <c r="L209" s="38"/>
      <c r="M209" s="179" t="s">
        <v>3</v>
      </c>
      <c r="N209" s="180" t="s">
        <v>43</v>
      </c>
      <c r="O209" s="71"/>
      <c r="P209" s="181">
        <f>O209*H209</f>
        <v>0</v>
      </c>
      <c r="Q209" s="181">
        <v>0.73403773999999999</v>
      </c>
      <c r="R209" s="181">
        <f>Q209*H209</f>
        <v>14.460543478</v>
      </c>
      <c r="S209" s="181">
        <v>0</v>
      </c>
      <c r="T209" s="18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3" t="s">
        <v>221</v>
      </c>
      <c r="AT209" s="183" t="s">
        <v>216</v>
      </c>
      <c r="AU209" s="183" t="s">
        <v>222</v>
      </c>
      <c r="AY209" s="18" t="s">
        <v>213</v>
      </c>
      <c r="BE209" s="184">
        <f>IF(N209="základní",J209,0)</f>
        <v>0</v>
      </c>
      <c r="BF209" s="184">
        <f>IF(N209="snížená",J209,0)</f>
        <v>0</v>
      </c>
      <c r="BG209" s="184">
        <f>IF(N209="zákl. přenesená",J209,0)</f>
        <v>0</v>
      </c>
      <c r="BH209" s="184">
        <f>IF(N209="sníž. přenesená",J209,0)</f>
        <v>0</v>
      </c>
      <c r="BI209" s="184">
        <f>IF(N209="nulová",J209,0)</f>
        <v>0</v>
      </c>
      <c r="BJ209" s="18" t="s">
        <v>76</v>
      </c>
      <c r="BK209" s="184">
        <f>ROUND(I209*H209,2)</f>
        <v>0</v>
      </c>
      <c r="BL209" s="18" t="s">
        <v>221</v>
      </c>
      <c r="BM209" s="183" t="s">
        <v>316</v>
      </c>
    </row>
    <row r="210" s="2" customFormat="1">
      <c r="A210" s="37"/>
      <c r="B210" s="38"/>
      <c r="C210" s="37"/>
      <c r="D210" s="185" t="s">
        <v>224</v>
      </c>
      <c r="E210" s="37"/>
      <c r="F210" s="186" t="s">
        <v>317</v>
      </c>
      <c r="G210" s="37"/>
      <c r="H210" s="37"/>
      <c r="I210" s="187"/>
      <c r="J210" s="37"/>
      <c r="K210" s="37"/>
      <c r="L210" s="38"/>
      <c r="M210" s="188"/>
      <c r="N210" s="189"/>
      <c r="O210" s="71"/>
      <c r="P210" s="71"/>
      <c r="Q210" s="71"/>
      <c r="R210" s="71"/>
      <c r="S210" s="71"/>
      <c r="T210" s="72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8" t="s">
        <v>224</v>
      </c>
      <c r="AU210" s="18" t="s">
        <v>222</v>
      </c>
    </row>
    <row r="211" s="2" customFormat="1" ht="44.25" customHeight="1">
      <c r="A211" s="37"/>
      <c r="B211" s="171"/>
      <c r="C211" s="172" t="s">
        <v>8</v>
      </c>
      <c r="D211" s="172" t="s">
        <v>216</v>
      </c>
      <c r="E211" s="173" t="s">
        <v>318</v>
      </c>
      <c r="F211" s="174" t="s">
        <v>319</v>
      </c>
      <c r="G211" s="175" t="s">
        <v>219</v>
      </c>
      <c r="H211" s="176">
        <v>31.562000000000001</v>
      </c>
      <c r="I211" s="177"/>
      <c r="J211" s="178">
        <f>ROUND(I211*H211,2)</f>
        <v>0</v>
      </c>
      <c r="K211" s="174" t="s">
        <v>220</v>
      </c>
      <c r="L211" s="38"/>
      <c r="M211" s="179" t="s">
        <v>3</v>
      </c>
      <c r="N211" s="180" t="s">
        <v>43</v>
      </c>
      <c r="O211" s="71"/>
      <c r="P211" s="181">
        <f>O211*H211</f>
        <v>0</v>
      </c>
      <c r="Q211" s="181">
        <v>1.0203605499999999</v>
      </c>
      <c r="R211" s="181">
        <f>Q211*H211</f>
        <v>32.204619679099999</v>
      </c>
      <c r="S211" s="181">
        <v>0</v>
      </c>
      <c r="T211" s="18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3" t="s">
        <v>221</v>
      </c>
      <c r="AT211" s="183" t="s">
        <v>216</v>
      </c>
      <c r="AU211" s="183" t="s">
        <v>222</v>
      </c>
      <c r="AY211" s="18" t="s">
        <v>213</v>
      </c>
      <c r="BE211" s="184">
        <f>IF(N211="základní",J211,0)</f>
        <v>0</v>
      </c>
      <c r="BF211" s="184">
        <f>IF(N211="snížená",J211,0)</f>
        <v>0</v>
      </c>
      <c r="BG211" s="184">
        <f>IF(N211="zákl. přenesená",J211,0)</f>
        <v>0</v>
      </c>
      <c r="BH211" s="184">
        <f>IF(N211="sníž. přenesená",J211,0)</f>
        <v>0</v>
      </c>
      <c r="BI211" s="184">
        <f>IF(N211="nulová",J211,0)</f>
        <v>0</v>
      </c>
      <c r="BJ211" s="18" t="s">
        <v>76</v>
      </c>
      <c r="BK211" s="184">
        <f>ROUND(I211*H211,2)</f>
        <v>0</v>
      </c>
      <c r="BL211" s="18" t="s">
        <v>221</v>
      </c>
      <c r="BM211" s="183" t="s">
        <v>320</v>
      </c>
    </row>
    <row r="212" s="2" customFormat="1">
      <c r="A212" s="37"/>
      <c r="B212" s="38"/>
      <c r="C212" s="37"/>
      <c r="D212" s="185" t="s">
        <v>224</v>
      </c>
      <c r="E212" s="37"/>
      <c r="F212" s="186" t="s">
        <v>321</v>
      </c>
      <c r="G212" s="37"/>
      <c r="H212" s="37"/>
      <c r="I212" s="187"/>
      <c r="J212" s="37"/>
      <c r="K212" s="37"/>
      <c r="L212" s="38"/>
      <c r="M212" s="188"/>
      <c r="N212" s="189"/>
      <c r="O212" s="71"/>
      <c r="P212" s="71"/>
      <c r="Q212" s="71"/>
      <c r="R212" s="71"/>
      <c r="S212" s="71"/>
      <c r="T212" s="72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8" t="s">
        <v>224</v>
      </c>
      <c r="AU212" s="18" t="s">
        <v>222</v>
      </c>
    </row>
    <row r="213" s="2" customFormat="1" ht="55.5" customHeight="1">
      <c r="A213" s="37"/>
      <c r="B213" s="171"/>
      <c r="C213" s="172" t="s">
        <v>296</v>
      </c>
      <c r="D213" s="172" t="s">
        <v>216</v>
      </c>
      <c r="E213" s="173" t="s">
        <v>322</v>
      </c>
      <c r="F213" s="174" t="s">
        <v>323</v>
      </c>
      <c r="G213" s="175" t="s">
        <v>281</v>
      </c>
      <c r="H213" s="176">
        <v>1.482</v>
      </c>
      <c r="I213" s="177"/>
      <c r="J213" s="178">
        <f>ROUND(I213*H213,2)</f>
        <v>0</v>
      </c>
      <c r="K213" s="174" t="s">
        <v>220</v>
      </c>
      <c r="L213" s="38"/>
      <c r="M213" s="179" t="s">
        <v>3</v>
      </c>
      <c r="N213" s="180" t="s">
        <v>43</v>
      </c>
      <c r="O213" s="71"/>
      <c r="P213" s="181">
        <f>O213*H213</f>
        <v>0</v>
      </c>
      <c r="Q213" s="181">
        <v>1.05940312</v>
      </c>
      <c r="R213" s="181">
        <f>Q213*H213</f>
        <v>1.5700354238400001</v>
      </c>
      <c r="S213" s="181">
        <v>0</v>
      </c>
      <c r="T213" s="18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3" t="s">
        <v>221</v>
      </c>
      <c r="AT213" s="183" t="s">
        <v>216</v>
      </c>
      <c r="AU213" s="183" t="s">
        <v>222</v>
      </c>
      <c r="AY213" s="18" t="s">
        <v>213</v>
      </c>
      <c r="BE213" s="184">
        <f>IF(N213="základní",J213,0)</f>
        <v>0</v>
      </c>
      <c r="BF213" s="184">
        <f>IF(N213="snížená",J213,0)</f>
        <v>0</v>
      </c>
      <c r="BG213" s="184">
        <f>IF(N213="zákl. přenesená",J213,0)</f>
        <v>0</v>
      </c>
      <c r="BH213" s="184">
        <f>IF(N213="sníž. přenesená",J213,0)</f>
        <v>0</v>
      </c>
      <c r="BI213" s="184">
        <f>IF(N213="nulová",J213,0)</f>
        <v>0</v>
      </c>
      <c r="BJ213" s="18" t="s">
        <v>76</v>
      </c>
      <c r="BK213" s="184">
        <f>ROUND(I213*H213,2)</f>
        <v>0</v>
      </c>
      <c r="BL213" s="18" t="s">
        <v>221</v>
      </c>
      <c r="BM213" s="183" t="s">
        <v>324</v>
      </c>
    </row>
    <row r="214" s="2" customFormat="1">
      <c r="A214" s="37"/>
      <c r="B214" s="38"/>
      <c r="C214" s="37"/>
      <c r="D214" s="185" t="s">
        <v>224</v>
      </c>
      <c r="E214" s="37"/>
      <c r="F214" s="186" t="s">
        <v>325</v>
      </c>
      <c r="G214" s="37"/>
      <c r="H214" s="37"/>
      <c r="I214" s="187"/>
      <c r="J214" s="37"/>
      <c r="K214" s="37"/>
      <c r="L214" s="38"/>
      <c r="M214" s="188"/>
      <c r="N214" s="189"/>
      <c r="O214" s="71"/>
      <c r="P214" s="71"/>
      <c r="Q214" s="71"/>
      <c r="R214" s="71"/>
      <c r="S214" s="71"/>
      <c r="T214" s="72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8" t="s">
        <v>224</v>
      </c>
      <c r="AU214" s="18" t="s">
        <v>222</v>
      </c>
    </row>
    <row r="215" s="2" customFormat="1" ht="37.8" customHeight="1">
      <c r="A215" s="37"/>
      <c r="B215" s="171"/>
      <c r="C215" s="172" t="s">
        <v>326</v>
      </c>
      <c r="D215" s="172" t="s">
        <v>216</v>
      </c>
      <c r="E215" s="173" t="s">
        <v>327</v>
      </c>
      <c r="F215" s="174" t="s">
        <v>328</v>
      </c>
      <c r="G215" s="175" t="s">
        <v>329</v>
      </c>
      <c r="H215" s="176">
        <v>500</v>
      </c>
      <c r="I215" s="177"/>
      <c r="J215" s="178">
        <f>ROUND(I215*H215,2)</f>
        <v>0</v>
      </c>
      <c r="K215" s="174" t="s">
        <v>220</v>
      </c>
      <c r="L215" s="38"/>
      <c r="M215" s="179" t="s">
        <v>3</v>
      </c>
      <c r="N215" s="180" t="s">
        <v>43</v>
      </c>
      <c r="O215" s="71"/>
      <c r="P215" s="181">
        <f>O215*H215</f>
        <v>0</v>
      </c>
      <c r="Q215" s="181">
        <v>1.42788E-05</v>
      </c>
      <c r="R215" s="181">
        <f>Q215*H215</f>
        <v>0.0071393999999999997</v>
      </c>
      <c r="S215" s="181">
        <v>0</v>
      </c>
      <c r="T215" s="182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3" t="s">
        <v>221</v>
      </c>
      <c r="AT215" s="183" t="s">
        <v>216</v>
      </c>
      <c r="AU215" s="183" t="s">
        <v>222</v>
      </c>
      <c r="AY215" s="18" t="s">
        <v>213</v>
      </c>
      <c r="BE215" s="184">
        <f>IF(N215="základní",J215,0)</f>
        <v>0</v>
      </c>
      <c r="BF215" s="184">
        <f>IF(N215="snížená",J215,0)</f>
        <v>0</v>
      </c>
      <c r="BG215" s="184">
        <f>IF(N215="zákl. přenesená",J215,0)</f>
        <v>0</v>
      </c>
      <c r="BH215" s="184">
        <f>IF(N215="sníž. přenesená",J215,0)</f>
        <v>0</v>
      </c>
      <c r="BI215" s="184">
        <f>IF(N215="nulová",J215,0)</f>
        <v>0</v>
      </c>
      <c r="BJ215" s="18" t="s">
        <v>76</v>
      </c>
      <c r="BK215" s="184">
        <f>ROUND(I215*H215,2)</f>
        <v>0</v>
      </c>
      <c r="BL215" s="18" t="s">
        <v>221</v>
      </c>
      <c r="BM215" s="183" t="s">
        <v>330</v>
      </c>
    </row>
    <row r="216" s="2" customFormat="1">
      <c r="A216" s="37"/>
      <c r="B216" s="38"/>
      <c r="C216" s="37"/>
      <c r="D216" s="185" t="s">
        <v>224</v>
      </c>
      <c r="E216" s="37"/>
      <c r="F216" s="186" t="s">
        <v>331</v>
      </c>
      <c r="G216" s="37"/>
      <c r="H216" s="37"/>
      <c r="I216" s="187"/>
      <c r="J216" s="37"/>
      <c r="K216" s="37"/>
      <c r="L216" s="38"/>
      <c r="M216" s="188"/>
      <c r="N216" s="189"/>
      <c r="O216" s="71"/>
      <c r="P216" s="71"/>
      <c r="Q216" s="71"/>
      <c r="R216" s="71"/>
      <c r="S216" s="71"/>
      <c r="T216" s="72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8" t="s">
        <v>224</v>
      </c>
      <c r="AU216" s="18" t="s">
        <v>222</v>
      </c>
    </row>
    <row r="217" s="12" customFormat="1" ht="20.88" customHeight="1">
      <c r="A217" s="12"/>
      <c r="B217" s="158"/>
      <c r="C217" s="12"/>
      <c r="D217" s="159" t="s">
        <v>71</v>
      </c>
      <c r="E217" s="169" t="s">
        <v>326</v>
      </c>
      <c r="F217" s="169" t="s">
        <v>332</v>
      </c>
      <c r="G217" s="12"/>
      <c r="H217" s="12"/>
      <c r="I217" s="161"/>
      <c r="J217" s="170">
        <f>BK217</f>
        <v>0</v>
      </c>
      <c r="K217" s="12"/>
      <c r="L217" s="158"/>
      <c r="M217" s="163"/>
      <c r="N217" s="164"/>
      <c r="O217" s="164"/>
      <c r="P217" s="165">
        <f>SUM(P218:P225)</f>
        <v>0</v>
      </c>
      <c r="Q217" s="164"/>
      <c r="R217" s="165">
        <f>SUM(R218:R225)</f>
        <v>92.38349412960001</v>
      </c>
      <c r="S217" s="164"/>
      <c r="T217" s="166">
        <f>SUM(T218:T225)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59" t="s">
        <v>76</v>
      </c>
      <c r="AT217" s="167" t="s">
        <v>71</v>
      </c>
      <c r="AU217" s="167" t="s">
        <v>80</v>
      </c>
      <c r="AY217" s="159" t="s">
        <v>213</v>
      </c>
      <c r="BK217" s="168">
        <f>SUM(BK218:BK225)</f>
        <v>0</v>
      </c>
    </row>
    <row r="218" s="2" customFormat="1" ht="33" customHeight="1">
      <c r="A218" s="37"/>
      <c r="B218" s="171"/>
      <c r="C218" s="172" t="s">
        <v>333</v>
      </c>
      <c r="D218" s="172" t="s">
        <v>216</v>
      </c>
      <c r="E218" s="173" t="s">
        <v>334</v>
      </c>
      <c r="F218" s="174" t="s">
        <v>335</v>
      </c>
      <c r="G218" s="175" t="s">
        <v>232</v>
      </c>
      <c r="H218" s="176">
        <v>35.700000000000003</v>
      </c>
      <c r="I218" s="177"/>
      <c r="J218" s="178">
        <f>ROUND(I218*H218,2)</f>
        <v>0</v>
      </c>
      <c r="K218" s="174" t="s">
        <v>220</v>
      </c>
      <c r="L218" s="38"/>
      <c r="M218" s="179" t="s">
        <v>3</v>
      </c>
      <c r="N218" s="180" t="s">
        <v>43</v>
      </c>
      <c r="O218" s="71"/>
      <c r="P218" s="181">
        <f>O218*H218</f>
        <v>0</v>
      </c>
      <c r="Q218" s="181">
        <v>2.5018722040000001</v>
      </c>
      <c r="R218" s="181">
        <f>Q218*H218</f>
        <v>89.316837682800013</v>
      </c>
      <c r="S218" s="181">
        <v>0</v>
      </c>
      <c r="T218" s="18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3" t="s">
        <v>221</v>
      </c>
      <c r="AT218" s="183" t="s">
        <v>216</v>
      </c>
      <c r="AU218" s="183" t="s">
        <v>222</v>
      </c>
      <c r="AY218" s="18" t="s">
        <v>213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8" t="s">
        <v>76</v>
      </c>
      <c r="BK218" s="184">
        <f>ROUND(I218*H218,2)</f>
        <v>0</v>
      </c>
      <c r="BL218" s="18" t="s">
        <v>221</v>
      </c>
      <c r="BM218" s="183" t="s">
        <v>336</v>
      </c>
    </row>
    <row r="219" s="2" customFormat="1">
      <c r="A219" s="37"/>
      <c r="B219" s="38"/>
      <c r="C219" s="37"/>
      <c r="D219" s="185" t="s">
        <v>224</v>
      </c>
      <c r="E219" s="37"/>
      <c r="F219" s="186" t="s">
        <v>337</v>
      </c>
      <c r="G219" s="37"/>
      <c r="H219" s="37"/>
      <c r="I219" s="187"/>
      <c r="J219" s="37"/>
      <c r="K219" s="37"/>
      <c r="L219" s="38"/>
      <c r="M219" s="188"/>
      <c r="N219" s="189"/>
      <c r="O219" s="71"/>
      <c r="P219" s="71"/>
      <c r="Q219" s="71"/>
      <c r="R219" s="71"/>
      <c r="S219" s="71"/>
      <c r="T219" s="72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8" t="s">
        <v>224</v>
      </c>
      <c r="AU219" s="18" t="s">
        <v>222</v>
      </c>
    </row>
    <row r="220" s="2" customFormat="1" ht="16.5" customHeight="1">
      <c r="A220" s="37"/>
      <c r="B220" s="171"/>
      <c r="C220" s="172" t="s">
        <v>338</v>
      </c>
      <c r="D220" s="172" t="s">
        <v>216</v>
      </c>
      <c r="E220" s="173" t="s">
        <v>339</v>
      </c>
      <c r="F220" s="174" t="s">
        <v>340</v>
      </c>
      <c r="G220" s="175" t="s">
        <v>219</v>
      </c>
      <c r="H220" s="176">
        <v>15.18</v>
      </c>
      <c r="I220" s="177"/>
      <c r="J220" s="178">
        <f>ROUND(I220*H220,2)</f>
        <v>0</v>
      </c>
      <c r="K220" s="174" t="s">
        <v>220</v>
      </c>
      <c r="L220" s="38"/>
      <c r="M220" s="179" t="s">
        <v>3</v>
      </c>
      <c r="N220" s="180" t="s">
        <v>43</v>
      </c>
      <c r="O220" s="71"/>
      <c r="P220" s="181">
        <f>O220*H220</f>
        <v>0</v>
      </c>
      <c r="Q220" s="181">
        <v>0.0024719</v>
      </c>
      <c r="R220" s="181">
        <f>Q220*H220</f>
        <v>0.037523441999999997</v>
      </c>
      <c r="S220" s="181">
        <v>0</v>
      </c>
      <c r="T220" s="18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3" t="s">
        <v>221</v>
      </c>
      <c r="AT220" s="183" t="s">
        <v>216</v>
      </c>
      <c r="AU220" s="183" t="s">
        <v>222</v>
      </c>
      <c r="AY220" s="18" t="s">
        <v>213</v>
      </c>
      <c r="BE220" s="184">
        <f>IF(N220="základní",J220,0)</f>
        <v>0</v>
      </c>
      <c r="BF220" s="184">
        <f>IF(N220="snížená",J220,0)</f>
        <v>0</v>
      </c>
      <c r="BG220" s="184">
        <f>IF(N220="zákl. přenesená",J220,0)</f>
        <v>0</v>
      </c>
      <c r="BH220" s="184">
        <f>IF(N220="sníž. přenesená",J220,0)</f>
        <v>0</v>
      </c>
      <c r="BI220" s="184">
        <f>IF(N220="nulová",J220,0)</f>
        <v>0</v>
      </c>
      <c r="BJ220" s="18" t="s">
        <v>76</v>
      </c>
      <c r="BK220" s="184">
        <f>ROUND(I220*H220,2)</f>
        <v>0</v>
      </c>
      <c r="BL220" s="18" t="s">
        <v>221</v>
      </c>
      <c r="BM220" s="183" t="s">
        <v>341</v>
      </c>
    </row>
    <row r="221" s="2" customFormat="1">
      <c r="A221" s="37"/>
      <c r="B221" s="38"/>
      <c r="C221" s="37"/>
      <c r="D221" s="185" t="s">
        <v>224</v>
      </c>
      <c r="E221" s="37"/>
      <c r="F221" s="186" t="s">
        <v>342</v>
      </c>
      <c r="G221" s="37"/>
      <c r="H221" s="37"/>
      <c r="I221" s="187"/>
      <c r="J221" s="37"/>
      <c r="K221" s="37"/>
      <c r="L221" s="38"/>
      <c r="M221" s="188"/>
      <c r="N221" s="189"/>
      <c r="O221" s="71"/>
      <c r="P221" s="71"/>
      <c r="Q221" s="71"/>
      <c r="R221" s="71"/>
      <c r="S221" s="71"/>
      <c r="T221" s="72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8" t="s">
        <v>224</v>
      </c>
      <c r="AU221" s="18" t="s">
        <v>222</v>
      </c>
    </row>
    <row r="222" s="2" customFormat="1" ht="16.5" customHeight="1">
      <c r="A222" s="37"/>
      <c r="B222" s="171"/>
      <c r="C222" s="172" t="s">
        <v>343</v>
      </c>
      <c r="D222" s="172" t="s">
        <v>216</v>
      </c>
      <c r="E222" s="173" t="s">
        <v>344</v>
      </c>
      <c r="F222" s="174" t="s">
        <v>345</v>
      </c>
      <c r="G222" s="175" t="s">
        <v>219</v>
      </c>
      <c r="H222" s="176">
        <v>15.18</v>
      </c>
      <c r="I222" s="177"/>
      <c r="J222" s="178">
        <f>ROUND(I222*H222,2)</f>
        <v>0</v>
      </c>
      <c r="K222" s="174" t="s">
        <v>220</v>
      </c>
      <c r="L222" s="38"/>
      <c r="M222" s="179" t="s">
        <v>3</v>
      </c>
      <c r="N222" s="180" t="s">
        <v>43</v>
      </c>
      <c r="O222" s="71"/>
      <c r="P222" s="181">
        <f>O222*H222</f>
        <v>0</v>
      </c>
      <c r="Q222" s="181">
        <v>0</v>
      </c>
      <c r="R222" s="181">
        <f>Q222*H222</f>
        <v>0</v>
      </c>
      <c r="S222" s="181">
        <v>0</v>
      </c>
      <c r="T222" s="18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3" t="s">
        <v>221</v>
      </c>
      <c r="AT222" s="183" t="s">
        <v>216</v>
      </c>
      <c r="AU222" s="183" t="s">
        <v>222</v>
      </c>
      <c r="AY222" s="18" t="s">
        <v>213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8" t="s">
        <v>76</v>
      </c>
      <c r="BK222" s="184">
        <f>ROUND(I222*H222,2)</f>
        <v>0</v>
      </c>
      <c r="BL222" s="18" t="s">
        <v>221</v>
      </c>
      <c r="BM222" s="183" t="s">
        <v>346</v>
      </c>
    </row>
    <row r="223" s="2" customFormat="1">
      <c r="A223" s="37"/>
      <c r="B223" s="38"/>
      <c r="C223" s="37"/>
      <c r="D223" s="185" t="s">
        <v>224</v>
      </c>
      <c r="E223" s="37"/>
      <c r="F223" s="186" t="s">
        <v>347</v>
      </c>
      <c r="G223" s="37"/>
      <c r="H223" s="37"/>
      <c r="I223" s="187"/>
      <c r="J223" s="37"/>
      <c r="K223" s="37"/>
      <c r="L223" s="38"/>
      <c r="M223" s="188"/>
      <c r="N223" s="189"/>
      <c r="O223" s="71"/>
      <c r="P223" s="71"/>
      <c r="Q223" s="71"/>
      <c r="R223" s="71"/>
      <c r="S223" s="71"/>
      <c r="T223" s="72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8" t="s">
        <v>224</v>
      </c>
      <c r="AU223" s="18" t="s">
        <v>222</v>
      </c>
    </row>
    <row r="224" s="2" customFormat="1" ht="24.15" customHeight="1">
      <c r="A224" s="37"/>
      <c r="B224" s="171"/>
      <c r="C224" s="172" t="s">
        <v>348</v>
      </c>
      <c r="D224" s="172" t="s">
        <v>216</v>
      </c>
      <c r="E224" s="173" t="s">
        <v>349</v>
      </c>
      <c r="F224" s="174" t="s">
        <v>350</v>
      </c>
      <c r="G224" s="175" t="s">
        <v>281</v>
      </c>
      <c r="H224" s="176">
        <v>2.8559999999999999</v>
      </c>
      <c r="I224" s="177"/>
      <c r="J224" s="178">
        <f>ROUND(I224*H224,2)</f>
        <v>0</v>
      </c>
      <c r="K224" s="174" t="s">
        <v>220</v>
      </c>
      <c r="L224" s="38"/>
      <c r="M224" s="179" t="s">
        <v>3</v>
      </c>
      <c r="N224" s="180" t="s">
        <v>43</v>
      </c>
      <c r="O224" s="71"/>
      <c r="P224" s="181">
        <f>O224*H224</f>
        <v>0</v>
      </c>
      <c r="Q224" s="181">
        <v>1.0606207999999999</v>
      </c>
      <c r="R224" s="181">
        <f>Q224*H224</f>
        <v>3.0291330047999998</v>
      </c>
      <c r="S224" s="181">
        <v>0</v>
      </c>
      <c r="T224" s="18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3" t="s">
        <v>221</v>
      </c>
      <c r="AT224" s="183" t="s">
        <v>216</v>
      </c>
      <c r="AU224" s="183" t="s">
        <v>222</v>
      </c>
      <c r="AY224" s="18" t="s">
        <v>213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8" t="s">
        <v>76</v>
      </c>
      <c r="BK224" s="184">
        <f>ROUND(I224*H224,2)</f>
        <v>0</v>
      </c>
      <c r="BL224" s="18" t="s">
        <v>221</v>
      </c>
      <c r="BM224" s="183" t="s">
        <v>351</v>
      </c>
    </row>
    <row r="225" s="2" customFormat="1">
      <c r="A225" s="37"/>
      <c r="B225" s="38"/>
      <c r="C225" s="37"/>
      <c r="D225" s="185" t="s">
        <v>224</v>
      </c>
      <c r="E225" s="37"/>
      <c r="F225" s="186" t="s">
        <v>352</v>
      </c>
      <c r="G225" s="37"/>
      <c r="H225" s="37"/>
      <c r="I225" s="187"/>
      <c r="J225" s="37"/>
      <c r="K225" s="37"/>
      <c r="L225" s="38"/>
      <c r="M225" s="188"/>
      <c r="N225" s="189"/>
      <c r="O225" s="71"/>
      <c r="P225" s="71"/>
      <c r="Q225" s="71"/>
      <c r="R225" s="71"/>
      <c r="S225" s="71"/>
      <c r="T225" s="72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8" t="s">
        <v>224</v>
      </c>
      <c r="AU225" s="18" t="s">
        <v>222</v>
      </c>
    </row>
    <row r="226" s="12" customFormat="1" ht="20.88" customHeight="1">
      <c r="A226" s="12"/>
      <c r="B226" s="158"/>
      <c r="C226" s="12"/>
      <c r="D226" s="159" t="s">
        <v>71</v>
      </c>
      <c r="E226" s="169" t="s">
        <v>333</v>
      </c>
      <c r="F226" s="169" t="s">
        <v>353</v>
      </c>
      <c r="G226" s="12"/>
      <c r="H226" s="12"/>
      <c r="I226" s="161"/>
      <c r="J226" s="170">
        <f>BK226</f>
        <v>0</v>
      </c>
      <c r="K226" s="12"/>
      <c r="L226" s="158"/>
      <c r="M226" s="163"/>
      <c r="N226" s="164"/>
      <c r="O226" s="164"/>
      <c r="P226" s="165">
        <f>SUM(P227:P244)</f>
        <v>0</v>
      </c>
      <c r="Q226" s="164"/>
      <c r="R226" s="165">
        <f>SUM(R227:R244)</f>
        <v>67.370037712450809</v>
      </c>
      <c r="S226" s="164"/>
      <c r="T226" s="166">
        <f>SUM(T227:T244)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59" t="s">
        <v>76</v>
      </c>
      <c r="AT226" s="167" t="s">
        <v>71</v>
      </c>
      <c r="AU226" s="167" t="s">
        <v>80</v>
      </c>
      <c r="AY226" s="159" t="s">
        <v>213</v>
      </c>
      <c r="BK226" s="168">
        <f>SUM(BK227:BK244)</f>
        <v>0</v>
      </c>
    </row>
    <row r="227" s="2" customFormat="1" ht="33" customHeight="1">
      <c r="A227" s="37"/>
      <c r="B227" s="171"/>
      <c r="C227" s="172" t="s">
        <v>354</v>
      </c>
      <c r="D227" s="172" t="s">
        <v>216</v>
      </c>
      <c r="E227" s="173" t="s">
        <v>355</v>
      </c>
      <c r="F227" s="174" t="s">
        <v>356</v>
      </c>
      <c r="G227" s="175" t="s">
        <v>232</v>
      </c>
      <c r="H227" s="176">
        <v>16.289999999999999</v>
      </c>
      <c r="I227" s="177"/>
      <c r="J227" s="178">
        <f>ROUND(I227*H227,2)</f>
        <v>0</v>
      </c>
      <c r="K227" s="174" t="s">
        <v>220</v>
      </c>
      <c r="L227" s="38"/>
      <c r="M227" s="179" t="s">
        <v>3</v>
      </c>
      <c r="N227" s="180" t="s">
        <v>43</v>
      </c>
      <c r="O227" s="71"/>
      <c r="P227" s="181">
        <f>O227*H227</f>
        <v>0</v>
      </c>
      <c r="Q227" s="181">
        <v>2.5018699999999998</v>
      </c>
      <c r="R227" s="181">
        <f>Q227*H227</f>
        <v>40.755462299999998</v>
      </c>
      <c r="S227" s="181">
        <v>0</v>
      </c>
      <c r="T227" s="18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3" t="s">
        <v>221</v>
      </c>
      <c r="AT227" s="183" t="s">
        <v>216</v>
      </c>
      <c r="AU227" s="183" t="s">
        <v>222</v>
      </c>
      <c r="AY227" s="18" t="s">
        <v>213</v>
      </c>
      <c r="BE227" s="184">
        <f>IF(N227="základní",J227,0)</f>
        <v>0</v>
      </c>
      <c r="BF227" s="184">
        <f>IF(N227="snížená",J227,0)</f>
        <v>0</v>
      </c>
      <c r="BG227" s="184">
        <f>IF(N227="zákl. přenesená",J227,0)</f>
        <v>0</v>
      </c>
      <c r="BH227" s="184">
        <f>IF(N227="sníž. přenesená",J227,0)</f>
        <v>0</v>
      </c>
      <c r="BI227" s="184">
        <f>IF(N227="nulová",J227,0)</f>
        <v>0</v>
      </c>
      <c r="BJ227" s="18" t="s">
        <v>76</v>
      </c>
      <c r="BK227" s="184">
        <f>ROUND(I227*H227,2)</f>
        <v>0</v>
      </c>
      <c r="BL227" s="18" t="s">
        <v>221</v>
      </c>
      <c r="BM227" s="183" t="s">
        <v>357</v>
      </c>
    </row>
    <row r="228" s="2" customFormat="1">
      <c r="A228" s="37"/>
      <c r="B228" s="38"/>
      <c r="C228" s="37"/>
      <c r="D228" s="185" t="s">
        <v>224</v>
      </c>
      <c r="E228" s="37"/>
      <c r="F228" s="186" t="s">
        <v>358</v>
      </c>
      <c r="G228" s="37"/>
      <c r="H228" s="37"/>
      <c r="I228" s="187"/>
      <c r="J228" s="37"/>
      <c r="K228" s="37"/>
      <c r="L228" s="38"/>
      <c r="M228" s="188"/>
      <c r="N228" s="189"/>
      <c r="O228" s="71"/>
      <c r="P228" s="71"/>
      <c r="Q228" s="71"/>
      <c r="R228" s="71"/>
      <c r="S228" s="71"/>
      <c r="T228" s="72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8" t="s">
        <v>224</v>
      </c>
      <c r="AU228" s="18" t="s">
        <v>222</v>
      </c>
    </row>
    <row r="229" s="2" customFormat="1" ht="49.05" customHeight="1">
      <c r="A229" s="37"/>
      <c r="B229" s="171"/>
      <c r="C229" s="172" t="s">
        <v>359</v>
      </c>
      <c r="D229" s="172" t="s">
        <v>216</v>
      </c>
      <c r="E229" s="173" t="s">
        <v>360</v>
      </c>
      <c r="F229" s="174" t="s">
        <v>361</v>
      </c>
      <c r="G229" s="175" t="s">
        <v>232</v>
      </c>
      <c r="H229" s="176">
        <v>16.289999999999999</v>
      </c>
      <c r="I229" s="177"/>
      <c r="J229" s="178">
        <f>ROUND(I229*H229,2)</f>
        <v>0</v>
      </c>
      <c r="K229" s="174" t="s">
        <v>220</v>
      </c>
      <c r="L229" s="38"/>
      <c r="M229" s="179" t="s">
        <v>3</v>
      </c>
      <c r="N229" s="180" t="s">
        <v>43</v>
      </c>
      <c r="O229" s="71"/>
      <c r="P229" s="181">
        <f>O229*H229</f>
        <v>0</v>
      </c>
      <c r="Q229" s="181">
        <v>0.02</v>
      </c>
      <c r="R229" s="181">
        <f>Q229*H229</f>
        <v>0.32579999999999998</v>
      </c>
      <c r="S229" s="181">
        <v>0</v>
      </c>
      <c r="T229" s="182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3" t="s">
        <v>221</v>
      </c>
      <c r="AT229" s="183" t="s">
        <v>216</v>
      </c>
      <c r="AU229" s="183" t="s">
        <v>222</v>
      </c>
      <c r="AY229" s="18" t="s">
        <v>213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8" t="s">
        <v>76</v>
      </c>
      <c r="BK229" s="184">
        <f>ROUND(I229*H229,2)</f>
        <v>0</v>
      </c>
      <c r="BL229" s="18" t="s">
        <v>221</v>
      </c>
      <c r="BM229" s="183" t="s">
        <v>362</v>
      </c>
    </row>
    <row r="230" s="2" customFormat="1">
      <c r="A230" s="37"/>
      <c r="B230" s="38"/>
      <c r="C230" s="37"/>
      <c r="D230" s="185" t="s">
        <v>224</v>
      </c>
      <c r="E230" s="37"/>
      <c r="F230" s="186" t="s">
        <v>363</v>
      </c>
      <c r="G230" s="37"/>
      <c r="H230" s="37"/>
      <c r="I230" s="187"/>
      <c r="J230" s="37"/>
      <c r="K230" s="37"/>
      <c r="L230" s="38"/>
      <c r="M230" s="188"/>
      <c r="N230" s="189"/>
      <c r="O230" s="71"/>
      <c r="P230" s="71"/>
      <c r="Q230" s="71"/>
      <c r="R230" s="71"/>
      <c r="S230" s="71"/>
      <c r="T230" s="72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8" t="s">
        <v>224</v>
      </c>
      <c r="AU230" s="18" t="s">
        <v>222</v>
      </c>
    </row>
    <row r="231" s="2" customFormat="1" ht="44.25" customHeight="1">
      <c r="A231" s="37"/>
      <c r="B231" s="171"/>
      <c r="C231" s="172" t="s">
        <v>364</v>
      </c>
      <c r="D231" s="172" t="s">
        <v>216</v>
      </c>
      <c r="E231" s="173" t="s">
        <v>365</v>
      </c>
      <c r="F231" s="174" t="s">
        <v>366</v>
      </c>
      <c r="G231" s="175" t="s">
        <v>232</v>
      </c>
      <c r="H231" s="176">
        <v>16.289999999999999</v>
      </c>
      <c r="I231" s="177"/>
      <c r="J231" s="178">
        <f>ROUND(I231*H231,2)</f>
        <v>0</v>
      </c>
      <c r="K231" s="174" t="s">
        <v>220</v>
      </c>
      <c r="L231" s="38"/>
      <c r="M231" s="179" t="s">
        <v>3</v>
      </c>
      <c r="N231" s="180" t="s">
        <v>43</v>
      </c>
      <c r="O231" s="71"/>
      <c r="P231" s="181">
        <f>O231*H231</f>
        <v>0</v>
      </c>
      <c r="Q231" s="181">
        <v>0</v>
      </c>
      <c r="R231" s="181">
        <f>Q231*H231</f>
        <v>0</v>
      </c>
      <c r="S231" s="181">
        <v>0</v>
      </c>
      <c r="T231" s="182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3" t="s">
        <v>221</v>
      </c>
      <c r="AT231" s="183" t="s">
        <v>216</v>
      </c>
      <c r="AU231" s="183" t="s">
        <v>222</v>
      </c>
      <c r="AY231" s="18" t="s">
        <v>213</v>
      </c>
      <c r="BE231" s="184">
        <f>IF(N231="základní",J231,0)</f>
        <v>0</v>
      </c>
      <c r="BF231" s="184">
        <f>IF(N231="snížená",J231,0)</f>
        <v>0</v>
      </c>
      <c r="BG231" s="184">
        <f>IF(N231="zákl. přenesená",J231,0)</f>
        <v>0</v>
      </c>
      <c r="BH231" s="184">
        <f>IF(N231="sníž. přenesená",J231,0)</f>
        <v>0</v>
      </c>
      <c r="BI231" s="184">
        <f>IF(N231="nulová",J231,0)</f>
        <v>0</v>
      </c>
      <c r="BJ231" s="18" t="s">
        <v>76</v>
      </c>
      <c r="BK231" s="184">
        <f>ROUND(I231*H231,2)</f>
        <v>0</v>
      </c>
      <c r="BL231" s="18" t="s">
        <v>221</v>
      </c>
      <c r="BM231" s="183" t="s">
        <v>367</v>
      </c>
    </row>
    <row r="232" s="2" customFormat="1">
      <c r="A232" s="37"/>
      <c r="B232" s="38"/>
      <c r="C232" s="37"/>
      <c r="D232" s="185" t="s">
        <v>224</v>
      </c>
      <c r="E232" s="37"/>
      <c r="F232" s="186" t="s">
        <v>368</v>
      </c>
      <c r="G232" s="37"/>
      <c r="H232" s="37"/>
      <c r="I232" s="187"/>
      <c r="J232" s="37"/>
      <c r="K232" s="37"/>
      <c r="L232" s="38"/>
      <c r="M232" s="188"/>
      <c r="N232" s="189"/>
      <c r="O232" s="71"/>
      <c r="P232" s="71"/>
      <c r="Q232" s="71"/>
      <c r="R232" s="71"/>
      <c r="S232" s="71"/>
      <c r="T232" s="72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8" t="s">
        <v>224</v>
      </c>
      <c r="AU232" s="18" t="s">
        <v>222</v>
      </c>
    </row>
    <row r="233" s="2" customFormat="1" ht="33" customHeight="1">
      <c r="A233" s="37"/>
      <c r="B233" s="171"/>
      <c r="C233" s="172" t="s">
        <v>369</v>
      </c>
      <c r="D233" s="172" t="s">
        <v>216</v>
      </c>
      <c r="E233" s="173" t="s">
        <v>370</v>
      </c>
      <c r="F233" s="174" t="s">
        <v>371</v>
      </c>
      <c r="G233" s="175" t="s">
        <v>232</v>
      </c>
      <c r="H233" s="176">
        <v>9.5679999999999996</v>
      </c>
      <c r="I233" s="177"/>
      <c r="J233" s="178">
        <f>ROUND(I233*H233,2)</f>
        <v>0</v>
      </c>
      <c r="K233" s="174" t="s">
        <v>220</v>
      </c>
      <c r="L233" s="38"/>
      <c r="M233" s="179" t="s">
        <v>3</v>
      </c>
      <c r="N233" s="180" t="s">
        <v>43</v>
      </c>
      <c r="O233" s="71"/>
      <c r="P233" s="181">
        <f>O233*H233</f>
        <v>0</v>
      </c>
      <c r="Q233" s="181">
        <v>2.5018699999999998</v>
      </c>
      <c r="R233" s="181">
        <f>Q233*H233</f>
        <v>23.937892159999997</v>
      </c>
      <c r="S233" s="181">
        <v>0</v>
      </c>
      <c r="T233" s="182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3" t="s">
        <v>221</v>
      </c>
      <c r="AT233" s="183" t="s">
        <v>216</v>
      </c>
      <c r="AU233" s="183" t="s">
        <v>222</v>
      </c>
      <c r="AY233" s="18" t="s">
        <v>213</v>
      </c>
      <c r="BE233" s="184">
        <f>IF(N233="základní",J233,0)</f>
        <v>0</v>
      </c>
      <c r="BF233" s="184">
        <f>IF(N233="snížená",J233,0)</f>
        <v>0</v>
      </c>
      <c r="BG233" s="184">
        <f>IF(N233="zákl. přenesená",J233,0)</f>
        <v>0</v>
      </c>
      <c r="BH233" s="184">
        <f>IF(N233="sníž. přenesená",J233,0)</f>
        <v>0</v>
      </c>
      <c r="BI233" s="184">
        <f>IF(N233="nulová",J233,0)</f>
        <v>0</v>
      </c>
      <c r="BJ233" s="18" t="s">
        <v>76</v>
      </c>
      <c r="BK233" s="184">
        <f>ROUND(I233*H233,2)</f>
        <v>0</v>
      </c>
      <c r="BL233" s="18" t="s">
        <v>221</v>
      </c>
      <c r="BM233" s="183" t="s">
        <v>372</v>
      </c>
    </row>
    <row r="234" s="2" customFormat="1">
      <c r="A234" s="37"/>
      <c r="B234" s="38"/>
      <c r="C234" s="37"/>
      <c r="D234" s="185" t="s">
        <v>224</v>
      </c>
      <c r="E234" s="37"/>
      <c r="F234" s="186" t="s">
        <v>373</v>
      </c>
      <c r="G234" s="37"/>
      <c r="H234" s="37"/>
      <c r="I234" s="187"/>
      <c r="J234" s="37"/>
      <c r="K234" s="37"/>
      <c r="L234" s="38"/>
      <c r="M234" s="188"/>
      <c r="N234" s="189"/>
      <c r="O234" s="71"/>
      <c r="P234" s="71"/>
      <c r="Q234" s="71"/>
      <c r="R234" s="71"/>
      <c r="S234" s="71"/>
      <c r="T234" s="72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8" t="s">
        <v>224</v>
      </c>
      <c r="AU234" s="18" t="s">
        <v>222</v>
      </c>
    </row>
    <row r="235" s="2" customFormat="1" ht="37.8" customHeight="1">
      <c r="A235" s="37"/>
      <c r="B235" s="171"/>
      <c r="C235" s="172" t="s">
        <v>374</v>
      </c>
      <c r="D235" s="172" t="s">
        <v>216</v>
      </c>
      <c r="E235" s="173" t="s">
        <v>375</v>
      </c>
      <c r="F235" s="174" t="s">
        <v>376</v>
      </c>
      <c r="G235" s="175" t="s">
        <v>232</v>
      </c>
      <c r="H235" s="176">
        <v>9.5679999999999996</v>
      </c>
      <c r="I235" s="177"/>
      <c r="J235" s="178">
        <f>ROUND(I235*H235,2)</f>
        <v>0</v>
      </c>
      <c r="K235" s="174" t="s">
        <v>220</v>
      </c>
      <c r="L235" s="38"/>
      <c r="M235" s="179" t="s">
        <v>3</v>
      </c>
      <c r="N235" s="180" t="s">
        <v>43</v>
      </c>
      <c r="O235" s="71"/>
      <c r="P235" s="181">
        <f>O235*H235</f>
        <v>0</v>
      </c>
      <c r="Q235" s="181">
        <v>0</v>
      </c>
      <c r="R235" s="181">
        <f>Q235*H235</f>
        <v>0</v>
      </c>
      <c r="S235" s="181">
        <v>0</v>
      </c>
      <c r="T235" s="182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3" t="s">
        <v>221</v>
      </c>
      <c r="AT235" s="183" t="s">
        <v>216</v>
      </c>
      <c r="AU235" s="183" t="s">
        <v>222</v>
      </c>
      <c r="AY235" s="18" t="s">
        <v>213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8" t="s">
        <v>76</v>
      </c>
      <c r="BK235" s="184">
        <f>ROUND(I235*H235,2)</f>
        <v>0</v>
      </c>
      <c r="BL235" s="18" t="s">
        <v>221</v>
      </c>
      <c r="BM235" s="183" t="s">
        <v>377</v>
      </c>
    </row>
    <row r="236" s="2" customFormat="1">
      <c r="A236" s="37"/>
      <c r="B236" s="38"/>
      <c r="C236" s="37"/>
      <c r="D236" s="185" t="s">
        <v>224</v>
      </c>
      <c r="E236" s="37"/>
      <c r="F236" s="186" t="s">
        <v>378</v>
      </c>
      <c r="G236" s="37"/>
      <c r="H236" s="37"/>
      <c r="I236" s="187"/>
      <c r="J236" s="37"/>
      <c r="K236" s="37"/>
      <c r="L236" s="38"/>
      <c r="M236" s="188"/>
      <c r="N236" s="189"/>
      <c r="O236" s="71"/>
      <c r="P236" s="71"/>
      <c r="Q236" s="71"/>
      <c r="R236" s="71"/>
      <c r="S236" s="71"/>
      <c r="T236" s="72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8" t="s">
        <v>224</v>
      </c>
      <c r="AU236" s="18" t="s">
        <v>222</v>
      </c>
    </row>
    <row r="237" s="2" customFormat="1" ht="44.25" customHeight="1">
      <c r="A237" s="37"/>
      <c r="B237" s="171"/>
      <c r="C237" s="172" t="s">
        <v>379</v>
      </c>
      <c r="D237" s="172" t="s">
        <v>216</v>
      </c>
      <c r="E237" s="173" t="s">
        <v>380</v>
      </c>
      <c r="F237" s="174" t="s">
        <v>381</v>
      </c>
      <c r="G237" s="175" t="s">
        <v>232</v>
      </c>
      <c r="H237" s="176">
        <v>9.5679999999999996</v>
      </c>
      <c r="I237" s="177"/>
      <c r="J237" s="178">
        <f>ROUND(I237*H237,2)</f>
        <v>0</v>
      </c>
      <c r="K237" s="174" t="s">
        <v>220</v>
      </c>
      <c r="L237" s="38"/>
      <c r="M237" s="179" t="s">
        <v>3</v>
      </c>
      <c r="N237" s="180" t="s">
        <v>43</v>
      </c>
      <c r="O237" s="71"/>
      <c r="P237" s="181">
        <f>O237*H237</f>
        <v>0</v>
      </c>
      <c r="Q237" s="181">
        <v>0</v>
      </c>
      <c r="R237" s="181">
        <f>Q237*H237</f>
        <v>0</v>
      </c>
      <c r="S237" s="181">
        <v>0</v>
      </c>
      <c r="T237" s="18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3" t="s">
        <v>221</v>
      </c>
      <c r="AT237" s="183" t="s">
        <v>216</v>
      </c>
      <c r="AU237" s="183" t="s">
        <v>222</v>
      </c>
      <c r="AY237" s="18" t="s">
        <v>213</v>
      </c>
      <c r="BE237" s="184">
        <f>IF(N237="základní",J237,0)</f>
        <v>0</v>
      </c>
      <c r="BF237" s="184">
        <f>IF(N237="snížená",J237,0)</f>
        <v>0</v>
      </c>
      <c r="BG237" s="184">
        <f>IF(N237="zákl. přenesená",J237,0)</f>
        <v>0</v>
      </c>
      <c r="BH237" s="184">
        <f>IF(N237="sníž. přenesená",J237,0)</f>
        <v>0</v>
      </c>
      <c r="BI237" s="184">
        <f>IF(N237="nulová",J237,0)</f>
        <v>0</v>
      </c>
      <c r="BJ237" s="18" t="s">
        <v>76</v>
      </c>
      <c r="BK237" s="184">
        <f>ROUND(I237*H237,2)</f>
        <v>0</v>
      </c>
      <c r="BL237" s="18" t="s">
        <v>221</v>
      </c>
      <c r="BM237" s="183" t="s">
        <v>382</v>
      </c>
    </row>
    <row r="238" s="2" customFormat="1">
      <c r="A238" s="37"/>
      <c r="B238" s="38"/>
      <c r="C238" s="37"/>
      <c r="D238" s="185" t="s">
        <v>224</v>
      </c>
      <c r="E238" s="37"/>
      <c r="F238" s="186" t="s">
        <v>383</v>
      </c>
      <c r="G238" s="37"/>
      <c r="H238" s="37"/>
      <c r="I238" s="187"/>
      <c r="J238" s="37"/>
      <c r="K238" s="37"/>
      <c r="L238" s="38"/>
      <c r="M238" s="188"/>
      <c r="N238" s="189"/>
      <c r="O238" s="71"/>
      <c r="P238" s="71"/>
      <c r="Q238" s="71"/>
      <c r="R238" s="71"/>
      <c r="S238" s="71"/>
      <c r="T238" s="72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8" t="s">
        <v>224</v>
      </c>
      <c r="AU238" s="18" t="s">
        <v>222</v>
      </c>
    </row>
    <row r="239" s="2" customFormat="1" ht="16.5" customHeight="1">
      <c r="A239" s="37"/>
      <c r="B239" s="171"/>
      <c r="C239" s="172" t="s">
        <v>384</v>
      </c>
      <c r="D239" s="172" t="s">
        <v>216</v>
      </c>
      <c r="E239" s="173" t="s">
        <v>385</v>
      </c>
      <c r="F239" s="174" t="s">
        <v>386</v>
      </c>
      <c r="G239" s="175" t="s">
        <v>219</v>
      </c>
      <c r="H239" s="176">
        <v>42.850000000000001</v>
      </c>
      <c r="I239" s="177"/>
      <c r="J239" s="178">
        <f>ROUND(I239*H239,2)</f>
        <v>0</v>
      </c>
      <c r="K239" s="174" t="s">
        <v>220</v>
      </c>
      <c r="L239" s="38"/>
      <c r="M239" s="179" t="s">
        <v>3</v>
      </c>
      <c r="N239" s="180" t="s">
        <v>43</v>
      </c>
      <c r="O239" s="71"/>
      <c r="P239" s="181">
        <f>O239*H239</f>
        <v>0</v>
      </c>
      <c r="Q239" s="181">
        <v>0.0160725</v>
      </c>
      <c r="R239" s="181">
        <f>Q239*H239</f>
        <v>0.68870662500000002</v>
      </c>
      <c r="S239" s="181">
        <v>0</v>
      </c>
      <c r="T239" s="182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3" t="s">
        <v>221</v>
      </c>
      <c r="AT239" s="183" t="s">
        <v>216</v>
      </c>
      <c r="AU239" s="183" t="s">
        <v>222</v>
      </c>
      <c r="AY239" s="18" t="s">
        <v>213</v>
      </c>
      <c r="BE239" s="184">
        <f>IF(N239="základní",J239,0)</f>
        <v>0</v>
      </c>
      <c r="BF239" s="184">
        <f>IF(N239="snížená",J239,0)</f>
        <v>0</v>
      </c>
      <c r="BG239" s="184">
        <f>IF(N239="zákl. přenesená",J239,0)</f>
        <v>0</v>
      </c>
      <c r="BH239" s="184">
        <f>IF(N239="sníž. přenesená",J239,0)</f>
        <v>0</v>
      </c>
      <c r="BI239" s="184">
        <f>IF(N239="nulová",J239,0)</f>
        <v>0</v>
      </c>
      <c r="BJ239" s="18" t="s">
        <v>76</v>
      </c>
      <c r="BK239" s="184">
        <f>ROUND(I239*H239,2)</f>
        <v>0</v>
      </c>
      <c r="BL239" s="18" t="s">
        <v>221</v>
      </c>
      <c r="BM239" s="183" t="s">
        <v>387</v>
      </c>
    </row>
    <row r="240" s="2" customFormat="1">
      <c r="A240" s="37"/>
      <c r="B240" s="38"/>
      <c r="C240" s="37"/>
      <c r="D240" s="185" t="s">
        <v>224</v>
      </c>
      <c r="E240" s="37"/>
      <c r="F240" s="186" t="s">
        <v>388</v>
      </c>
      <c r="G240" s="37"/>
      <c r="H240" s="37"/>
      <c r="I240" s="187"/>
      <c r="J240" s="37"/>
      <c r="K240" s="37"/>
      <c r="L240" s="38"/>
      <c r="M240" s="188"/>
      <c r="N240" s="189"/>
      <c r="O240" s="71"/>
      <c r="P240" s="71"/>
      <c r="Q240" s="71"/>
      <c r="R240" s="71"/>
      <c r="S240" s="71"/>
      <c r="T240" s="72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8" t="s">
        <v>224</v>
      </c>
      <c r="AU240" s="18" t="s">
        <v>222</v>
      </c>
    </row>
    <row r="241" s="2" customFormat="1" ht="16.5" customHeight="1">
      <c r="A241" s="37"/>
      <c r="B241" s="171"/>
      <c r="C241" s="172" t="s">
        <v>389</v>
      </c>
      <c r="D241" s="172" t="s">
        <v>216</v>
      </c>
      <c r="E241" s="173" t="s">
        <v>390</v>
      </c>
      <c r="F241" s="174" t="s">
        <v>391</v>
      </c>
      <c r="G241" s="175" t="s">
        <v>219</v>
      </c>
      <c r="H241" s="176">
        <v>42.850000000000001</v>
      </c>
      <c r="I241" s="177"/>
      <c r="J241" s="178">
        <f>ROUND(I241*H241,2)</f>
        <v>0</v>
      </c>
      <c r="K241" s="174" t="s">
        <v>220</v>
      </c>
      <c r="L241" s="38"/>
      <c r="M241" s="179" t="s">
        <v>3</v>
      </c>
      <c r="N241" s="180" t="s">
        <v>43</v>
      </c>
      <c r="O241" s="71"/>
      <c r="P241" s="181">
        <f>O241*H241</f>
        <v>0</v>
      </c>
      <c r="Q241" s="181">
        <v>0</v>
      </c>
      <c r="R241" s="181">
        <f>Q241*H241</f>
        <v>0</v>
      </c>
      <c r="S241" s="181">
        <v>0</v>
      </c>
      <c r="T241" s="18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3" t="s">
        <v>221</v>
      </c>
      <c r="AT241" s="183" t="s">
        <v>216</v>
      </c>
      <c r="AU241" s="183" t="s">
        <v>222</v>
      </c>
      <c r="AY241" s="18" t="s">
        <v>213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8" t="s">
        <v>76</v>
      </c>
      <c r="BK241" s="184">
        <f>ROUND(I241*H241,2)</f>
        <v>0</v>
      </c>
      <c r="BL241" s="18" t="s">
        <v>221</v>
      </c>
      <c r="BM241" s="183" t="s">
        <v>392</v>
      </c>
    </row>
    <row r="242" s="2" customFormat="1">
      <c r="A242" s="37"/>
      <c r="B242" s="38"/>
      <c r="C242" s="37"/>
      <c r="D242" s="185" t="s">
        <v>224</v>
      </c>
      <c r="E242" s="37"/>
      <c r="F242" s="186" t="s">
        <v>393</v>
      </c>
      <c r="G242" s="37"/>
      <c r="H242" s="37"/>
      <c r="I242" s="187"/>
      <c r="J242" s="37"/>
      <c r="K242" s="37"/>
      <c r="L242" s="38"/>
      <c r="M242" s="188"/>
      <c r="N242" s="189"/>
      <c r="O242" s="71"/>
      <c r="P242" s="71"/>
      <c r="Q242" s="71"/>
      <c r="R242" s="71"/>
      <c r="S242" s="71"/>
      <c r="T242" s="72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8" t="s">
        <v>224</v>
      </c>
      <c r="AU242" s="18" t="s">
        <v>222</v>
      </c>
    </row>
    <row r="243" s="2" customFormat="1" ht="21.75" customHeight="1">
      <c r="A243" s="37"/>
      <c r="B243" s="171"/>
      <c r="C243" s="172" t="s">
        <v>394</v>
      </c>
      <c r="D243" s="172" t="s">
        <v>216</v>
      </c>
      <c r="E243" s="173" t="s">
        <v>395</v>
      </c>
      <c r="F243" s="174" t="s">
        <v>396</v>
      </c>
      <c r="G243" s="175" t="s">
        <v>281</v>
      </c>
      <c r="H243" s="176">
        <v>1.5640000000000001</v>
      </c>
      <c r="I243" s="177"/>
      <c r="J243" s="178">
        <f>ROUND(I243*H243,2)</f>
        <v>0</v>
      </c>
      <c r="K243" s="174" t="s">
        <v>220</v>
      </c>
      <c r="L243" s="38"/>
      <c r="M243" s="179" t="s">
        <v>3</v>
      </c>
      <c r="N243" s="180" t="s">
        <v>43</v>
      </c>
      <c r="O243" s="71"/>
      <c r="P243" s="181">
        <f>O243*H243</f>
        <v>0</v>
      </c>
      <c r="Q243" s="181">
        <v>1.0627727797</v>
      </c>
      <c r="R243" s="181">
        <f>Q243*H243</f>
        <v>1.6621766274508001</v>
      </c>
      <c r="S243" s="181">
        <v>0</v>
      </c>
      <c r="T243" s="182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3" t="s">
        <v>221</v>
      </c>
      <c r="AT243" s="183" t="s">
        <v>216</v>
      </c>
      <c r="AU243" s="183" t="s">
        <v>222</v>
      </c>
      <c r="AY243" s="18" t="s">
        <v>213</v>
      </c>
      <c r="BE243" s="184">
        <f>IF(N243="základní",J243,0)</f>
        <v>0</v>
      </c>
      <c r="BF243" s="184">
        <f>IF(N243="snížená",J243,0)</f>
        <v>0</v>
      </c>
      <c r="BG243" s="184">
        <f>IF(N243="zákl. přenesená",J243,0)</f>
        <v>0</v>
      </c>
      <c r="BH243" s="184">
        <f>IF(N243="sníž. přenesená",J243,0)</f>
        <v>0</v>
      </c>
      <c r="BI243" s="184">
        <f>IF(N243="nulová",J243,0)</f>
        <v>0</v>
      </c>
      <c r="BJ243" s="18" t="s">
        <v>76</v>
      </c>
      <c r="BK243" s="184">
        <f>ROUND(I243*H243,2)</f>
        <v>0</v>
      </c>
      <c r="BL243" s="18" t="s">
        <v>221</v>
      </c>
      <c r="BM243" s="183" t="s">
        <v>397</v>
      </c>
    </row>
    <row r="244" s="2" customFormat="1">
      <c r="A244" s="37"/>
      <c r="B244" s="38"/>
      <c r="C244" s="37"/>
      <c r="D244" s="185" t="s">
        <v>224</v>
      </c>
      <c r="E244" s="37"/>
      <c r="F244" s="186" t="s">
        <v>398</v>
      </c>
      <c r="G244" s="37"/>
      <c r="H244" s="37"/>
      <c r="I244" s="187"/>
      <c r="J244" s="37"/>
      <c r="K244" s="37"/>
      <c r="L244" s="38"/>
      <c r="M244" s="188"/>
      <c r="N244" s="189"/>
      <c r="O244" s="71"/>
      <c r="P244" s="71"/>
      <c r="Q244" s="71"/>
      <c r="R244" s="71"/>
      <c r="S244" s="71"/>
      <c r="T244" s="72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8" t="s">
        <v>224</v>
      </c>
      <c r="AU244" s="18" t="s">
        <v>222</v>
      </c>
    </row>
    <row r="245" s="12" customFormat="1" ht="20.88" customHeight="1">
      <c r="A245" s="12"/>
      <c r="B245" s="158"/>
      <c r="C245" s="12"/>
      <c r="D245" s="159" t="s">
        <v>71</v>
      </c>
      <c r="E245" s="169" t="s">
        <v>338</v>
      </c>
      <c r="F245" s="169" t="s">
        <v>399</v>
      </c>
      <c r="G245" s="12"/>
      <c r="H245" s="12"/>
      <c r="I245" s="161"/>
      <c r="J245" s="170">
        <f>BK245</f>
        <v>0</v>
      </c>
      <c r="K245" s="12"/>
      <c r="L245" s="158"/>
      <c r="M245" s="163"/>
      <c r="N245" s="164"/>
      <c r="O245" s="164"/>
      <c r="P245" s="165">
        <f>SUM(P246:P250)</f>
        <v>0</v>
      </c>
      <c r="Q245" s="164"/>
      <c r="R245" s="165">
        <f>SUM(R246:R250)</f>
        <v>0.074859999999999996</v>
      </c>
      <c r="S245" s="164"/>
      <c r="T245" s="166">
        <f>SUM(T246:T250)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59" t="s">
        <v>76</v>
      </c>
      <c r="AT245" s="167" t="s">
        <v>71</v>
      </c>
      <c r="AU245" s="167" t="s">
        <v>80</v>
      </c>
      <c r="AY245" s="159" t="s">
        <v>213</v>
      </c>
      <c r="BK245" s="168">
        <f>SUM(BK246:BK250)</f>
        <v>0</v>
      </c>
    </row>
    <row r="246" s="2" customFormat="1" ht="49.05" customHeight="1">
      <c r="A246" s="37"/>
      <c r="B246" s="171"/>
      <c r="C246" s="172" t="s">
        <v>400</v>
      </c>
      <c r="D246" s="172" t="s">
        <v>216</v>
      </c>
      <c r="E246" s="173" t="s">
        <v>401</v>
      </c>
      <c r="F246" s="174" t="s">
        <v>402</v>
      </c>
      <c r="G246" s="175" t="s">
        <v>403</v>
      </c>
      <c r="H246" s="176">
        <v>78.799999999999997</v>
      </c>
      <c r="I246" s="177"/>
      <c r="J246" s="178">
        <f>ROUND(I246*H246,2)</f>
        <v>0</v>
      </c>
      <c r="K246" s="174" t="s">
        <v>220</v>
      </c>
      <c r="L246" s="38"/>
      <c r="M246" s="179" t="s">
        <v>3</v>
      </c>
      <c r="N246" s="180" t="s">
        <v>43</v>
      </c>
      <c r="O246" s="71"/>
      <c r="P246" s="181">
        <f>O246*H246</f>
        <v>0</v>
      </c>
      <c r="Q246" s="181">
        <v>0</v>
      </c>
      <c r="R246" s="181">
        <f>Q246*H246</f>
        <v>0</v>
      </c>
      <c r="S246" s="181">
        <v>0</v>
      </c>
      <c r="T246" s="182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3" t="s">
        <v>98</v>
      </c>
      <c r="AT246" s="183" t="s">
        <v>216</v>
      </c>
      <c r="AU246" s="183" t="s">
        <v>222</v>
      </c>
      <c r="AY246" s="18" t="s">
        <v>213</v>
      </c>
      <c r="BE246" s="184">
        <f>IF(N246="základní",J246,0)</f>
        <v>0</v>
      </c>
      <c r="BF246" s="184">
        <f>IF(N246="snížená",J246,0)</f>
        <v>0</v>
      </c>
      <c r="BG246" s="184">
        <f>IF(N246="zákl. přenesená",J246,0)</f>
        <v>0</v>
      </c>
      <c r="BH246" s="184">
        <f>IF(N246="sníž. přenesená",J246,0)</f>
        <v>0</v>
      </c>
      <c r="BI246" s="184">
        <f>IF(N246="nulová",J246,0)</f>
        <v>0</v>
      </c>
      <c r="BJ246" s="18" t="s">
        <v>76</v>
      </c>
      <c r="BK246" s="184">
        <f>ROUND(I246*H246,2)</f>
        <v>0</v>
      </c>
      <c r="BL246" s="18" t="s">
        <v>98</v>
      </c>
      <c r="BM246" s="183" t="s">
        <v>404</v>
      </c>
    </row>
    <row r="247" s="2" customFormat="1">
      <c r="A247" s="37"/>
      <c r="B247" s="38"/>
      <c r="C247" s="37"/>
      <c r="D247" s="185" t="s">
        <v>224</v>
      </c>
      <c r="E247" s="37"/>
      <c r="F247" s="186" t="s">
        <v>405</v>
      </c>
      <c r="G247" s="37"/>
      <c r="H247" s="37"/>
      <c r="I247" s="187"/>
      <c r="J247" s="37"/>
      <c r="K247" s="37"/>
      <c r="L247" s="38"/>
      <c r="M247" s="188"/>
      <c r="N247" s="189"/>
      <c r="O247" s="71"/>
      <c r="P247" s="71"/>
      <c r="Q247" s="71"/>
      <c r="R247" s="71"/>
      <c r="S247" s="71"/>
      <c r="T247" s="72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8" t="s">
        <v>224</v>
      </c>
      <c r="AU247" s="18" t="s">
        <v>222</v>
      </c>
    </row>
    <row r="248" s="2" customFormat="1" ht="16.5" customHeight="1">
      <c r="A248" s="37"/>
      <c r="B248" s="171"/>
      <c r="C248" s="192" t="s">
        <v>406</v>
      </c>
      <c r="D248" s="192" t="s">
        <v>292</v>
      </c>
      <c r="E248" s="193" t="s">
        <v>407</v>
      </c>
      <c r="F248" s="194" t="s">
        <v>408</v>
      </c>
      <c r="G248" s="195" t="s">
        <v>409</v>
      </c>
      <c r="H248" s="196">
        <v>74.859999999999999</v>
      </c>
      <c r="I248" s="197"/>
      <c r="J248" s="198">
        <f>ROUND(I248*H248,2)</f>
        <v>0</v>
      </c>
      <c r="K248" s="194" t="s">
        <v>220</v>
      </c>
      <c r="L248" s="199"/>
      <c r="M248" s="200" t="s">
        <v>3</v>
      </c>
      <c r="N248" s="201" t="s">
        <v>43</v>
      </c>
      <c r="O248" s="71"/>
      <c r="P248" s="181">
        <f>O248*H248</f>
        <v>0</v>
      </c>
      <c r="Q248" s="181">
        <v>0.001</v>
      </c>
      <c r="R248" s="181">
        <f>Q248*H248</f>
        <v>0.074859999999999996</v>
      </c>
      <c r="S248" s="181">
        <v>0</v>
      </c>
      <c r="T248" s="182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3" t="s">
        <v>374</v>
      </c>
      <c r="AT248" s="183" t="s">
        <v>292</v>
      </c>
      <c r="AU248" s="183" t="s">
        <v>222</v>
      </c>
      <c r="AY248" s="18" t="s">
        <v>213</v>
      </c>
      <c r="BE248" s="184">
        <f>IF(N248="základní",J248,0)</f>
        <v>0</v>
      </c>
      <c r="BF248" s="184">
        <f>IF(N248="snížená",J248,0)</f>
        <v>0</v>
      </c>
      <c r="BG248" s="184">
        <f>IF(N248="zákl. přenesená",J248,0)</f>
        <v>0</v>
      </c>
      <c r="BH248" s="184">
        <f>IF(N248="sníž. přenesená",J248,0)</f>
        <v>0</v>
      </c>
      <c r="BI248" s="184">
        <f>IF(N248="nulová",J248,0)</f>
        <v>0</v>
      </c>
      <c r="BJ248" s="18" t="s">
        <v>76</v>
      </c>
      <c r="BK248" s="184">
        <f>ROUND(I248*H248,2)</f>
        <v>0</v>
      </c>
      <c r="BL248" s="18" t="s">
        <v>98</v>
      </c>
      <c r="BM248" s="183" t="s">
        <v>410</v>
      </c>
    </row>
    <row r="249" s="2" customFormat="1" ht="24.15" customHeight="1">
      <c r="A249" s="37"/>
      <c r="B249" s="171"/>
      <c r="C249" s="172" t="s">
        <v>411</v>
      </c>
      <c r="D249" s="172" t="s">
        <v>216</v>
      </c>
      <c r="E249" s="173" t="s">
        <v>412</v>
      </c>
      <c r="F249" s="174" t="s">
        <v>413</v>
      </c>
      <c r="G249" s="175" t="s">
        <v>414</v>
      </c>
      <c r="H249" s="176">
        <v>4</v>
      </c>
      <c r="I249" s="177"/>
      <c r="J249" s="178">
        <f>ROUND(I249*H249,2)</f>
        <v>0</v>
      </c>
      <c r="K249" s="174" t="s">
        <v>415</v>
      </c>
      <c r="L249" s="38"/>
      <c r="M249" s="179" t="s">
        <v>3</v>
      </c>
      <c r="N249" s="180" t="s">
        <v>43</v>
      </c>
      <c r="O249" s="71"/>
      <c r="P249" s="181">
        <f>O249*H249</f>
        <v>0</v>
      </c>
      <c r="Q249" s="181">
        <v>0</v>
      </c>
      <c r="R249" s="181">
        <f>Q249*H249</f>
        <v>0</v>
      </c>
      <c r="S249" s="181">
        <v>0</v>
      </c>
      <c r="T249" s="182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3" t="s">
        <v>221</v>
      </c>
      <c r="AT249" s="183" t="s">
        <v>216</v>
      </c>
      <c r="AU249" s="183" t="s">
        <v>222</v>
      </c>
      <c r="AY249" s="18" t="s">
        <v>213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8" t="s">
        <v>76</v>
      </c>
      <c r="BK249" s="184">
        <f>ROUND(I249*H249,2)</f>
        <v>0</v>
      </c>
      <c r="BL249" s="18" t="s">
        <v>221</v>
      </c>
      <c r="BM249" s="183" t="s">
        <v>416</v>
      </c>
    </row>
    <row r="250" s="2" customFormat="1" ht="24.15" customHeight="1">
      <c r="A250" s="37"/>
      <c r="B250" s="171"/>
      <c r="C250" s="172" t="s">
        <v>417</v>
      </c>
      <c r="D250" s="172" t="s">
        <v>216</v>
      </c>
      <c r="E250" s="173" t="s">
        <v>418</v>
      </c>
      <c r="F250" s="174" t="s">
        <v>419</v>
      </c>
      <c r="G250" s="175" t="s">
        <v>414</v>
      </c>
      <c r="H250" s="176">
        <v>2</v>
      </c>
      <c r="I250" s="177"/>
      <c r="J250" s="178">
        <f>ROUND(I250*H250,2)</f>
        <v>0</v>
      </c>
      <c r="K250" s="174" t="s">
        <v>415</v>
      </c>
      <c r="L250" s="38"/>
      <c r="M250" s="179" t="s">
        <v>3</v>
      </c>
      <c r="N250" s="180" t="s">
        <v>43</v>
      </c>
      <c r="O250" s="71"/>
      <c r="P250" s="181">
        <f>O250*H250</f>
        <v>0</v>
      </c>
      <c r="Q250" s="181">
        <v>0</v>
      </c>
      <c r="R250" s="181">
        <f>Q250*H250</f>
        <v>0</v>
      </c>
      <c r="S250" s="181">
        <v>0</v>
      </c>
      <c r="T250" s="182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3" t="s">
        <v>221</v>
      </c>
      <c r="AT250" s="183" t="s">
        <v>216</v>
      </c>
      <c r="AU250" s="183" t="s">
        <v>222</v>
      </c>
      <c r="AY250" s="18" t="s">
        <v>213</v>
      </c>
      <c r="BE250" s="184">
        <f>IF(N250="základní",J250,0)</f>
        <v>0</v>
      </c>
      <c r="BF250" s="184">
        <f>IF(N250="snížená",J250,0)</f>
        <v>0</v>
      </c>
      <c r="BG250" s="184">
        <f>IF(N250="zákl. přenesená",J250,0)</f>
        <v>0</v>
      </c>
      <c r="BH250" s="184">
        <f>IF(N250="sníž. přenesená",J250,0)</f>
        <v>0</v>
      </c>
      <c r="BI250" s="184">
        <f>IF(N250="nulová",J250,0)</f>
        <v>0</v>
      </c>
      <c r="BJ250" s="18" t="s">
        <v>76</v>
      </c>
      <c r="BK250" s="184">
        <f>ROUND(I250*H250,2)</f>
        <v>0</v>
      </c>
      <c r="BL250" s="18" t="s">
        <v>221</v>
      </c>
      <c r="BM250" s="183" t="s">
        <v>420</v>
      </c>
    </row>
    <row r="251" s="12" customFormat="1" ht="20.88" customHeight="1">
      <c r="A251" s="12"/>
      <c r="B251" s="158"/>
      <c r="C251" s="12"/>
      <c r="D251" s="159" t="s">
        <v>71</v>
      </c>
      <c r="E251" s="169" t="s">
        <v>343</v>
      </c>
      <c r="F251" s="169" t="s">
        <v>421</v>
      </c>
      <c r="G251" s="12"/>
      <c r="H251" s="12"/>
      <c r="I251" s="161"/>
      <c r="J251" s="170">
        <f>BK251</f>
        <v>0</v>
      </c>
      <c r="K251" s="12"/>
      <c r="L251" s="158"/>
      <c r="M251" s="163"/>
      <c r="N251" s="164"/>
      <c r="O251" s="164"/>
      <c r="P251" s="165">
        <f>SUM(P252:P271)</f>
        <v>0</v>
      </c>
      <c r="Q251" s="164"/>
      <c r="R251" s="165">
        <f>SUM(R252:R271)</f>
        <v>18.5304085</v>
      </c>
      <c r="S251" s="164"/>
      <c r="T251" s="166">
        <f>SUM(T252:T271)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59" t="s">
        <v>76</v>
      </c>
      <c r="AT251" s="167" t="s">
        <v>71</v>
      </c>
      <c r="AU251" s="167" t="s">
        <v>80</v>
      </c>
      <c r="AY251" s="159" t="s">
        <v>213</v>
      </c>
      <c r="BK251" s="168">
        <f>SUM(BK252:BK271)</f>
        <v>0</v>
      </c>
    </row>
    <row r="252" s="2" customFormat="1" ht="66.75" customHeight="1">
      <c r="A252" s="37"/>
      <c r="B252" s="171"/>
      <c r="C252" s="172" t="s">
        <v>422</v>
      </c>
      <c r="D252" s="172" t="s">
        <v>216</v>
      </c>
      <c r="E252" s="173" t="s">
        <v>423</v>
      </c>
      <c r="F252" s="174" t="s">
        <v>424</v>
      </c>
      <c r="G252" s="175" t="s">
        <v>232</v>
      </c>
      <c r="H252" s="176">
        <v>7</v>
      </c>
      <c r="I252" s="177"/>
      <c r="J252" s="178">
        <f>ROUND(I252*H252,2)</f>
        <v>0</v>
      </c>
      <c r="K252" s="174" t="s">
        <v>220</v>
      </c>
      <c r="L252" s="38"/>
      <c r="M252" s="179" t="s">
        <v>3</v>
      </c>
      <c r="N252" s="180" t="s">
        <v>43</v>
      </c>
      <c r="O252" s="71"/>
      <c r="P252" s="181">
        <f>O252*H252</f>
        <v>0</v>
      </c>
      <c r="Q252" s="181">
        <v>0</v>
      </c>
      <c r="R252" s="181">
        <f>Q252*H252</f>
        <v>0</v>
      </c>
      <c r="S252" s="181">
        <v>0</v>
      </c>
      <c r="T252" s="182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3" t="s">
        <v>98</v>
      </c>
      <c r="AT252" s="183" t="s">
        <v>216</v>
      </c>
      <c r="AU252" s="183" t="s">
        <v>222</v>
      </c>
      <c r="AY252" s="18" t="s">
        <v>213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8" t="s">
        <v>76</v>
      </c>
      <c r="BK252" s="184">
        <f>ROUND(I252*H252,2)</f>
        <v>0</v>
      </c>
      <c r="BL252" s="18" t="s">
        <v>98</v>
      </c>
      <c r="BM252" s="183" t="s">
        <v>425</v>
      </c>
    </row>
    <row r="253" s="2" customFormat="1">
      <c r="A253" s="37"/>
      <c r="B253" s="38"/>
      <c r="C253" s="37"/>
      <c r="D253" s="185" t="s">
        <v>224</v>
      </c>
      <c r="E253" s="37"/>
      <c r="F253" s="186" t="s">
        <v>426</v>
      </c>
      <c r="G253" s="37"/>
      <c r="H253" s="37"/>
      <c r="I253" s="187"/>
      <c r="J253" s="37"/>
      <c r="K253" s="37"/>
      <c r="L253" s="38"/>
      <c r="M253" s="188"/>
      <c r="N253" s="189"/>
      <c r="O253" s="71"/>
      <c r="P253" s="71"/>
      <c r="Q253" s="71"/>
      <c r="R253" s="71"/>
      <c r="S253" s="71"/>
      <c r="T253" s="72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8" t="s">
        <v>224</v>
      </c>
      <c r="AU253" s="18" t="s">
        <v>222</v>
      </c>
    </row>
    <row r="254" s="2" customFormat="1" ht="16.5" customHeight="1">
      <c r="A254" s="37"/>
      <c r="B254" s="171"/>
      <c r="C254" s="192" t="s">
        <v>427</v>
      </c>
      <c r="D254" s="192" t="s">
        <v>292</v>
      </c>
      <c r="E254" s="193" t="s">
        <v>428</v>
      </c>
      <c r="F254" s="194" t="s">
        <v>429</v>
      </c>
      <c r="G254" s="195" t="s">
        <v>281</v>
      </c>
      <c r="H254" s="196">
        <v>11.199999999999999</v>
      </c>
      <c r="I254" s="197"/>
      <c r="J254" s="198">
        <f>ROUND(I254*H254,2)</f>
        <v>0</v>
      </c>
      <c r="K254" s="194" t="s">
        <v>220</v>
      </c>
      <c r="L254" s="199"/>
      <c r="M254" s="200" t="s">
        <v>3</v>
      </c>
      <c r="N254" s="201" t="s">
        <v>43</v>
      </c>
      <c r="O254" s="71"/>
      <c r="P254" s="181">
        <f>O254*H254</f>
        <v>0</v>
      </c>
      <c r="Q254" s="181">
        <v>1</v>
      </c>
      <c r="R254" s="181">
        <f>Q254*H254</f>
        <v>11.199999999999999</v>
      </c>
      <c r="S254" s="181">
        <v>0</v>
      </c>
      <c r="T254" s="182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3" t="s">
        <v>374</v>
      </c>
      <c r="AT254" s="183" t="s">
        <v>292</v>
      </c>
      <c r="AU254" s="183" t="s">
        <v>222</v>
      </c>
      <c r="AY254" s="18" t="s">
        <v>213</v>
      </c>
      <c r="BE254" s="184">
        <f>IF(N254="základní",J254,0)</f>
        <v>0</v>
      </c>
      <c r="BF254" s="184">
        <f>IF(N254="snížená",J254,0)</f>
        <v>0</v>
      </c>
      <c r="BG254" s="184">
        <f>IF(N254="zákl. přenesená",J254,0)</f>
        <v>0</v>
      </c>
      <c r="BH254" s="184">
        <f>IF(N254="sníž. přenesená",J254,0)</f>
        <v>0</v>
      </c>
      <c r="BI254" s="184">
        <f>IF(N254="nulová",J254,0)</f>
        <v>0</v>
      </c>
      <c r="BJ254" s="18" t="s">
        <v>76</v>
      </c>
      <c r="BK254" s="184">
        <f>ROUND(I254*H254,2)</f>
        <v>0</v>
      </c>
      <c r="BL254" s="18" t="s">
        <v>98</v>
      </c>
      <c r="BM254" s="183" t="s">
        <v>430</v>
      </c>
    </row>
    <row r="255" s="2" customFormat="1" ht="55.5" customHeight="1">
      <c r="A255" s="37"/>
      <c r="B255" s="171"/>
      <c r="C255" s="172" t="s">
        <v>431</v>
      </c>
      <c r="D255" s="172" t="s">
        <v>216</v>
      </c>
      <c r="E255" s="173" t="s">
        <v>432</v>
      </c>
      <c r="F255" s="174" t="s">
        <v>433</v>
      </c>
      <c r="G255" s="175" t="s">
        <v>219</v>
      </c>
      <c r="H255" s="176">
        <v>70</v>
      </c>
      <c r="I255" s="177"/>
      <c r="J255" s="178">
        <f>ROUND(I255*H255,2)</f>
        <v>0</v>
      </c>
      <c r="K255" s="174" t="s">
        <v>220</v>
      </c>
      <c r="L255" s="38"/>
      <c r="M255" s="179" t="s">
        <v>3</v>
      </c>
      <c r="N255" s="180" t="s">
        <v>43</v>
      </c>
      <c r="O255" s="71"/>
      <c r="P255" s="181">
        <f>O255*H255</f>
        <v>0</v>
      </c>
      <c r="Q255" s="181">
        <v>0.00030945000000000001</v>
      </c>
      <c r="R255" s="181">
        <f>Q255*H255</f>
        <v>0.0216615</v>
      </c>
      <c r="S255" s="181">
        <v>0</v>
      </c>
      <c r="T255" s="182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3" t="s">
        <v>221</v>
      </c>
      <c r="AT255" s="183" t="s">
        <v>216</v>
      </c>
      <c r="AU255" s="183" t="s">
        <v>222</v>
      </c>
      <c r="AY255" s="18" t="s">
        <v>213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8" t="s">
        <v>76</v>
      </c>
      <c r="BK255" s="184">
        <f>ROUND(I255*H255,2)</f>
        <v>0</v>
      </c>
      <c r="BL255" s="18" t="s">
        <v>221</v>
      </c>
      <c r="BM255" s="183" t="s">
        <v>434</v>
      </c>
    </row>
    <row r="256" s="2" customFormat="1">
      <c r="A256" s="37"/>
      <c r="B256" s="38"/>
      <c r="C256" s="37"/>
      <c r="D256" s="185" t="s">
        <v>224</v>
      </c>
      <c r="E256" s="37"/>
      <c r="F256" s="186" t="s">
        <v>435</v>
      </c>
      <c r="G256" s="37"/>
      <c r="H256" s="37"/>
      <c r="I256" s="187"/>
      <c r="J256" s="37"/>
      <c r="K256" s="37"/>
      <c r="L256" s="38"/>
      <c r="M256" s="188"/>
      <c r="N256" s="189"/>
      <c r="O256" s="71"/>
      <c r="P256" s="71"/>
      <c r="Q256" s="71"/>
      <c r="R256" s="71"/>
      <c r="S256" s="71"/>
      <c r="T256" s="72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8" t="s">
        <v>224</v>
      </c>
      <c r="AU256" s="18" t="s">
        <v>222</v>
      </c>
    </row>
    <row r="257" s="2" customFormat="1" ht="24.15" customHeight="1">
      <c r="A257" s="37"/>
      <c r="B257" s="171"/>
      <c r="C257" s="192" t="s">
        <v>436</v>
      </c>
      <c r="D257" s="192" t="s">
        <v>292</v>
      </c>
      <c r="E257" s="193" t="s">
        <v>293</v>
      </c>
      <c r="F257" s="194" t="s">
        <v>294</v>
      </c>
      <c r="G257" s="195" t="s">
        <v>219</v>
      </c>
      <c r="H257" s="196">
        <v>82.915000000000006</v>
      </c>
      <c r="I257" s="197"/>
      <c r="J257" s="198">
        <f>ROUND(I257*H257,2)</f>
        <v>0</v>
      </c>
      <c r="K257" s="194" t="s">
        <v>220</v>
      </c>
      <c r="L257" s="199"/>
      <c r="M257" s="200" t="s">
        <v>3</v>
      </c>
      <c r="N257" s="201" t="s">
        <v>43</v>
      </c>
      <c r="O257" s="71"/>
      <c r="P257" s="181">
        <f>O257*H257</f>
        <v>0</v>
      </c>
      <c r="Q257" s="181">
        <v>0.00029999999999999997</v>
      </c>
      <c r="R257" s="181">
        <f>Q257*H257</f>
        <v>0.024874500000000001</v>
      </c>
      <c r="S257" s="181">
        <v>0</v>
      </c>
      <c r="T257" s="182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3" t="s">
        <v>257</v>
      </c>
      <c r="AT257" s="183" t="s">
        <v>292</v>
      </c>
      <c r="AU257" s="183" t="s">
        <v>222</v>
      </c>
      <c r="AY257" s="18" t="s">
        <v>213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8" t="s">
        <v>76</v>
      </c>
      <c r="BK257" s="184">
        <f>ROUND(I257*H257,2)</f>
        <v>0</v>
      </c>
      <c r="BL257" s="18" t="s">
        <v>221</v>
      </c>
      <c r="BM257" s="183" t="s">
        <v>437</v>
      </c>
    </row>
    <row r="258" s="2" customFormat="1" ht="16.5" customHeight="1">
      <c r="A258" s="37"/>
      <c r="B258" s="171"/>
      <c r="C258" s="172" t="s">
        <v>438</v>
      </c>
      <c r="D258" s="172" t="s">
        <v>216</v>
      </c>
      <c r="E258" s="173" t="s">
        <v>439</v>
      </c>
      <c r="F258" s="174" t="s">
        <v>440</v>
      </c>
      <c r="G258" s="175" t="s">
        <v>232</v>
      </c>
      <c r="H258" s="176">
        <v>3.1499999999999999</v>
      </c>
      <c r="I258" s="177"/>
      <c r="J258" s="178">
        <f>ROUND(I258*H258,2)</f>
        <v>0</v>
      </c>
      <c r="K258" s="174" t="s">
        <v>220</v>
      </c>
      <c r="L258" s="38"/>
      <c r="M258" s="179" t="s">
        <v>3</v>
      </c>
      <c r="N258" s="180" t="s">
        <v>43</v>
      </c>
      <c r="O258" s="71"/>
      <c r="P258" s="181">
        <f>O258*H258</f>
        <v>0</v>
      </c>
      <c r="Q258" s="181">
        <v>2.3010199999999998</v>
      </c>
      <c r="R258" s="181">
        <f>Q258*H258</f>
        <v>7.2482129999999989</v>
      </c>
      <c r="S258" s="181">
        <v>0</v>
      </c>
      <c r="T258" s="182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3" t="s">
        <v>221</v>
      </c>
      <c r="AT258" s="183" t="s">
        <v>216</v>
      </c>
      <c r="AU258" s="183" t="s">
        <v>222</v>
      </c>
      <c r="AY258" s="18" t="s">
        <v>213</v>
      </c>
      <c r="BE258" s="184">
        <f>IF(N258="základní",J258,0)</f>
        <v>0</v>
      </c>
      <c r="BF258" s="184">
        <f>IF(N258="snížená",J258,0)</f>
        <v>0</v>
      </c>
      <c r="BG258" s="184">
        <f>IF(N258="zákl. přenesená",J258,0)</f>
        <v>0</v>
      </c>
      <c r="BH258" s="184">
        <f>IF(N258="sníž. přenesená",J258,0)</f>
        <v>0</v>
      </c>
      <c r="BI258" s="184">
        <f>IF(N258="nulová",J258,0)</f>
        <v>0</v>
      </c>
      <c r="BJ258" s="18" t="s">
        <v>76</v>
      </c>
      <c r="BK258" s="184">
        <f>ROUND(I258*H258,2)</f>
        <v>0</v>
      </c>
      <c r="BL258" s="18" t="s">
        <v>221</v>
      </c>
      <c r="BM258" s="183" t="s">
        <v>441</v>
      </c>
    </row>
    <row r="259" s="2" customFormat="1">
      <c r="A259" s="37"/>
      <c r="B259" s="38"/>
      <c r="C259" s="37"/>
      <c r="D259" s="185" t="s">
        <v>224</v>
      </c>
      <c r="E259" s="37"/>
      <c r="F259" s="186" t="s">
        <v>442</v>
      </c>
      <c r="G259" s="37"/>
      <c r="H259" s="37"/>
      <c r="I259" s="187"/>
      <c r="J259" s="37"/>
      <c r="K259" s="37"/>
      <c r="L259" s="38"/>
      <c r="M259" s="188"/>
      <c r="N259" s="189"/>
      <c r="O259" s="71"/>
      <c r="P259" s="71"/>
      <c r="Q259" s="71"/>
      <c r="R259" s="71"/>
      <c r="S259" s="71"/>
      <c r="T259" s="72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8" t="s">
        <v>224</v>
      </c>
      <c r="AU259" s="18" t="s">
        <v>222</v>
      </c>
    </row>
    <row r="260" s="2" customFormat="1" ht="24.15" customHeight="1">
      <c r="A260" s="37"/>
      <c r="B260" s="171"/>
      <c r="C260" s="172" t="s">
        <v>443</v>
      </c>
      <c r="D260" s="172" t="s">
        <v>216</v>
      </c>
      <c r="E260" s="173" t="s">
        <v>444</v>
      </c>
      <c r="F260" s="174" t="s">
        <v>445</v>
      </c>
      <c r="G260" s="175" t="s">
        <v>403</v>
      </c>
      <c r="H260" s="176">
        <v>35</v>
      </c>
      <c r="I260" s="177"/>
      <c r="J260" s="178">
        <f>ROUND(I260*H260,2)</f>
        <v>0</v>
      </c>
      <c r="K260" s="174" t="s">
        <v>220</v>
      </c>
      <c r="L260" s="38"/>
      <c r="M260" s="179" t="s">
        <v>3</v>
      </c>
      <c r="N260" s="180" t="s">
        <v>43</v>
      </c>
      <c r="O260" s="71"/>
      <c r="P260" s="181">
        <f>O260*H260</f>
        <v>0</v>
      </c>
      <c r="Q260" s="181">
        <v>0.00048959999999999997</v>
      </c>
      <c r="R260" s="181">
        <f>Q260*H260</f>
        <v>0.017135999999999998</v>
      </c>
      <c r="S260" s="181">
        <v>0</v>
      </c>
      <c r="T260" s="182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3" t="s">
        <v>221</v>
      </c>
      <c r="AT260" s="183" t="s">
        <v>216</v>
      </c>
      <c r="AU260" s="183" t="s">
        <v>222</v>
      </c>
      <c r="AY260" s="18" t="s">
        <v>213</v>
      </c>
      <c r="BE260" s="184">
        <f>IF(N260="základní",J260,0)</f>
        <v>0</v>
      </c>
      <c r="BF260" s="184">
        <f>IF(N260="snížená",J260,0)</f>
        <v>0</v>
      </c>
      <c r="BG260" s="184">
        <f>IF(N260="zákl. přenesená",J260,0)</f>
        <v>0</v>
      </c>
      <c r="BH260" s="184">
        <f>IF(N260="sníž. přenesená",J260,0)</f>
        <v>0</v>
      </c>
      <c r="BI260" s="184">
        <f>IF(N260="nulová",J260,0)</f>
        <v>0</v>
      </c>
      <c r="BJ260" s="18" t="s">
        <v>76</v>
      </c>
      <c r="BK260" s="184">
        <f>ROUND(I260*H260,2)</f>
        <v>0</v>
      </c>
      <c r="BL260" s="18" t="s">
        <v>221</v>
      </c>
      <c r="BM260" s="183" t="s">
        <v>446</v>
      </c>
    </row>
    <row r="261" s="2" customFormat="1">
      <c r="A261" s="37"/>
      <c r="B261" s="38"/>
      <c r="C261" s="37"/>
      <c r="D261" s="185" t="s">
        <v>224</v>
      </c>
      <c r="E261" s="37"/>
      <c r="F261" s="186" t="s">
        <v>447</v>
      </c>
      <c r="G261" s="37"/>
      <c r="H261" s="37"/>
      <c r="I261" s="187"/>
      <c r="J261" s="37"/>
      <c r="K261" s="37"/>
      <c r="L261" s="38"/>
      <c r="M261" s="188"/>
      <c r="N261" s="189"/>
      <c r="O261" s="71"/>
      <c r="P261" s="71"/>
      <c r="Q261" s="71"/>
      <c r="R261" s="71"/>
      <c r="S261" s="71"/>
      <c r="T261" s="72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8" t="s">
        <v>224</v>
      </c>
      <c r="AU261" s="18" t="s">
        <v>222</v>
      </c>
    </row>
    <row r="262" s="2" customFormat="1" ht="33" customHeight="1">
      <c r="A262" s="37"/>
      <c r="B262" s="171"/>
      <c r="C262" s="172" t="s">
        <v>448</v>
      </c>
      <c r="D262" s="172" t="s">
        <v>216</v>
      </c>
      <c r="E262" s="173" t="s">
        <v>449</v>
      </c>
      <c r="F262" s="174" t="s">
        <v>450</v>
      </c>
      <c r="G262" s="175" t="s">
        <v>329</v>
      </c>
      <c r="H262" s="176">
        <v>3</v>
      </c>
      <c r="I262" s="177"/>
      <c r="J262" s="178">
        <f>ROUND(I262*H262,2)</f>
        <v>0</v>
      </c>
      <c r="K262" s="174" t="s">
        <v>220</v>
      </c>
      <c r="L262" s="38"/>
      <c r="M262" s="179" t="s">
        <v>3</v>
      </c>
      <c r="N262" s="180" t="s">
        <v>43</v>
      </c>
      <c r="O262" s="71"/>
      <c r="P262" s="181">
        <f>O262*H262</f>
        <v>0</v>
      </c>
      <c r="Q262" s="181">
        <v>0.00095949999999999996</v>
      </c>
      <c r="R262" s="181">
        <f>Q262*H262</f>
        <v>0.0028785</v>
      </c>
      <c r="S262" s="181">
        <v>0</v>
      </c>
      <c r="T262" s="182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3" t="s">
        <v>98</v>
      </c>
      <c r="AT262" s="183" t="s">
        <v>216</v>
      </c>
      <c r="AU262" s="183" t="s">
        <v>222</v>
      </c>
      <c r="AY262" s="18" t="s">
        <v>213</v>
      </c>
      <c r="BE262" s="184">
        <f>IF(N262="základní",J262,0)</f>
        <v>0</v>
      </c>
      <c r="BF262" s="184">
        <f>IF(N262="snížená",J262,0)</f>
        <v>0</v>
      </c>
      <c r="BG262" s="184">
        <f>IF(N262="zákl. přenesená",J262,0)</f>
        <v>0</v>
      </c>
      <c r="BH262" s="184">
        <f>IF(N262="sníž. přenesená",J262,0)</f>
        <v>0</v>
      </c>
      <c r="BI262" s="184">
        <f>IF(N262="nulová",J262,0)</f>
        <v>0</v>
      </c>
      <c r="BJ262" s="18" t="s">
        <v>76</v>
      </c>
      <c r="BK262" s="184">
        <f>ROUND(I262*H262,2)</f>
        <v>0</v>
      </c>
      <c r="BL262" s="18" t="s">
        <v>98</v>
      </c>
      <c r="BM262" s="183" t="s">
        <v>451</v>
      </c>
    </row>
    <row r="263" s="2" customFormat="1">
      <c r="A263" s="37"/>
      <c r="B263" s="38"/>
      <c r="C263" s="37"/>
      <c r="D263" s="185" t="s">
        <v>224</v>
      </c>
      <c r="E263" s="37"/>
      <c r="F263" s="186" t="s">
        <v>452</v>
      </c>
      <c r="G263" s="37"/>
      <c r="H263" s="37"/>
      <c r="I263" s="187"/>
      <c r="J263" s="37"/>
      <c r="K263" s="37"/>
      <c r="L263" s="38"/>
      <c r="M263" s="188"/>
      <c r="N263" s="189"/>
      <c r="O263" s="71"/>
      <c r="P263" s="71"/>
      <c r="Q263" s="71"/>
      <c r="R263" s="71"/>
      <c r="S263" s="71"/>
      <c r="T263" s="72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8" t="s">
        <v>224</v>
      </c>
      <c r="AU263" s="18" t="s">
        <v>222</v>
      </c>
    </row>
    <row r="264" s="2" customFormat="1" ht="44.25" customHeight="1">
      <c r="A264" s="37"/>
      <c r="B264" s="171"/>
      <c r="C264" s="172" t="s">
        <v>453</v>
      </c>
      <c r="D264" s="172" t="s">
        <v>216</v>
      </c>
      <c r="E264" s="173" t="s">
        <v>454</v>
      </c>
      <c r="F264" s="174" t="s">
        <v>455</v>
      </c>
      <c r="G264" s="175" t="s">
        <v>329</v>
      </c>
      <c r="H264" s="176">
        <v>3</v>
      </c>
      <c r="I264" s="177"/>
      <c r="J264" s="178">
        <f>ROUND(I264*H264,2)</f>
        <v>0</v>
      </c>
      <c r="K264" s="174" t="s">
        <v>220</v>
      </c>
      <c r="L264" s="38"/>
      <c r="M264" s="179" t="s">
        <v>3</v>
      </c>
      <c r="N264" s="180" t="s">
        <v>43</v>
      </c>
      <c r="O264" s="71"/>
      <c r="P264" s="181">
        <f>O264*H264</f>
        <v>0</v>
      </c>
      <c r="Q264" s="181">
        <v>0.0050612499999999998</v>
      </c>
      <c r="R264" s="181">
        <f>Q264*H264</f>
        <v>0.015183749999999999</v>
      </c>
      <c r="S264" s="181">
        <v>0</v>
      </c>
      <c r="T264" s="182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3" t="s">
        <v>98</v>
      </c>
      <c r="AT264" s="183" t="s">
        <v>216</v>
      </c>
      <c r="AU264" s="183" t="s">
        <v>222</v>
      </c>
      <c r="AY264" s="18" t="s">
        <v>213</v>
      </c>
      <c r="BE264" s="184">
        <f>IF(N264="základní",J264,0)</f>
        <v>0</v>
      </c>
      <c r="BF264" s="184">
        <f>IF(N264="snížená",J264,0)</f>
        <v>0</v>
      </c>
      <c r="BG264" s="184">
        <f>IF(N264="zákl. přenesená",J264,0)</f>
        <v>0</v>
      </c>
      <c r="BH264" s="184">
        <f>IF(N264="sníž. přenesená",J264,0)</f>
        <v>0</v>
      </c>
      <c r="BI264" s="184">
        <f>IF(N264="nulová",J264,0)</f>
        <v>0</v>
      </c>
      <c r="BJ264" s="18" t="s">
        <v>76</v>
      </c>
      <c r="BK264" s="184">
        <f>ROUND(I264*H264,2)</f>
        <v>0</v>
      </c>
      <c r="BL264" s="18" t="s">
        <v>98</v>
      </c>
      <c r="BM264" s="183" t="s">
        <v>456</v>
      </c>
    </row>
    <row r="265" s="2" customFormat="1">
      <c r="A265" s="37"/>
      <c r="B265" s="38"/>
      <c r="C265" s="37"/>
      <c r="D265" s="185" t="s">
        <v>224</v>
      </c>
      <c r="E265" s="37"/>
      <c r="F265" s="186" t="s">
        <v>457</v>
      </c>
      <c r="G265" s="37"/>
      <c r="H265" s="37"/>
      <c r="I265" s="187"/>
      <c r="J265" s="37"/>
      <c r="K265" s="37"/>
      <c r="L265" s="38"/>
      <c r="M265" s="188"/>
      <c r="N265" s="189"/>
      <c r="O265" s="71"/>
      <c r="P265" s="71"/>
      <c r="Q265" s="71"/>
      <c r="R265" s="71"/>
      <c r="S265" s="71"/>
      <c r="T265" s="72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8" t="s">
        <v>224</v>
      </c>
      <c r="AU265" s="18" t="s">
        <v>222</v>
      </c>
    </row>
    <row r="266" s="2" customFormat="1" ht="37.8" customHeight="1">
      <c r="A266" s="37"/>
      <c r="B266" s="171"/>
      <c r="C266" s="172" t="s">
        <v>458</v>
      </c>
      <c r="D266" s="172" t="s">
        <v>216</v>
      </c>
      <c r="E266" s="173" t="s">
        <v>459</v>
      </c>
      <c r="F266" s="174" t="s">
        <v>460</v>
      </c>
      <c r="G266" s="175" t="s">
        <v>329</v>
      </c>
      <c r="H266" s="176">
        <v>3</v>
      </c>
      <c r="I266" s="177"/>
      <c r="J266" s="178">
        <f>ROUND(I266*H266,2)</f>
        <v>0</v>
      </c>
      <c r="K266" s="174" t="s">
        <v>220</v>
      </c>
      <c r="L266" s="38"/>
      <c r="M266" s="179" t="s">
        <v>3</v>
      </c>
      <c r="N266" s="180" t="s">
        <v>43</v>
      </c>
      <c r="O266" s="71"/>
      <c r="P266" s="181">
        <f>O266*H266</f>
        <v>0</v>
      </c>
      <c r="Q266" s="181">
        <v>1.1250000000000001E-05</v>
      </c>
      <c r="R266" s="181">
        <f>Q266*H266</f>
        <v>3.375E-05</v>
      </c>
      <c r="S266" s="181">
        <v>0</v>
      </c>
      <c r="T266" s="182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3" t="s">
        <v>98</v>
      </c>
      <c r="AT266" s="183" t="s">
        <v>216</v>
      </c>
      <c r="AU266" s="183" t="s">
        <v>222</v>
      </c>
      <c r="AY266" s="18" t="s">
        <v>213</v>
      </c>
      <c r="BE266" s="184">
        <f>IF(N266="základní",J266,0)</f>
        <v>0</v>
      </c>
      <c r="BF266" s="184">
        <f>IF(N266="snížená",J266,0)</f>
        <v>0</v>
      </c>
      <c r="BG266" s="184">
        <f>IF(N266="zákl. přenesená",J266,0)</f>
        <v>0</v>
      </c>
      <c r="BH266" s="184">
        <f>IF(N266="sníž. přenesená",J266,0)</f>
        <v>0</v>
      </c>
      <c r="BI266" s="184">
        <f>IF(N266="nulová",J266,0)</f>
        <v>0</v>
      </c>
      <c r="BJ266" s="18" t="s">
        <v>76</v>
      </c>
      <c r="BK266" s="184">
        <f>ROUND(I266*H266,2)</f>
        <v>0</v>
      </c>
      <c r="BL266" s="18" t="s">
        <v>98</v>
      </c>
      <c r="BM266" s="183" t="s">
        <v>461</v>
      </c>
    </row>
    <row r="267" s="2" customFormat="1">
      <c r="A267" s="37"/>
      <c r="B267" s="38"/>
      <c r="C267" s="37"/>
      <c r="D267" s="185" t="s">
        <v>224</v>
      </c>
      <c r="E267" s="37"/>
      <c r="F267" s="186" t="s">
        <v>462</v>
      </c>
      <c r="G267" s="37"/>
      <c r="H267" s="37"/>
      <c r="I267" s="187"/>
      <c r="J267" s="37"/>
      <c r="K267" s="37"/>
      <c r="L267" s="38"/>
      <c r="M267" s="188"/>
      <c r="N267" s="189"/>
      <c r="O267" s="71"/>
      <c r="P267" s="71"/>
      <c r="Q267" s="71"/>
      <c r="R267" s="71"/>
      <c r="S267" s="71"/>
      <c r="T267" s="72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8" t="s">
        <v>224</v>
      </c>
      <c r="AU267" s="18" t="s">
        <v>222</v>
      </c>
    </row>
    <row r="268" s="2" customFormat="1" ht="37.8" customHeight="1">
      <c r="A268" s="37"/>
      <c r="B268" s="171"/>
      <c r="C268" s="172" t="s">
        <v>463</v>
      </c>
      <c r="D268" s="172" t="s">
        <v>216</v>
      </c>
      <c r="E268" s="173" t="s">
        <v>464</v>
      </c>
      <c r="F268" s="174" t="s">
        <v>465</v>
      </c>
      <c r="G268" s="175" t="s">
        <v>329</v>
      </c>
      <c r="H268" s="176">
        <v>6</v>
      </c>
      <c r="I268" s="177"/>
      <c r="J268" s="178">
        <f>ROUND(I268*H268,2)</f>
        <v>0</v>
      </c>
      <c r="K268" s="174" t="s">
        <v>220</v>
      </c>
      <c r="L268" s="38"/>
      <c r="M268" s="179" t="s">
        <v>3</v>
      </c>
      <c r="N268" s="180" t="s">
        <v>43</v>
      </c>
      <c r="O268" s="71"/>
      <c r="P268" s="181">
        <f>O268*H268</f>
        <v>0</v>
      </c>
      <c r="Q268" s="181">
        <v>7.1249999999999997E-05</v>
      </c>
      <c r="R268" s="181">
        <f>Q268*H268</f>
        <v>0.00042749999999999998</v>
      </c>
      <c r="S268" s="181">
        <v>0</v>
      </c>
      <c r="T268" s="182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3" t="s">
        <v>98</v>
      </c>
      <c r="AT268" s="183" t="s">
        <v>216</v>
      </c>
      <c r="AU268" s="183" t="s">
        <v>222</v>
      </c>
      <c r="AY268" s="18" t="s">
        <v>213</v>
      </c>
      <c r="BE268" s="184">
        <f>IF(N268="základní",J268,0)</f>
        <v>0</v>
      </c>
      <c r="BF268" s="184">
        <f>IF(N268="snížená",J268,0)</f>
        <v>0</v>
      </c>
      <c r="BG268" s="184">
        <f>IF(N268="zákl. přenesená",J268,0)</f>
        <v>0</v>
      </c>
      <c r="BH268" s="184">
        <f>IF(N268="sníž. přenesená",J268,0)</f>
        <v>0</v>
      </c>
      <c r="BI268" s="184">
        <f>IF(N268="nulová",J268,0)</f>
        <v>0</v>
      </c>
      <c r="BJ268" s="18" t="s">
        <v>76</v>
      </c>
      <c r="BK268" s="184">
        <f>ROUND(I268*H268,2)</f>
        <v>0</v>
      </c>
      <c r="BL268" s="18" t="s">
        <v>98</v>
      </c>
      <c r="BM268" s="183" t="s">
        <v>466</v>
      </c>
    </row>
    <row r="269" s="2" customFormat="1">
      <c r="A269" s="37"/>
      <c r="B269" s="38"/>
      <c r="C269" s="37"/>
      <c r="D269" s="185" t="s">
        <v>224</v>
      </c>
      <c r="E269" s="37"/>
      <c r="F269" s="186" t="s">
        <v>467</v>
      </c>
      <c r="G269" s="37"/>
      <c r="H269" s="37"/>
      <c r="I269" s="187"/>
      <c r="J269" s="37"/>
      <c r="K269" s="37"/>
      <c r="L269" s="38"/>
      <c r="M269" s="188"/>
      <c r="N269" s="189"/>
      <c r="O269" s="71"/>
      <c r="P269" s="71"/>
      <c r="Q269" s="71"/>
      <c r="R269" s="71"/>
      <c r="S269" s="71"/>
      <c r="T269" s="72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8" t="s">
        <v>224</v>
      </c>
      <c r="AU269" s="18" t="s">
        <v>222</v>
      </c>
    </row>
    <row r="270" s="2" customFormat="1" ht="44.25" customHeight="1">
      <c r="A270" s="37"/>
      <c r="B270" s="171"/>
      <c r="C270" s="172" t="s">
        <v>468</v>
      </c>
      <c r="D270" s="172" t="s">
        <v>216</v>
      </c>
      <c r="E270" s="173" t="s">
        <v>469</v>
      </c>
      <c r="F270" s="174" t="s">
        <v>470</v>
      </c>
      <c r="G270" s="175" t="s">
        <v>329</v>
      </c>
      <c r="H270" s="176">
        <v>3</v>
      </c>
      <c r="I270" s="177"/>
      <c r="J270" s="178">
        <f>ROUND(I270*H270,2)</f>
        <v>0</v>
      </c>
      <c r="K270" s="174" t="s">
        <v>220</v>
      </c>
      <c r="L270" s="38"/>
      <c r="M270" s="179" t="s">
        <v>3</v>
      </c>
      <c r="N270" s="180" t="s">
        <v>43</v>
      </c>
      <c r="O270" s="71"/>
      <c r="P270" s="181">
        <f>O270*H270</f>
        <v>0</v>
      </c>
      <c r="Q270" s="181">
        <v>0</v>
      </c>
      <c r="R270" s="181">
        <f>Q270*H270</f>
        <v>0</v>
      </c>
      <c r="S270" s="181">
        <v>0</v>
      </c>
      <c r="T270" s="182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3" t="s">
        <v>98</v>
      </c>
      <c r="AT270" s="183" t="s">
        <v>216</v>
      </c>
      <c r="AU270" s="183" t="s">
        <v>222</v>
      </c>
      <c r="AY270" s="18" t="s">
        <v>213</v>
      </c>
      <c r="BE270" s="184">
        <f>IF(N270="základní",J270,0)</f>
        <v>0</v>
      </c>
      <c r="BF270" s="184">
        <f>IF(N270="snížená",J270,0)</f>
        <v>0</v>
      </c>
      <c r="BG270" s="184">
        <f>IF(N270="zákl. přenesená",J270,0)</f>
        <v>0</v>
      </c>
      <c r="BH270" s="184">
        <f>IF(N270="sníž. přenesená",J270,0)</f>
        <v>0</v>
      </c>
      <c r="BI270" s="184">
        <f>IF(N270="nulová",J270,0)</f>
        <v>0</v>
      </c>
      <c r="BJ270" s="18" t="s">
        <v>76</v>
      </c>
      <c r="BK270" s="184">
        <f>ROUND(I270*H270,2)</f>
        <v>0</v>
      </c>
      <c r="BL270" s="18" t="s">
        <v>98</v>
      </c>
      <c r="BM270" s="183" t="s">
        <v>471</v>
      </c>
    </row>
    <row r="271" s="2" customFormat="1">
      <c r="A271" s="37"/>
      <c r="B271" s="38"/>
      <c r="C271" s="37"/>
      <c r="D271" s="185" t="s">
        <v>224</v>
      </c>
      <c r="E271" s="37"/>
      <c r="F271" s="186" t="s">
        <v>472</v>
      </c>
      <c r="G271" s="37"/>
      <c r="H271" s="37"/>
      <c r="I271" s="187"/>
      <c r="J271" s="37"/>
      <c r="K271" s="37"/>
      <c r="L271" s="38"/>
      <c r="M271" s="188"/>
      <c r="N271" s="189"/>
      <c r="O271" s="71"/>
      <c r="P271" s="71"/>
      <c r="Q271" s="71"/>
      <c r="R271" s="71"/>
      <c r="S271" s="71"/>
      <c r="T271" s="72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8" t="s">
        <v>224</v>
      </c>
      <c r="AU271" s="18" t="s">
        <v>222</v>
      </c>
    </row>
    <row r="272" s="12" customFormat="1" ht="20.88" customHeight="1">
      <c r="A272" s="12"/>
      <c r="B272" s="158"/>
      <c r="C272" s="12"/>
      <c r="D272" s="159" t="s">
        <v>71</v>
      </c>
      <c r="E272" s="169" t="s">
        <v>348</v>
      </c>
      <c r="F272" s="169" t="s">
        <v>473</v>
      </c>
      <c r="G272" s="12"/>
      <c r="H272" s="12"/>
      <c r="I272" s="161"/>
      <c r="J272" s="170">
        <f>BK272</f>
        <v>0</v>
      </c>
      <c r="K272" s="12"/>
      <c r="L272" s="158"/>
      <c r="M272" s="163"/>
      <c r="N272" s="164"/>
      <c r="O272" s="164"/>
      <c r="P272" s="165">
        <f>SUM(P273:P281)</f>
        <v>0</v>
      </c>
      <c r="Q272" s="164"/>
      <c r="R272" s="165">
        <f>SUM(R273:R281)</f>
        <v>2.8017427679999996</v>
      </c>
      <c r="S272" s="164"/>
      <c r="T272" s="166">
        <f>SUM(T273:T281)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59" t="s">
        <v>76</v>
      </c>
      <c r="AT272" s="167" t="s">
        <v>71</v>
      </c>
      <c r="AU272" s="167" t="s">
        <v>80</v>
      </c>
      <c r="AY272" s="159" t="s">
        <v>213</v>
      </c>
      <c r="BK272" s="168">
        <f>SUM(BK273:BK281)</f>
        <v>0</v>
      </c>
    </row>
    <row r="273" s="2" customFormat="1" ht="66.75" customHeight="1">
      <c r="A273" s="37"/>
      <c r="B273" s="171"/>
      <c r="C273" s="172" t="s">
        <v>474</v>
      </c>
      <c r="D273" s="172" t="s">
        <v>216</v>
      </c>
      <c r="E273" s="173" t="s">
        <v>423</v>
      </c>
      <c r="F273" s="174" t="s">
        <v>424</v>
      </c>
      <c r="G273" s="175" t="s">
        <v>232</v>
      </c>
      <c r="H273" s="176">
        <v>1.708</v>
      </c>
      <c r="I273" s="177"/>
      <c r="J273" s="178">
        <f>ROUND(I273*H273,2)</f>
        <v>0</v>
      </c>
      <c r="K273" s="174" t="s">
        <v>220</v>
      </c>
      <c r="L273" s="38"/>
      <c r="M273" s="179" t="s">
        <v>3</v>
      </c>
      <c r="N273" s="180" t="s">
        <v>43</v>
      </c>
      <c r="O273" s="71"/>
      <c r="P273" s="181">
        <f>O273*H273</f>
        <v>0</v>
      </c>
      <c r="Q273" s="181">
        <v>0</v>
      </c>
      <c r="R273" s="181">
        <f>Q273*H273</f>
        <v>0</v>
      </c>
      <c r="S273" s="181">
        <v>0</v>
      </c>
      <c r="T273" s="182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3" t="s">
        <v>221</v>
      </c>
      <c r="AT273" s="183" t="s">
        <v>216</v>
      </c>
      <c r="AU273" s="183" t="s">
        <v>222</v>
      </c>
      <c r="AY273" s="18" t="s">
        <v>213</v>
      </c>
      <c r="BE273" s="184">
        <f>IF(N273="základní",J273,0)</f>
        <v>0</v>
      </c>
      <c r="BF273" s="184">
        <f>IF(N273="snížená",J273,0)</f>
        <v>0</v>
      </c>
      <c r="BG273" s="184">
        <f>IF(N273="zákl. přenesená",J273,0)</f>
        <v>0</v>
      </c>
      <c r="BH273" s="184">
        <f>IF(N273="sníž. přenesená",J273,0)</f>
        <v>0</v>
      </c>
      <c r="BI273" s="184">
        <f>IF(N273="nulová",J273,0)</f>
        <v>0</v>
      </c>
      <c r="BJ273" s="18" t="s">
        <v>76</v>
      </c>
      <c r="BK273" s="184">
        <f>ROUND(I273*H273,2)</f>
        <v>0</v>
      </c>
      <c r="BL273" s="18" t="s">
        <v>221</v>
      </c>
      <c r="BM273" s="183" t="s">
        <v>475</v>
      </c>
    </row>
    <row r="274" s="2" customFormat="1">
      <c r="A274" s="37"/>
      <c r="B274" s="38"/>
      <c r="C274" s="37"/>
      <c r="D274" s="185" t="s">
        <v>224</v>
      </c>
      <c r="E274" s="37"/>
      <c r="F274" s="186" t="s">
        <v>426</v>
      </c>
      <c r="G274" s="37"/>
      <c r="H274" s="37"/>
      <c r="I274" s="187"/>
      <c r="J274" s="37"/>
      <c r="K274" s="37"/>
      <c r="L274" s="38"/>
      <c r="M274" s="188"/>
      <c r="N274" s="189"/>
      <c r="O274" s="71"/>
      <c r="P274" s="71"/>
      <c r="Q274" s="71"/>
      <c r="R274" s="71"/>
      <c r="S274" s="71"/>
      <c r="T274" s="72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8" t="s">
        <v>224</v>
      </c>
      <c r="AU274" s="18" t="s">
        <v>222</v>
      </c>
    </row>
    <row r="275" s="2" customFormat="1" ht="16.5" customHeight="1">
      <c r="A275" s="37"/>
      <c r="B275" s="171"/>
      <c r="C275" s="192" t="s">
        <v>476</v>
      </c>
      <c r="D275" s="192" t="s">
        <v>292</v>
      </c>
      <c r="E275" s="193" t="s">
        <v>477</v>
      </c>
      <c r="F275" s="194" t="s">
        <v>478</v>
      </c>
      <c r="G275" s="195" t="s">
        <v>281</v>
      </c>
      <c r="H275" s="196">
        <v>2.7330000000000001</v>
      </c>
      <c r="I275" s="197"/>
      <c r="J275" s="198">
        <f>ROUND(I275*H275,2)</f>
        <v>0</v>
      </c>
      <c r="K275" s="194" t="s">
        <v>220</v>
      </c>
      <c r="L275" s="199"/>
      <c r="M275" s="200" t="s">
        <v>3</v>
      </c>
      <c r="N275" s="201" t="s">
        <v>43</v>
      </c>
      <c r="O275" s="71"/>
      <c r="P275" s="181">
        <f>O275*H275</f>
        <v>0</v>
      </c>
      <c r="Q275" s="181">
        <v>1</v>
      </c>
      <c r="R275" s="181">
        <f>Q275*H275</f>
        <v>2.7330000000000001</v>
      </c>
      <c r="S275" s="181">
        <v>0</v>
      </c>
      <c r="T275" s="182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3" t="s">
        <v>257</v>
      </c>
      <c r="AT275" s="183" t="s">
        <v>292</v>
      </c>
      <c r="AU275" s="183" t="s">
        <v>222</v>
      </c>
      <c r="AY275" s="18" t="s">
        <v>213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8" t="s">
        <v>76</v>
      </c>
      <c r="BK275" s="184">
        <f>ROUND(I275*H275,2)</f>
        <v>0</v>
      </c>
      <c r="BL275" s="18" t="s">
        <v>221</v>
      </c>
      <c r="BM275" s="183" t="s">
        <v>479</v>
      </c>
    </row>
    <row r="276" s="2" customFormat="1" ht="44.25" customHeight="1">
      <c r="A276" s="37"/>
      <c r="B276" s="171"/>
      <c r="C276" s="172" t="s">
        <v>480</v>
      </c>
      <c r="D276" s="172" t="s">
        <v>216</v>
      </c>
      <c r="E276" s="173" t="s">
        <v>481</v>
      </c>
      <c r="F276" s="174" t="s">
        <v>482</v>
      </c>
      <c r="G276" s="175" t="s">
        <v>403</v>
      </c>
      <c r="H276" s="176">
        <v>54.100000000000001</v>
      </c>
      <c r="I276" s="177"/>
      <c r="J276" s="178">
        <f>ROUND(I276*H276,2)</f>
        <v>0</v>
      </c>
      <c r="K276" s="174" t="s">
        <v>220</v>
      </c>
      <c r="L276" s="38"/>
      <c r="M276" s="179" t="s">
        <v>3</v>
      </c>
      <c r="N276" s="180" t="s">
        <v>43</v>
      </c>
      <c r="O276" s="71"/>
      <c r="P276" s="181">
        <f>O276*H276</f>
        <v>0</v>
      </c>
      <c r="Q276" s="181">
        <v>0.00034000000000000002</v>
      </c>
      <c r="R276" s="181">
        <f>Q276*H276</f>
        <v>0.018394000000000001</v>
      </c>
      <c r="S276" s="181">
        <v>0</v>
      </c>
      <c r="T276" s="182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3" t="s">
        <v>221</v>
      </c>
      <c r="AT276" s="183" t="s">
        <v>216</v>
      </c>
      <c r="AU276" s="183" t="s">
        <v>222</v>
      </c>
      <c r="AY276" s="18" t="s">
        <v>213</v>
      </c>
      <c r="BE276" s="184">
        <f>IF(N276="základní",J276,0)</f>
        <v>0</v>
      </c>
      <c r="BF276" s="184">
        <f>IF(N276="snížená",J276,0)</f>
        <v>0</v>
      </c>
      <c r="BG276" s="184">
        <f>IF(N276="zákl. přenesená",J276,0)</f>
        <v>0</v>
      </c>
      <c r="BH276" s="184">
        <f>IF(N276="sníž. přenesená",J276,0)</f>
        <v>0</v>
      </c>
      <c r="BI276" s="184">
        <f>IF(N276="nulová",J276,0)</f>
        <v>0</v>
      </c>
      <c r="BJ276" s="18" t="s">
        <v>76</v>
      </c>
      <c r="BK276" s="184">
        <f>ROUND(I276*H276,2)</f>
        <v>0</v>
      </c>
      <c r="BL276" s="18" t="s">
        <v>221</v>
      </c>
      <c r="BM276" s="183" t="s">
        <v>483</v>
      </c>
    </row>
    <row r="277" s="2" customFormat="1">
      <c r="A277" s="37"/>
      <c r="B277" s="38"/>
      <c r="C277" s="37"/>
      <c r="D277" s="185" t="s">
        <v>224</v>
      </c>
      <c r="E277" s="37"/>
      <c r="F277" s="186" t="s">
        <v>484</v>
      </c>
      <c r="G277" s="37"/>
      <c r="H277" s="37"/>
      <c r="I277" s="187"/>
      <c r="J277" s="37"/>
      <c r="K277" s="37"/>
      <c r="L277" s="38"/>
      <c r="M277" s="188"/>
      <c r="N277" s="189"/>
      <c r="O277" s="71"/>
      <c r="P277" s="71"/>
      <c r="Q277" s="71"/>
      <c r="R277" s="71"/>
      <c r="S277" s="71"/>
      <c r="T277" s="72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8" t="s">
        <v>224</v>
      </c>
      <c r="AU277" s="18" t="s">
        <v>222</v>
      </c>
    </row>
    <row r="278" s="2" customFormat="1" ht="37.8" customHeight="1">
      <c r="A278" s="37"/>
      <c r="B278" s="171"/>
      <c r="C278" s="172" t="s">
        <v>101</v>
      </c>
      <c r="D278" s="172" t="s">
        <v>216</v>
      </c>
      <c r="E278" s="173" t="s">
        <v>485</v>
      </c>
      <c r="F278" s="174" t="s">
        <v>486</v>
      </c>
      <c r="G278" s="175" t="s">
        <v>403</v>
      </c>
      <c r="H278" s="176">
        <v>21.800000000000001</v>
      </c>
      <c r="I278" s="177"/>
      <c r="J278" s="178">
        <f>ROUND(I278*H278,2)</f>
        <v>0</v>
      </c>
      <c r="K278" s="174" t="s">
        <v>220</v>
      </c>
      <c r="L278" s="38"/>
      <c r="M278" s="179" t="s">
        <v>3</v>
      </c>
      <c r="N278" s="180" t="s">
        <v>43</v>
      </c>
      <c r="O278" s="71"/>
      <c r="P278" s="181">
        <f>O278*H278</f>
        <v>0</v>
      </c>
      <c r="Q278" s="181">
        <v>0.0016267600000000001</v>
      </c>
      <c r="R278" s="181">
        <f>Q278*H278</f>
        <v>0.035463368000000002</v>
      </c>
      <c r="S278" s="181">
        <v>0</v>
      </c>
      <c r="T278" s="182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3" t="s">
        <v>221</v>
      </c>
      <c r="AT278" s="183" t="s">
        <v>216</v>
      </c>
      <c r="AU278" s="183" t="s">
        <v>222</v>
      </c>
      <c r="AY278" s="18" t="s">
        <v>213</v>
      </c>
      <c r="BE278" s="184">
        <f>IF(N278="základní",J278,0)</f>
        <v>0</v>
      </c>
      <c r="BF278" s="184">
        <f>IF(N278="snížená",J278,0)</f>
        <v>0</v>
      </c>
      <c r="BG278" s="184">
        <f>IF(N278="zákl. přenesená",J278,0)</f>
        <v>0</v>
      </c>
      <c r="BH278" s="184">
        <f>IF(N278="sníž. přenesená",J278,0)</f>
        <v>0</v>
      </c>
      <c r="BI278" s="184">
        <f>IF(N278="nulová",J278,0)</f>
        <v>0</v>
      </c>
      <c r="BJ278" s="18" t="s">
        <v>76</v>
      </c>
      <c r="BK278" s="184">
        <f>ROUND(I278*H278,2)</f>
        <v>0</v>
      </c>
      <c r="BL278" s="18" t="s">
        <v>221</v>
      </c>
      <c r="BM278" s="183" t="s">
        <v>487</v>
      </c>
    </row>
    <row r="279" s="2" customFormat="1">
      <c r="A279" s="37"/>
      <c r="B279" s="38"/>
      <c r="C279" s="37"/>
      <c r="D279" s="185" t="s">
        <v>224</v>
      </c>
      <c r="E279" s="37"/>
      <c r="F279" s="186" t="s">
        <v>488</v>
      </c>
      <c r="G279" s="37"/>
      <c r="H279" s="37"/>
      <c r="I279" s="187"/>
      <c r="J279" s="37"/>
      <c r="K279" s="37"/>
      <c r="L279" s="38"/>
      <c r="M279" s="188"/>
      <c r="N279" s="189"/>
      <c r="O279" s="71"/>
      <c r="P279" s="71"/>
      <c r="Q279" s="71"/>
      <c r="R279" s="71"/>
      <c r="S279" s="71"/>
      <c r="T279" s="72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8" t="s">
        <v>224</v>
      </c>
      <c r="AU279" s="18" t="s">
        <v>222</v>
      </c>
    </row>
    <row r="280" s="2" customFormat="1" ht="24.15" customHeight="1">
      <c r="A280" s="37"/>
      <c r="B280" s="171"/>
      <c r="C280" s="172" t="s">
        <v>489</v>
      </c>
      <c r="D280" s="172" t="s">
        <v>216</v>
      </c>
      <c r="E280" s="173" t="s">
        <v>490</v>
      </c>
      <c r="F280" s="174" t="s">
        <v>491</v>
      </c>
      <c r="G280" s="175" t="s">
        <v>403</v>
      </c>
      <c r="H280" s="176">
        <v>10</v>
      </c>
      <c r="I280" s="177"/>
      <c r="J280" s="178">
        <f>ROUND(I280*H280,2)</f>
        <v>0</v>
      </c>
      <c r="K280" s="174" t="s">
        <v>220</v>
      </c>
      <c r="L280" s="38"/>
      <c r="M280" s="179" t="s">
        <v>3</v>
      </c>
      <c r="N280" s="180" t="s">
        <v>43</v>
      </c>
      <c r="O280" s="71"/>
      <c r="P280" s="181">
        <f>O280*H280</f>
        <v>0</v>
      </c>
      <c r="Q280" s="181">
        <v>0.00148854</v>
      </c>
      <c r="R280" s="181">
        <f>Q280*H280</f>
        <v>0.0148854</v>
      </c>
      <c r="S280" s="181">
        <v>0</v>
      </c>
      <c r="T280" s="182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3" t="s">
        <v>221</v>
      </c>
      <c r="AT280" s="183" t="s">
        <v>216</v>
      </c>
      <c r="AU280" s="183" t="s">
        <v>222</v>
      </c>
      <c r="AY280" s="18" t="s">
        <v>213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8" t="s">
        <v>76</v>
      </c>
      <c r="BK280" s="184">
        <f>ROUND(I280*H280,2)</f>
        <v>0</v>
      </c>
      <c r="BL280" s="18" t="s">
        <v>221</v>
      </c>
      <c r="BM280" s="183" t="s">
        <v>492</v>
      </c>
    </row>
    <row r="281" s="2" customFormat="1">
      <c r="A281" s="37"/>
      <c r="B281" s="38"/>
      <c r="C281" s="37"/>
      <c r="D281" s="185" t="s">
        <v>224</v>
      </c>
      <c r="E281" s="37"/>
      <c r="F281" s="186" t="s">
        <v>493</v>
      </c>
      <c r="G281" s="37"/>
      <c r="H281" s="37"/>
      <c r="I281" s="187"/>
      <c r="J281" s="37"/>
      <c r="K281" s="37"/>
      <c r="L281" s="38"/>
      <c r="M281" s="188"/>
      <c r="N281" s="189"/>
      <c r="O281" s="71"/>
      <c r="P281" s="71"/>
      <c r="Q281" s="71"/>
      <c r="R281" s="71"/>
      <c r="S281" s="71"/>
      <c r="T281" s="72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8" t="s">
        <v>224</v>
      </c>
      <c r="AU281" s="18" t="s">
        <v>222</v>
      </c>
    </row>
    <row r="282" s="12" customFormat="1" ht="22.8" customHeight="1">
      <c r="A282" s="12"/>
      <c r="B282" s="158"/>
      <c r="C282" s="12"/>
      <c r="D282" s="159" t="s">
        <v>71</v>
      </c>
      <c r="E282" s="169" t="s">
        <v>222</v>
      </c>
      <c r="F282" s="169" t="s">
        <v>494</v>
      </c>
      <c r="G282" s="12"/>
      <c r="H282" s="12"/>
      <c r="I282" s="161"/>
      <c r="J282" s="170">
        <f>BK282</f>
        <v>0</v>
      </c>
      <c r="K282" s="12"/>
      <c r="L282" s="158"/>
      <c r="M282" s="163"/>
      <c r="N282" s="164"/>
      <c r="O282" s="164"/>
      <c r="P282" s="165">
        <f>P283+SUM(P284:P289)+P294+P317</f>
        <v>0</v>
      </c>
      <c r="Q282" s="164"/>
      <c r="R282" s="165">
        <f>R283+SUM(R284:R289)+R294+R317</f>
        <v>235.0049923890243</v>
      </c>
      <c r="S282" s="164"/>
      <c r="T282" s="166">
        <f>T283+SUM(T284:T289)+T294+T317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59" t="s">
        <v>76</v>
      </c>
      <c r="AT282" s="167" t="s">
        <v>71</v>
      </c>
      <c r="AU282" s="167" t="s">
        <v>76</v>
      </c>
      <c r="AY282" s="159" t="s">
        <v>213</v>
      </c>
      <c r="BK282" s="168">
        <f>BK283+SUM(BK284:BK289)+BK294+BK317</f>
        <v>0</v>
      </c>
    </row>
    <row r="283" s="2" customFormat="1" ht="37.8" customHeight="1">
      <c r="A283" s="37"/>
      <c r="B283" s="171"/>
      <c r="C283" s="172" t="s">
        <v>104</v>
      </c>
      <c r="D283" s="172" t="s">
        <v>216</v>
      </c>
      <c r="E283" s="173" t="s">
        <v>495</v>
      </c>
      <c r="F283" s="174" t="s">
        <v>496</v>
      </c>
      <c r="G283" s="175" t="s">
        <v>219</v>
      </c>
      <c r="H283" s="176">
        <v>228.61699999999999</v>
      </c>
      <c r="I283" s="177"/>
      <c r="J283" s="178">
        <f>ROUND(I283*H283,2)</f>
        <v>0</v>
      </c>
      <c r="K283" s="174" t="s">
        <v>220</v>
      </c>
      <c r="L283" s="38"/>
      <c r="M283" s="179" t="s">
        <v>3</v>
      </c>
      <c r="N283" s="180" t="s">
        <v>43</v>
      </c>
      <c r="O283" s="71"/>
      <c r="P283" s="181">
        <f>O283*H283</f>
        <v>0</v>
      </c>
      <c r="Q283" s="181">
        <v>0.26904800000000001</v>
      </c>
      <c r="R283" s="181">
        <f>Q283*H283</f>
        <v>61.508946616000003</v>
      </c>
      <c r="S283" s="181">
        <v>0</v>
      </c>
      <c r="T283" s="182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3" t="s">
        <v>221</v>
      </c>
      <c r="AT283" s="183" t="s">
        <v>216</v>
      </c>
      <c r="AU283" s="183" t="s">
        <v>80</v>
      </c>
      <c r="AY283" s="18" t="s">
        <v>213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8" t="s">
        <v>76</v>
      </c>
      <c r="BK283" s="184">
        <f>ROUND(I283*H283,2)</f>
        <v>0</v>
      </c>
      <c r="BL283" s="18" t="s">
        <v>221</v>
      </c>
      <c r="BM283" s="183" t="s">
        <v>497</v>
      </c>
    </row>
    <row r="284" s="2" customFormat="1">
      <c r="A284" s="37"/>
      <c r="B284" s="38"/>
      <c r="C284" s="37"/>
      <c r="D284" s="185" t="s">
        <v>224</v>
      </c>
      <c r="E284" s="37"/>
      <c r="F284" s="186" t="s">
        <v>498</v>
      </c>
      <c r="G284" s="37"/>
      <c r="H284" s="37"/>
      <c r="I284" s="187"/>
      <c r="J284" s="37"/>
      <c r="K284" s="37"/>
      <c r="L284" s="38"/>
      <c r="M284" s="188"/>
      <c r="N284" s="189"/>
      <c r="O284" s="71"/>
      <c r="P284" s="71"/>
      <c r="Q284" s="71"/>
      <c r="R284" s="71"/>
      <c r="S284" s="71"/>
      <c r="T284" s="72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8" t="s">
        <v>224</v>
      </c>
      <c r="AU284" s="18" t="s">
        <v>80</v>
      </c>
    </row>
    <row r="285" s="2" customFormat="1" ht="44.25" customHeight="1">
      <c r="A285" s="37"/>
      <c r="B285" s="171"/>
      <c r="C285" s="172" t="s">
        <v>499</v>
      </c>
      <c r="D285" s="172" t="s">
        <v>216</v>
      </c>
      <c r="E285" s="173" t="s">
        <v>500</v>
      </c>
      <c r="F285" s="174" t="s">
        <v>501</v>
      </c>
      <c r="G285" s="175" t="s">
        <v>219</v>
      </c>
      <c r="H285" s="176">
        <v>107.205</v>
      </c>
      <c r="I285" s="177"/>
      <c r="J285" s="178">
        <f>ROUND(I285*H285,2)</f>
        <v>0</v>
      </c>
      <c r="K285" s="174" t="s">
        <v>220</v>
      </c>
      <c r="L285" s="38"/>
      <c r="M285" s="179" t="s">
        <v>3</v>
      </c>
      <c r="N285" s="180" t="s">
        <v>43</v>
      </c>
      <c r="O285" s="71"/>
      <c r="P285" s="181">
        <f>O285*H285</f>
        <v>0</v>
      </c>
      <c r="Q285" s="181">
        <v>0.26086399999999998</v>
      </c>
      <c r="R285" s="181">
        <f>Q285*H285</f>
        <v>27.965925119999998</v>
      </c>
      <c r="S285" s="181">
        <v>0</v>
      </c>
      <c r="T285" s="182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3" t="s">
        <v>221</v>
      </c>
      <c r="AT285" s="183" t="s">
        <v>216</v>
      </c>
      <c r="AU285" s="183" t="s">
        <v>80</v>
      </c>
      <c r="AY285" s="18" t="s">
        <v>213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8" t="s">
        <v>76</v>
      </c>
      <c r="BK285" s="184">
        <f>ROUND(I285*H285,2)</f>
        <v>0</v>
      </c>
      <c r="BL285" s="18" t="s">
        <v>221</v>
      </c>
      <c r="BM285" s="183" t="s">
        <v>502</v>
      </c>
    </row>
    <row r="286" s="2" customFormat="1">
      <c r="A286" s="37"/>
      <c r="B286" s="38"/>
      <c r="C286" s="37"/>
      <c r="D286" s="185" t="s">
        <v>224</v>
      </c>
      <c r="E286" s="37"/>
      <c r="F286" s="186" t="s">
        <v>503</v>
      </c>
      <c r="G286" s="37"/>
      <c r="H286" s="37"/>
      <c r="I286" s="187"/>
      <c r="J286" s="37"/>
      <c r="K286" s="37"/>
      <c r="L286" s="38"/>
      <c r="M286" s="188"/>
      <c r="N286" s="189"/>
      <c r="O286" s="71"/>
      <c r="P286" s="71"/>
      <c r="Q286" s="71"/>
      <c r="R286" s="71"/>
      <c r="S286" s="71"/>
      <c r="T286" s="72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8" t="s">
        <v>224</v>
      </c>
      <c r="AU286" s="18" t="s">
        <v>80</v>
      </c>
    </row>
    <row r="287" s="2" customFormat="1" ht="24.15" customHeight="1">
      <c r="A287" s="37"/>
      <c r="B287" s="171"/>
      <c r="C287" s="172" t="s">
        <v>504</v>
      </c>
      <c r="D287" s="172" t="s">
        <v>216</v>
      </c>
      <c r="E287" s="173" t="s">
        <v>505</v>
      </c>
      <c r="F287" s="174" t="s">
        <v>506</v>
      </c>
      <c r="G287" s="175" t="s">
        <v>403</v>
      </c>
      <c r="H287" s="176">
        <v>177.417</v>
      </c>
      <c r="I287" s="177"/>
      <c r="J287" s="178">
        <f>ROUND(I287*H287,2)</f>
        <v>0</v>
      </c>
      <c r="K287" s="174" t="s">
        <v>220</v>
      </c>
      <c r="L287" s="38"/>
      <c r="M287" s="179" t="s">
        <v>3</v>
      </c>
      <c r="N287" s="180" t="s">
        <v>43</v>
      </c>
      <c r="O287" s="71"/>
      <c r="P287" s="181">
        <f>O287*H287</f>
        <v>0</v>
      </c>
      <c r="Q287" s="181">
        <v>0.01856</v>
      </c>
      <c r="R287" s="181">
        <f>Q287*H287</f>
        <v>3.2928595199999999</v>
      </c>
      <c r="S287" s="181">
        <v>0</v>
      </c>
      <c r="T287" s="182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3" t="s">
        <v>221</v>
      </c>
      <c r="AT287" s="183" t="s">
        <v>216</v>
      </c>
      <c r="AU287" s="183" t="s">
        <v>80</v>
      </c>
      <c r="AY287" s="18" t="s">
        <v>213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8" t="s">
        <v>76</v>
      </c>
      <c r="BK287" s="184">
        <f>ROUND(I287*H287,2)</f>
        <v>0</v>
      </c>
      <c r="BL287" s="18" t="s">
        <v>221</v>
      </c>
      <c r="BM287" s="183" t="s">
        <v>507</v>
      </c>
    </row>
    <row r="288" s="2" customFormat="1">
      <c r="A288" s="37"/>
      <c r="B288" s="38"/>
      <c r="C288" s="37"/>
      <c r="D288" s="185" t="s">
        <v>224</v>
      </c>
      <c r="E288" s="37"/>
      <c r="F288" s="186" t="s">
        <v>508</v>
      </c>
      <c r="G288" s="37"/>
      <c r="H288" s="37"/>
      <c r="I288" s="187"/>
      <c r="J288" s="37"/>
      <c r="K288" s="37"/>
      <c r="L288" s="38"/>
      <c r="M288" s="188"/>
      <c r="N288" s="189"/>
      <c r="O288" s="71"/>
      <c r="P288" s="71"/>
      <c r="Q288" s="71"/>
      <c r="R288" s="71"/>
      <c r="S288" s="71"/>
      <c r="T288" s="72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8" t="s">
        <v>224</v>
      </c>
      <c r="AU288" s="18" t="s">
        <v>80</v>
      </c>
    </row>
    <row r="289" s="12" customFormat="1" ht="20.88" customHeight="1">
      <c r="A289" s="12"/>
      <c r="B289" s="158"/>
      <c r="C289" s="12"/>
      <c r="D289" s="159" t="s">
        <v>71</v>
      </c>
      <c r="E289" s="169" t="s">
        <v>509</v>
      </c>
      <c r="F289" s="169" t="s">
        <v>510</v>
      </c>
      <c r="G289" s="12"/>
      <c r="H289" s="12"/>
      <c r="I289" s="161"/>
      <c r="J289" s="170">
        <f>BK289</f>
        <v>0</v>
      </c>
      <c r="K289" s="12"/>
      <c r="L289" s="158"/>
      <c r="M289" s="163"/>
      <c r="N289" s="164"/>
      <c r="O289" s="164"/>
      <c r="P289" s="165">
        <f>SUM(P290:P293)</f>
        <v>0</v>
      </c>
      <c r="Q289" s="164"/>
      <c r="R289" s="165">
        <f>SUM(R290:R293)</f>
        <v>98.646343414899988</v>
      </c>
      <c r="S289" s="164"/>
      <c r="T289" s="166">
        <f>SUM(T290:T293)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59" t="s">
        <v>76</v>
      </c>
      <c r="AT289" s="167" t="s">
        <v>71</v>
      </c>
      <c r="AU289" s="167" t="s">
        <v>80</v>
      </c>
      <c r="AY289" s="159" t="s">
        <v>213</v>
      </c>
      <c r="BK289" s="168">
        <f>SUM(BK290:BK293)</f>
        <v>0</v>
      </c>
    </row>
    <row r="290" s="2" customFormat="1" ht="37.8" customHeight="1">
      <c r="A290" s="37"/>
      <c r="B290" s="171"/>
      <c r="C290" s="172" t="s">
        <v>511</v>
      </c>
      <c r="D290" s="172" t="s">
        <v>216</v>
      </c>
      <c r="E290" s="173" t="s">
        <v>512</v>
      </c>
      <c r="F290" s="174" t="s">
        <v>513</v>
      </c>
      <c r="G290" s="175" t="s">
        <v>219</v>
      </c>
      <c r="H290" s="176">
        <v>130.47499999999999</v>
      </c>
      <c r="I290" s="177"/>
      <c r="J290" s="178">
        <f>ROUND(I290*H290,2)</f>
        <v>0</v>
      </c>
      <c r="K290" s="174" t="s">
        <v>220</v>
      </c>
      <c r="L290" s="38"/>
      <c r="M290" s="179" t="s">
        <v>3</v>
      </c>
      <c r="N290" s="180" t="s">
        <v>43</v>
      </c>
      <c r="O290" s="71"/>
      <c r="P290" s="181">
        <f>O290*H290</f>
        <v>0</v>
      </c>
      <c r="Q290" s="181">
        <v>0.73403773999999999</v>
      </c>
      <c r="R290" s="181">
        <f>Q290*H290</f>
        <v>95.773574126499994</v>
      </c>
      <c r="S290" s="181">
        <v>0</v>
      </c>
      <c r="T290" s="182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3" t="s">
        <v>221</v>
      </c>
      <c r="AT290" s="183" t="s">
        <v>216</v>
      </c>
      <c r="AU290" s="183" t="s">
        <v>222</v>
      </c>
      <c r="AY290" s="18" t="s">
        <v>213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8" t="s">
        <v>76</v>
      </c>
      <c r="BK290" s="184">
        <f>ROUND(I290*H290,2)</f>
        <v>0</v>
      </c>
      <c r="BL290" s="18" t="s">
        <v>221</v>
      </c>
      <c r="BM290" s="183" t="s">
        <v>514</v>
      </c>
    </row>
    <row r="291" s="2" customFormat="1">
      <c r="A291" s="37"/>
      <c r="B291" s="38"/>
      <c r="C291" s="37"/>
      <c r="D291" s="185" t="s">
        <v>224</v>
      </c>
      <c r="E291" s="37"/>
      <c r="F291" s="186" t="s">
        <v>515</v>
      </c>
      <c r="G291" s="37"/>
      <c r="H291" s="37"/>
      <c r="I291" s="187"/>
      <c r="J291" s="37"/>
      <c r="K291" s="37"/>
      <c r="L291" s="38"/>
      <c r="M291" s="188"/>
      <c r="N291" s="189"/>
      <c r="O291" s="71"/>
      <c r="P291" s="71"/>
      <c r="Q291" s="71"/>
      <c r="R291" s="71"/>
      <c r="S291" s="71"/>
      <c r="T291" s="72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8" t="s">
        <v>224</v>
      </c>
      <c r="AU291" s="18" t="s">
        <v>222</v>
      </c>
    </row>
    <row r="292" s="2" customFormat="1" ht="37.8" customHeight="1">
      <c r="A292" s="37"/>
      <c r="B292" s="171"/>
      <c r="C292" s="172" t="s">
        <v>516</v>
      </c>
      <c r="D292" s="172" t="s">
        <v>216</v>
      </c>
      <c r="E292" s="173" t="s">
        <v>517</v>
      </c>
      <c r="F292" s="174" t="s">
        <v>518</v>
      </c>
      <c r="G292" s="175" t="s">
        <v>281</v>
      </c>
      <c r="H292" s="176">
        <v>2.738</v>
      </c>
      <c r="I292" s="177"/>
      <c r="J292" s="178">
        <f>ROUND(I292*H292,2)</f>
        <v>0</v>
      </c>
      <c r="K292" s="174" t="s">
        <v>220</v>
      </c>
      <c r="L292" s="38"/>
      <c r="M292" s="179" t="s">
        <v>3</v>
      </c>
      <c r="N292" s="180" t="s">
        <v>43</v>
      </c>
      <c r="O292" s="71"/>
      <c r="P292" s="181">
        <f>O292*H292</f>
        <v>0</v>
      </c>
      <c r="Q292" s="181">
        <v>1.0492218</v>
      </c>
      <c r="R292" s="181">
        <f>Q292*H292</f>
        <v>2.8727692883999998</v>
      </c>
      <c r="S292" s="181">
        <v>0</v>
      </c>
      <c r="T292" s="182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3" t="s">
        <v>221</v>
      </c>
      <c r="AT292" s="183" t="s">
        <v>216</v>
      </c>
      <c r="AU292" s="183" t="s">
        <v>222</v>
      </c>
      <c r="AY292" s="18" t="s">
        <v>213</v>
      </c>
      <c r="BE292" s="184">
        <f>IF(N292="základní",J292,0)</f>
        <v>0</v>
      </c>
      <c r="BF292" s="184">
        <f>IF(N292="snížená",J292,0)</f>
        <v>0</v>
      </c>
      <c r="BG292" s="184">
        <f>IF(N292="zákl. přenesená",J292,0)</f>
        <v>0</v>
      </c>
      <c r="BH292" s="184">
        <f>IF(N292="sníž. přenesená",J292,0)</f>
        <v>0</v>
      </c>
      <c r="BI292" s="184">
        <f>IF(N292="nulová",J292,0)</f>
        <v>0</v>
      </c>
      <c r="BJ292" s="18" t="s">
        <v>76</v>
      </c>
      <c r="BK292" s="184">
        <f>ROUND(I292*H292,2)</f>
        <v>0</v>
      </c>
      <c r="BL292" s="18" t="s">
        <v>221</v>
      </c>
      <c r="BM292" s="183" t="s">
        <v>519</v>
      </c>
    </row>
    <row r="293" s="2" customFormat="1">
      <c r="A293" s="37"/>
      <c r="B293" s="38"/>
      <c r="C293" s="37"/>
      <c r="D293" s="185" t="s">
        <v>224</v>
      </c>
      <c r="E293" s="37"/>
      <c r="F293" s="186" t="s">
        <v>520</v>
      </c>
      <c r="G293" s="37"/>
      <c r="H293" s="37"/>
      <c r="I293" s="187"/>
      <c r="J293" s="37"/>
      <c r="K293" s="37"/>
      <c r="L293" s="38"/>
      <c r="M293" s="188"/>
      <c r="N293" s="189"/>
      <c r="O293" s="71"/>
      <c r="P293" s="71"/>
      <c r="Q293" s="71"/>
      <c r="R293" s="71"/>
      <c r="S293" s="71"/>
      <c r="T293" s="72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8" t="s">
        <v>224</v>
      </c>
      <c r="AU293" s="18" t="s">
        <v>222</v>
      </c>
    </row>
    <row r="294" s="12" customFormat="1" ht="20.88" customHeight="1">
      <c r="A294" s="12"/>
      <c r="B294" s="158"/>
      <c r="C294" s="12"/>
      <c r="D294" s="159" t="s">
        <v>71</v>
      </c>
      <c r="E294" s="169" t="s">
        <v>374</v>
      </c>
      <c r="F294" s="169" t="s">
        <v>521</v>
      </c>
      <c r="G294" s="12"/>
      <c r="H294" s="12"/>
      <c r="I294" s="161"/>
      <c r="J294" s="170">
        <f>BK294</f>
        <v>0</v>
      </c>
      <c r="K294" s="12"/>
      <c r="L294" s="158"/>
      <c r="M294" s="163"/>
      <c r="N294" s="164"/>
      <c r="O294" s="164"/>
      <c r="P294" s="165">
        <f>P295</f>
        <v>0</v>
      </c>
      <c r="Q294" s="164"/>
      <c r="R294" s="165">
        <f>R295</f>
        <v>4.1417710599999999</v>
      </c>
      <c r="S294" s="164"/>
      <c r="T294" s="166">
        <f>T295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59" t="s">
        <v>76</v>
      </c>
      <c r="AT294" s="167" t="s">
        <v>71</v>
      </c>
      <c r="AU294" s="167" t="s">
        <v>80</v>
      </c>
      <c r="AY294" s="159" t="s">
        <v>213</v>
      </c>
      <c r="BK294" s="168">
        <f>BK295</f>
        <v>0</v>
      </c>
    </row>
    <row r="295" s="13" customFormat="1" ht="20.88" customHeight="1">
      <c r="A295" s="13"/>
      <c r="B295" s="202"/>
      <c r="C295" s="13"/>
      <c r="D295" s="203" t="s">
        <v>71</v>
      </c>
      <c r="E295" s="203" t="s">
        <v>522</v>
      </c>
      <c r="F295" s="203" t="s">
        <v>523</v>
      </c>
      <c r="G295" s="13"/>
      <c r="H295" s="13"/>
      <c r="I295" s="204"/>
      <c r="J295" s="205">
        <f>BK295</f>
        <v>0</v>
      </c>
      <c r="K295" s="13"/>
      <c r="L295" s="202"/>
      <c r="M295" s="206"/>
      <c r="N295" s="207"/>
      <c r="O295" s="207"/>
      <c r="P295" s="208">
        <f>SUM(P296:P316)</f>
        <v>0</v>
      </c>
      <c r="Q295" s="207"/>
      <c r="R295" s="208">
        <f>SUM(R296:R316)</f>
        <v>4.1417710599999999</v>
      </c>
      <c r="S295" s="207"/>
      <c r="T295" s="209">
        <f>SUM(T296:T316)</f>
        <v>0</v>
      </c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R295" s="203" t="s">
        <v>76</v>
      </c>
      <c r="AT295" s="210" t="s">
        <v>71</v>
      </c>
      <c r="AU295" s="210" t="s">
        <v>222</v>
      </c>
      <c r="AY295" s="203" t="s">
        <v>213</v>
      </c>
      <c r="BK295" s="211">
        <f>SUM(BK296:BK316)</f>
        <v>0</v>
      </c>
    </row>
    <row r="296" s="2" customFormat="1" ht="37.8" customHeight="1">
      <c r="A296" s="37"/>
      <c r="B296" s="171"/>
      <c r="C296" s="172" t="s">
        <v>524</v>
      </c>
      <c r="D296" s="172" t="s">
        <v>216</v>
      </c>
      <c r="E296" s="173" t="s">
        <v>525</v>
      </c>
      <c r="F296" s="174" t="s">
        <v>526</v>
      </c>
      <c r="G296" s="175" t="s">
        <v>329</v>
      </c>
      <c r="H296" s="176">
        <v>8</v>
      </c>
      <c r="I296" s="177"/>
      <c r="J296" s="178">
        <f>ROUND(I296*H296,2)</f>
        <v>0</v>
      </c>
      <c r="K296" s="174" t="s">
        <v>220</v>
      </c>
      <c r="L296" s="38"/>
      <c r="M296" s="179" t="s">
        <v>3</v>
      </c>
      <c r="N296" s="180" t="s">
        <v>43</v>
      </c>
      <c r="O296" s="71"/>
      <c r="P296" s="181">
        <f>O296*H296</f>
        <v>0</v>
      </c>
      <c r="Q296" s="181">
        <v>0.036547999999999997</v>
      </c>
      <c r="R296" s="181">
        <f>Q296*H296</f>
        <v>0.29238399999999998</v>
      </c>
      <c r="S296" s="181">
        <v>0</v>
      </c>
      <c r="T296" s="182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3" t="s">
        <v>221</v>
      </c>
      <c r="AT296" s="183" t="s">
        <v>216</v>
      </c>
      <c r="AU296" s="183" t="s">
        <v>221</v>
      </c>
      <c r="AY296" s="18" t="s">
        <v>213</v>
      </c>
      <c r="BE296" s="184">
        <f>IF(N296="základní",J296,0)</f>
        <v>0</v>
      </c>
      <c r="BF296" s="184">
        <f>IF(N296="snížená",J296,0)</f>
        <v>0</v>
      </c>
      <c r="BG296" s="184">
        <f>IF(N296="zákl. přenesená",J296,0)</f>
        <v>0</v>
      </c>
      <c r="BH296" s="184">
        <f>IF(N296="sníž. přenesená",J296,0)</f>
        <v>0</v>
      </c>
      <c r="BI296" s="184">
        <f>IF(N296="nulová",J296,0)</f>
        <v>0</v>
      </c>
      <c r="BJ296" s="18" t="s">
        <v>76</v>
      </c>
      <c r="BK296" s="184">
        <f>ROUND(I296*H296,2)</f>
        <v>0</v>
      </c>
      <c r="BL296" s="18" t="s">
        <v>221</v>
      </c>
      <c r="BM296" s="183" t="s">
        <v>527</v>
      </c>
    </row>
    <row r="297" s="2" customFormat="1">
      <c r="A297" s="37"/>
      <c r="B297" s="38"/>
      <c r="C297" s="37"/>
      <c r="D297" s="185" t="s">
        <v>224</v>
      </c>
      <c r="E297" s="37"/>
      <c r="F297" s="186" t="s">
        <v>528</v>
      </c>
      <c r="G297" s="37"/>
      <c r="H297" s="37"/>
      <c r="I297" s="187"/>
      <c r="J297" s="37"/>
      <c r="K297" s="37"/>
      <c r="L297" s="38"/>
      <c r="M297" s="188"/>
      <c r="N297" s="189"/>
      <c r="O297" s="71"/>
      <c r="P297" s="71"/>
      <c r="Q297" s="71"/>
      <c r="R297" s="71"/>
      <c r="S297" s="71"/>
      <c r="T297" s="72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8" t="s">
        <v>224</v>
      </c>
      <c r="AU297" s="18" t="s">
        <v>221</v>
      </c>
    </row>
    <row r="298" s="2" customFormat="1" ht="37.8" customHeight="1">
      <c r="A298" s="37"/>
      <c r="B298" s="171"/>
      <c r="C298" s="172" t="s">
        <v>529</v>
      </c>
      <c r="D298" s="172" t="s">
        <v>216</v>
      </c>
      <c r="E298" s="173" t="s">
        <v>530</v>
      </c>
      <c r="F298" s="174" t="s">
        <v>531</v>
      </c>
      <c r="G298" s="175" t="s">
        <v>329</v>
      </c>
      <c r="H298" s="176">
        <v>34</v>
      </c>
      <c r="I298" s="177"/>
      <c r="J298" s="178">
        <f>ROUND(I298*H298,2)</f>
        <v>0</v>
      </c>
      <c r="K298" s="174" t="s">
        <v>220</v>
      </c>
      <c r="L298" s="38"/>
      <c r="M298" s="179" t="s">
        <v>3</v>
      </c>
      <c r="N298" s="180" t="s">
        <v>43</v>
      </c>
      <c r="O298" s="71"/>
      <c r="P298" s="181">
        <f>O298*H298</f>
        <v>0</v>
      </c>
      <c r="Q298" s="181">
        <v>0.045547999999999998</v>
      </c>
      <c r="R298" s="181">
        <f>Q298*H298</f>
        <v>1.548632</v>
      </c>
      <c r="S298" s="181">
        <v>0</v>
      </c>
      <c r="T298" s="182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3" t="s">
        <v>221</v>
      </c>
      <c r="AT298" s="183" t="s">
        <v>216</v>
      </c>
      <c r="AU298" s="183" t="s">
        <v>221</v>
      </c>
      <c r="AY298" s="18" t="s">
        <v>213</v>
      </c>
      <c r="BE298" s="184">
        <f>IF(N298="základní",J298,0)</f>
        <v>0</v>
      </c>
      <c r="BF298" s="184">
        <f>IF(N298="snížená",J298,0)</f>
        <v>0</v>
      </c>
      <c r="BG298" s="184">
        <f>IF(N298="zákl. přenesená",J298,0)</f>
        <v>0</v>
      </c>
      <c r="BH298" s="184">
        <f>IF(N298="sníž. přenesená",J298,0)</f>
        <v>0</v>
      </c>
      <c r="BI298" s="184">
        <f>IF(N298="nulová",J298,0)</f>
        <v>0</v>
      </c>
      <c r="BJ298" s="18" t="s">
        <v>76</v>
      </c>
      <c r="BK298" s="184">
        <f>ROUND(I298*H298,2)</f>
        <v>0</v>
      </c>
      <c r="BL298" s="18" t="s">
        <v>221</v>
      </c>
      <c r="BM298" s="183" t="s">
        <v>532</v>
      </c>
    </row>
    <row r="299" s="2" customFormat="1">
      <c r="A299" s="37"/>
      <c r="B299" s="38"/>
      <c r="C299" s="37"/>
      <c r="D299" s="185" t="s">
        <v>224</v>
      </c>
      <c r="E299" s="37"/>
      <c r="F299" s="186" t="s">
        <v>533</v>
      </c>
      <c r="G299" s="37"/>
      <c r="H299" s="37"/>
      <c r="I299" s="187"/>
      <c r="J299" s="37"/>
      <c r="K299" s="37"/>
      <c r="L299" s="38"/>
      <c r="M299" s="188"/>
      <c r="N299" s="189"/>
      <c r="O299" s="71"/>
      <c r="P299" s="71"/>
      <c r="Q299" s="71"/>
      <c r="R299" s="71"/>
      <c r="S299" s="71"/>
      <c r="T299" s="72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8" t="s">
        <v>224</v>
      </c>
      <c r="AU299" s="18" t="s">
        <v>221</v>
      </c>
    </row>
    <row r="300" s="2" customFormat="1" ht="37.8" customHeight="1">
      <c r="A300" s="37"/>
      <c r="B300" s="171"/>
      <c r="C300" s="172" t="s">
        <v>534</v>
      </c>
      <c r="D300" s="172" t="s">
        <v>216</v>
      </c>
      <c r="E300" s="173" t="s">
        <v>535</v>
      </c>
      <c r="F300" s="174" t="s">
        <v>536</v>
      </c>
      <c r="G300" s="175" t="s">
        <v>329</v>
      </c>
      <c r="H300" s="176">
        <v>2</v>
      </c>
      <c r="I300" s="177"/>
      <c r="J300" s="178">
        <f>ROUND(I300*H300,2)</f>
        <v>0</v>
      </c>
      <c r="K300" s="174" t="s">
        <v>220</v>
      </c>
      <c r="L300" s="38"/>
      <c r="M300" s="179" t="s">
        <v>3</v>
      </c>
      <c r="N300" s="180" t="s">
        <v>43</v>
      </c>
      <c r="O300" s="71"/>
      <c r="P300" s="181">
        <f>O300*H300</f>
        <v>0</v>
      </c>
      <c r="Q300" s="181">
        <v>0.054550000000000001</v>
      </c>
      <c r="R300" s="181">
        <f>Q300*H300</f>
        <v>0.1091</v>
      </c>
      <c r="S300" s="181">
        <v>0</v>
      </c>
      <c r="T300" s="182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3" t="s">
        <v>221</v>
      </c>
      <c r="AT300" s="183" t="s">
        <v>216</v>
      </c>
      <c r="AU300" s="183" t="s">
        <v>221</v>
      </c>
      <c r="AY300" s="18" t="s">
        <v>213</v>
      </c>
      <c r="BE300" s="184">
        <f>IF(N300="základní",J300,0)</f>
        <v>0</v>
      </c>
      <c r="BF300" s="184">
        <f>IF(N300="snížená",J300,0)</f>
        <v>0</v>
      </c>
      <c r="BG300" s="184">
        <f>IF(N300="zákl. přenesená",J300,0)</f>
        <v>0</v>
      </c>
      <c r="BH300" s="184">
        <f>IF(N300="sníž. přenesená",J300,0)</f>
        <v>0</v>
      </c>
      <c r="BI300" s="184">
        <f>IF(N300="nulová",J300,0)</f>
        <v>0</v>
      </c>
      <c r="BJ300" s="18" t="s">
        <v>76</v>
      </c>
      <c r="BK300" s="184">
        <f>ROUND(I300*H300,2)</f>
        <v>0</v>
      </c>
      <c r="BL300" s="18" t="s">
        <v>221</v>
      </c>
      <c r="BM300" s="183" t="s">
        <v>537</v>
      </c>
    </row>
    <row r="301" s="2" customFormat="1">
      <c r="A301" s="37"/>
      <c r="B301" s="38"/>
      <c r="C301" s="37"/>
      <c r="D301" s="185" t="s">
        <v>224</v>
      </c>
      <c r="E301" s="37"/>
      <c r="F301" s="186" t="s">
        <v>538</v>
      </c>
      <c r="G301" s="37"/>
      <c r="H301" s="37"/>
      <c r="I301" s="187"/>
      <c r="J301" s="37"/>
      <c r="K301" s="37"/>
      <c r="L301" s="38"/>
      <c r="M301" s="188"/>
      <c r="N301" s="189"/>
      <c r="O301" s="71"/>
      <c r="P301" s="71"/>
      <c r="Q301" s="71"/>
      <c r="R301" s="71"/>
      <c r="S301" s="71"/>
      <c r="T301" s="72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8" t="s">
        <v>224</v>
      </c>
      <c r="AU301" s="18" t="s">
        <v>221</v>
      </c>
    </row>
    <row r="302" s="2" customFormat="1" ht="37.8" customHeight="1">
      <c r="A302" s="37"/>
      <c r="B302" s="171"/>
      <c r="C302" s="172" t="s">
        <v>539</v>
      </c>
      <c r="D302" s="172" t="s">
        <v>216</v>
      </c>
      <c r="E302" s="173" t="s">
        <v>540</v>
      </c>
      <c r="F302" s="174" t="s">
        <v>541</v>
      </c>
      <c r="G302" s="175" t="s">
        <v>329</v>
      </c>
      <c r="H302" s="176">
        <v>2</v>
      </c>
      <c r="I302" s="177"/>
      <c r="J302" s="178">
        <f>ROUND(I302*H302,2)</f>
        <v>0</v>
      </c>
      <c r="K302" s="174" t="s">
        <v>220</v>
      </c>
      <c r="L302" s="38"/>
      <c r="M302" s="179" t="s">
        <v>3</v>
      </c>
      <c r="N302" s="180" t="s">
        <v>43</v>
      </c>
      <c r="O302" s="71"/>
      <c r="P302" s="181">
        <f>O302*H302</f>
        <v>0</v>
      </c>
      <c r="Q302" s="181">
        <v>0.063549999999999995</v>
      </c>
      <c r="R302" s="181">
        <f>Q302*H302</f>
        <v>0.12709999999999999</v>
      </c>
      <c r="S302" s="181">
        <v>0</v>
      </c>
      <c r="T302" s="182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3" t="s">
        <v>221</v>
      </c>
      <c r="AT302" s="183" t="s">
        <v>216</v>
      </c>
      <c r="AU302" s="183" t="s">
        <v>221</v>
      </c>
      <c r="AY302" s="18" t="s">
        <v>213</v>
      </c>
      <c r="BE302" s="184">
        <f>IF(N302="základní",J302,0)</f>
        <v>0</v>
      </c>
      <c r="BF302" s="184">
        <f>IF(N302="snížená",J302,0)</f>
        <v>0</v>
      </c>
      <c r="BG302" s="184">
        <f>IF(N302="zákl. přenesená",J302,0)</f>
        <v>0</v>
      </c>
      <c r="BH302" s="184">
        <f>IF(N302="sníž. přenesená",J302,0)</f>
        <v>0</v>
      </c>
      <c r="BI302" s="184">
        <f>IF(N302="nulová",J302,0)</f>
        <v>0</v>
      </c>
      <c r="BJ302" s="18" t="s">
        <v>76</v>
      </c>
      <c r="BK302" s="184">
        <f>ROUND(I302*H302,2)</f>
        <v>0</v>
      </c>
      <c r="BL302" s="18" t="s">
        <v>221</v>
      </c>
      <c r="BM302" s="183" t="s">
        <v>542</v>
      </c>
    </row>
    <row r="303" s="2" customFormat="1">
      <c r="A303" s="37"/>
      <c r="B303" s="38"/>
      <c r="C303" s="37"/>
      <c r="D303" s="185" t="s">
        <v>224</v>
      </c>
      <c r="E303" s="37"/>
      <c r="F303" s="186" t="s">
        <v>543</v>
      </c>
      <c r="G303" s="37"/>
      <c r="H303" s="37"/>
      <c r="I303" s="187"/>
      <c r="J303" s="37"/>
      <c r="K303" s="37"/>
      <c r="L303" s="38"/>
      <c r="M303" s="188"/>
      <c r="N303" s="189"/>
      <c r="O303" s="71"/>
      <c r="P303" s="71"/>
      <c r="Q303" s="71"/>
      <c r="R303" s="71"/>
      <c r="S303" s="71"/>
      <c r="T303" s="72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8" t="s">
        <v>224</v>
      </c>
      <c r="AU303" s="18" t="s">
        <v>221</v>
      </c>
    </row>
    <row r="304" s="2" customFormat="1" ht="37.8" customHeight="1">
      <c r="A304" s="37"/>
      <c r="B304" s="171"/>
      <c r="C304" s="172" t="s">
        <v>544</v>
      </c>
      <c r="D304" s="172" t="s">
        <v>216</v>
      </c>
      <c r="E304" s="173" t="s">
        <v>545</v>
      </c>
      <c r="F304" s="174" t="s">
        <v>546</v>
      </c>
      <c r="G304" s="175" t="s">
        <v>329</v>
      </c>
      <c r="H304" s="176">
        <v>17</v>
      </c>
      <c r="I304" s="177"/>
      <c r="J304" s="178">
        <f>ROUND(I304*H304,2)</f>
        <v>0</v>
      </c>
      <c r="K304" s="174" t="s">
        <v>220</v>
      </c>
      <c r="L304" s="38"/>
      <c r="M304" s="179" t="s">
        <v>3</v>
      </c>
      <c r="N304" s="180" t="s">
        <v>43</v>
      </c>
      <c r="O304" s="71"/>
      <c r="P304" s="181">
        <f>O304*H304</f>
        <v>0</v>
      </c>
      <c r="Q304" s="181">
        <v>0.091050000000000006</v>
      </c>
      <c r="R304" s="181">
        <f>Q304*H304</f>
        <v>1.5478500000000002</v>
      </c>
      <c r="S304" s="181">
        <v>0</v>
      </c>
      <c r="T304" s="182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3" t="s">
        <v>221</v>
      </c>
      <c r="AT304" s="183" t="s">
        <v>216</v>
      </c>
      <c r="AU304" s="183" t="s">
        <v>221</v>
      </c>
      <c r="AY304" s="18" t="s">
        <v>213</v>
      </c>
      <c r="BE304" s="184">
        <f>IF(N304="základní",J304,0)</f>
        <v>0</v>
      </c>
      <c r="BF304" s="184">
        <f>IF(N304="snížená",J304,0)</f>
        <v>0</v>
      </c>
      <c r="BG304" s="184">
        <f>IF(N304="zákl. přenesená",J304,0)</f>
        <v>0</v>
      </c>
      <c r="BH304" s="184">
        <f>IF(N304="sníž. přenesená",J304,0)</f>
        <v>0</v>
      </c>
      <c r="BI304" s="184">
        <f>IF(N304="nulová",J304,0)</f>
        <v>0</v>
      </c>
      <c r="BJ304" s="18" t="s">
        <v>76</v>
      </c>
      <c r="BK304" s="184">
        <f>ROUND(I304*H304,2)</f>
        <v>0</v>
      </c>
      <c r="BL304" s="18" t="s">
        <v>221</v>
      </c>
      <c r="BM304" s="183" t="s">
        <v>547</v>
      </c>
    </row>
    <row r="305" s="2" customFormat="1">
      <c r="A305" s="37"/>
      <c r="B305" s="38"/>
      <c r="C305" s="37"/>
      <c r="D305" s="185" t="s">
        <v>224</v>
      </c>
      <c r="E305" s="37"/>
      <c r="F305" s="186" t="s">
        <v>548</v>
      </c>
      <c r="G305" s="37"/>
      <c r="H305" s="37"/>
      <c r="I305" s="187"/>
      <c r="J305" s="37"/>
      <c r="K305" s="37"/>
      <c r="L305" s="38"/>
      <c r="M305" s="188"/>
      <c r="N305" s="189"/>
      <c r="O305" s="71"/>
      <c r="P305" s="71"/>
      <c r="Q305" s="71"/>
      <c r="R305" s="71"/>
      <c r="S305" s="71"/>
      <c r="T305" s="72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8" t="s">
        <v>224</v>
      </c>
      <c r="AU305" s="18" t="s">
        <v>221</v>
      </c>
    </row>
    <row r="306" s="2" customFormat="1" ht="37.8" customHeight="1">
      <c r="A306" s="37"/>
      <c r="B306" s="171"/>
      <c r="C306" s="172" t="s">
        <v>549</v>
      </c>
      <c r="D306" s="172" t="s">
        <v>216</v>
      </c>
      <c r="E306" s="173" t="s">
        <v>550</v>
      </c>
      <c r="F306" s="174" t="s">
        <v>551</v>
      </c>
      <c r="G306" s="175" t="s">
        <v>329</v>
      </c>
      <c r="H306" s="176">
        <v>2</v>
      </c>
      <c r="I306" s="177"/>
      <c r="J306" s="178">
        <f>ROUND(I306*H306,2)</f>
        <v>0</v>
      </c>
      <c r="K306" s="174" t="s">
        <v>220</v>
      </c>
      <c r="L306" s="38"/>
      <c r="M306" s="179" t="s">
        <v>3</v>
      </c>
      <c r="N306" s="180" t="s">
        <v>43</v>
      </c>
      <c r="O306" s="71"/>
      <c r="P306" s="181">
        <f>O306*H306</f>
        <v>0</v>
      </c>
      <c r="Q306" s="181">
        <v>0.072849999999999998</v>
      </c>
      <c r="R306" s="181">
        <f>Q306*H306</f>
        <v>0.1457</v>
      </c>
      <c r="S306" s="181">
        <v>0</v>
      </c>
      <c r="T306" s="182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3" t="s">
        <v>221</v>
      </c>
      <c r="AT306" s="183" t="s">
        <v>216</v>
      </c>
      <c r="AU306" s="183" t="s">
        <v>221</v>
      </c>
      <c r="AY306" s="18" t="s">
        <v>213</v>
      </c>
      <c r="BE306" s="184">
        <f>IF(N306="základní",J306,0)</f>
        <v>0</v>
      </c>
      <c r="BF306" s="184">
        <f>IF(N306="snížená",J306,0)</f>
        <v>0</v>
      </c>
      <c r="BG306" s="184">
        <f>IF(N306="zákl. přenesená",J306,0)</f>
        <v>0</v>
      </c>
      <c r="BH306" s="184">
        <f>IF(N306="sníž. přenesená",J306,0)</f>
        <v>0</v>
      </c>
      <c r="BI306" s="184">
        <f>IF(N306="nulová",J306,0)</f>
        <v>0</v>
      </c>
      <c r="BJ306" s="18" t="s">
        <v>76</v>
      </c>
      <c r="BK306" s="184">
        <f>ROUND(I306*H306,2)</f>
        <v>0</v>
      </c>
      <c r="BL306" s="18" t="s">
        <v>221</v>
      </c>
      <c r="BM306" s="183" t="s">
        <v>552</v>
      </c>
    </row>
    <row r="307" s="2" customFormat="1">
      <c r="A307" s="37"/>
      <c r="B307" s="38"/>
      <c r="C307" s="37"/>
      <c r="D307" s="185" t="s">
        <v>224</v>
      </c>
      <c r="E307" s="37"/>
      <c r="F307" s="186" t="s">
        <v>553</v>
      </c>
      <c r="G307" s="37"/>
      <c r="H307" s="37"/>
      <c r="I307" s="187"/>
      <c r="J307" s="37"/>
      <c r="K307" s="37"/>
      <c r="L307" s="38"/>
      <c r="M307" s="188"/>
      <c r="N307" s="189"/>
      <c r="O307" s="71"/>
      <c r="P307" s="71"/>
      <c r="Q307" s="71"/>
      <c r="R307" s="71"/>
      <c r="S307" s="71"/>
      <c r="T307" s="72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8" t="s">
        <v>224</v>
      </c>
      <c r="AU307" s="18" t="s">
        <v>221</v>
      </c>
    </row>
    <row r="308" s="2" customFormat="1" ht="37.8" customHeight="1">
      <c r="A308" s="37"/>
      <c r="B308" s="171"/>
      <c r="C308" s="172" t="s">
        <v>554</v>
      </c>
      <c r="D308" s="172" t="s">
        <v>216</v>
      </c>
      <c r="E308" s="173" t="s">
        <v>555</v>
      </c>
      <c r="F308" s="174" t="s">
        <v>556</v>
      </c>
      <c r="G308" s="175" t="s">
        <v>329</v>
      </c>
      <c r="H308" s="176">
        <v>2</v>
      </c>
      <c r="I308" s="177"/>
      <c r="J308" s="178">
        <f>ROUND(I308*H308,2)</f>
        <v>0</v>
      </c>
      <c r="K308" s="174" t="s">
        <v>220</v>
      </c>
      <c r="L308" s="38"/>
      <c r="M308" s="179" t="s">
        <v>3</v>
      </c>
      <c r="N308" s="180" t="s">
        <v>43</v>
      </c>
      <c r="O308" s="71"/>
      <c r="P308" s="181">
        <f>O308*H308</f>
        <v>0</v>
      </c>
      <c r="Q308" s="181">
        <v>0.081848000000000004</v>
      </c>
      <c r="R308" s="181">
        <f>Q308*H308</f>
        <v>0.16369600000000001</v>
      </c>
      <c r="S308" s="181">
        <v>0</v>
      </c>
      <c r="T308" s="182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3" t="s">
        <v>221</v>
      </c>
      <c r="AT308" s="183" t="s">
        <v>216</v>
      </c>
      <c r="AU308" s="183" t="s">
        <v>221</v>
      </c>
      <c r="AY308" s="18" t="s">
        <v>213</v>
      </c>
      <c r="BE308" s="184">
        <f>IF(N308="základní",J308,0)</f>
        <v>0</v>
      </c>
      <c r="BF308" s="184">
        <f>IF(N308="snížená",J308,0)</f>
        <v>0</v>
      </c>
      <c r="BG308" s="184">
        <f>IF(N308="zákl. přenesená",J308,0)</f>
        <v>0</v>
      </c>
      <c r="BH308" s="184">
        <f>IF(N308="sníž. přenesená",J308,0)</f>
        <v>0</v>
      </c>
      <c r="BI308" s="184">
        <f>IF(N308="nulová",J308,0)</f>
        <v>0</v>
      </c>
      <c r="BJ308" s="18" t="s">
        <v>76</v>
      </c>
      <c r="BK308" s="184">
        <f>ROUND(I308*H308,2)</f>
        <v>0</v>
      </c>
      <c r="BL308" s="18" t="s">
        <v>221</v>
      </c>
      <c r="BM308" s="183" t="s">
        <v>557</v>
      </c>
    </row>
    <row r="309" s="2" customFormat="1">
      <c r="A309" s="37"/>
      <c r="B309" s="38"/>
      <c r="C309" s="37"/>
      <c r="D309" s="185" t="s">
        <v>224</v>
      </c>
      <c r="E309" s="37"/>
      <c r="F309" s="186" t="s">
        <v>558</v>
      </c>
      <c r="G309" s="37"/>
      <c r="H309" s="37"/>
      <c r="I309" s="187"/>
      <c r="J309" s="37"/>
      <c r="K309" s="37"/>
      <c r="L309" s="38"/>
      <c r="M309" s="188"/>
      <c r="N309" s="189"/>
      <c r="O309" s="71"/>
      <c r="P309" s="71"/>
      <c r="Q309" s="71"/>
      <c r="R309" s="71"/>
      <c r="S309" s="71"/>
      <c r="T309" s="72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8" t="s">
        <v>224</v>
      </c>
      <c r="AU309" s="18" t="s">
        <v>221</v>
      </c>
    </row>
    <row r="310" s="2" customFormat="1" ht="33" customHeight="1">
      <c r="A310" s="37"/>
      <c r="B310" s="171"/>
      <c r="C310" s="172" t="s">
        <v>559</v>
      </c>
      <c r="D310" s="172" t="s">
        <v>216</v>
      </c>
      <c r="E310" s="173" t="s">
        <v>560</v>
      </c>
      <c r="F310" s="174" t="s">
        <v>561</v>
      </c>
      <c r="G310" s="175" t="s">
        <v>403</v>
      </c>
      <c r="H310" s="176">
        <v>9.5</v>
      </c>
      <c r="I310" s="177"/>
      <c r="J310" s="178">
        <f>ROUND(I310*H310,2)</f>
        <v>0</v>
      </c>
      <c r="K310" s="174" t="s">
        <v>220</v>
      </c>
      <c r="L310" s="38"/>
      <c r="M310" s="179" t="s">
        <v>3</v>
      </c>
      <c r="N310" s="180" t="s">
        <v>43</v>
      </c>
      <c r="O310" s="71"/>
      <c r="P310" s="181">
        <f>O310*H310</f>
        <v>0</v>
      </c>
      <c r="Q310" s="181">
        <v>0.00044999999999999999</v>
      </c>
      <c r="R310" s="181">
        <f>Q310*H310</f>
        <v>0.0042750000000000002</v>
      </c>
      <c r="S310" s="181">
        <v>0</v>
      </c>
      <c r="T310" s="182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3" t="s">
        <v>221</v>
      </c>
      <c r="AT310" s="183" t="s">
        <v>216</v>
      </c>
      <c r="AU310" s="183" t="s">
        <v>221</v>
      </c>
      <c r="AY310" s="18" t="s">
        <v>213</v>
      </c>
      <c r="BE310" s="184">
        <f>IF(N310="základní",J310,0)</f>
        <v>0</v>
      </c>
      <c r="BF310" s="184">
        <f>IF(N310="snížená",J310,0)</f>
        <v>0</v>
      </c>
      <c r="BG310" s="184">
        <f>IF(N310="zákl. přenesená",J310,0)</f>
        <v>0</v>
      </c>
      <c r="BH310" s="184">
        <f>IF(N310="sníž. přenesená",J310,0)</f>
        <v>0</v>
      </c>
      <c r="BI310" s="184">
        <f>IF(N310="nulová",J310,0)</f>
        <v>0</v>
      </c>
      <c r="BJ310" s="18" t="s">
        <v>76</v>
      </c>
      <c r="BK310" s="184">
        <f>ROUND(I310*H310,2)</f>
        <v>0</v>
      </c>
      <c r="BL310" s="18" t="s">
        <v>221</v>
      </c>
      <c r="BM310" s="183" t="s">
        <v>562</v>
      </c>
    </row>
    <row r="311" s="2" customFormat="1">
      <c r="A311" s="37"/>
      <c r="B311" s="38"/>
      <c r="C311" s="37"/>
      <c r="D311" s="185" t="s">
        <v>224</v>
      </c>
      <c r="E311" s="37"/>
      <c r="F311" s="186" t="s">
        <v>563</v>
      </c>
      <c r="G311" s="37"/>
      <c r="H311" s="37"/>
      <c r="I311" s="187"/>
      <c r="J311" s="37"/>
      <c r="K311" s="37"/>
      <c r="L311" s="38"/>
      <c r="M311" s="188"/>
      <c r="N311" s="189"/>
      <c r="O311" s="71"/>
      <c r="P311" s="71"/>
      <c r="Q311" s="71"/>
      <c r="R311" s="71"/>
      <c r="S311" s="71"/>
      <c r="T311" s="72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8" t="s">
        <v>224</v>
      </c>
      <c r="AU311" s="18" t="s">
        <v>221</v>
      </c>
    </row>
    <row r="312" s="2" customFormat="1" ht="37.8" customHeight="1">
      <c r="A312" s="37"/>
      <c r="B312" s="171"/>
      <c r="C312" s="172" t="s">
        <v>564</v>
      </c>
      <c r="D312" s="172" t="s">
        <v>216</v>
      </c>
      <c r="E312" s="173" t="s">
        <v>565</v>
      </c>
      <c r="F312" s="174" t="s">
        <v>566</v>
      </c>
      <c r="G312" s="175" t="s">
        <v>281</v>
      </c>
      <c r="H312" s="176">
        <v>0.044999999999999998</v>
      </c>
      <c r="I312" s="177"/>
      <c r="J312" s="178">
        <f>ROUND(I312*H312,2)</f>
        <v>0</v>
      </c>
      <c r="K312" s="174" t="s">
        <v>220</v>
      </c>
      <c r="L312" s="38"/>
      <c r="M312" s="179" t="s">
        <v>3</v>
      </c>
      <c r="N312" s="180" t="s">
        <v>43</v>
      </c>
      <c r="O312" s="71"/>
      <c r="P312" s="181">
        <f>O312*H312</f>
        <v>0</v>
      </c>
      <c r="Q312" s="181">
        <v>0.019539999999999998</v>
      </c>
      <c r="R312" s="181">
        <f>Q312*H312</f>
        <v>0.00087929999999999985</v>
      </c>
      <c r="S312" s="181">
        <v>0</v>
      </c>
      <c r="T312" s="182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3" t="s">
        <v>221</v>
      </c>
      <c r="AT312" s="183" t="s">
        <v>216</v>
      </c>
      <c r="AU312" s="183" t="s">
        <v>221</v>
      </c>
      <c r="AY312" s="18" t="s">
        <v>213</v>
      </c>
      <c r="BE312" s="184">
        <f>IF(N312="základní",J312,0)</f>
        <v>0</v>
      </c>
      <c r="BF312" s="184">
        <f>IF(N312="snížená",J312,0)</f>
        <v>0</v>
      </c>
      <c r="BG312" s="184">
        <f>IF(N312="zákl. přenesená",J312,0)</f>
        <v>0</v>
      </c>
      <c r="BH312" s="184">
        <f>IF(N312="sníž. přenesená",J312,0)</f>
        <v>0</v>
      </c>
      <c r="BI312" s="184">
        <f>IF(N312="nulová",J312,0)</f>
        <v>0</v>
      </c>
      <c r="BJ312" s="18" t="s">
        <v>76</v>
      </c>
      <c r="BK312" s="184">
        <f>ROUND(I312*H312,2)</f>
        <v>0</v>
      </c>
      <c r="BL312" s="18" t="s">
        <v>221</v>
      </c>
      <c r="BM312" s="183" t="s">
        <v>567</v>
      </c>
    </row>
    <row r="313" s="2" customFormat="1">
      <c r="A313" s="37"/>
      <c r="B313" s="38"/>
      <c r="C313" s="37"/>
      <c r="D313" s="185" t="s">
        <v>224</v>
      </c>
      <c r="E313" s="37"/>
      <c r="F313" s="186" t="s">
        <v>568</v>
      </c>
      <c r="G313" s="37"/>
      <c r="H313" s="37"/>
      <c r="I313" s="187"/>
      <c r="J313" s="37"/>
      <c r="K313" s="37"/>
      <c r="L313" s="38"/>
      <c r="M313" s="188"/>
      <c r="N313" s="189"/>
      <c r="O313" s="71"/>
      <c r="P313" s="71"/>
      <c r="Q313" s="71"/>
      <c r="R313" s="71"/>
      <c r="S313" s="71"/>
      <c r="T313" s="72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8" t="s">
        <v>224</v>
      </c>
      <c r="AU313" s="18" t="s">
        <v>221</v>
      </c>
    </row>
    <row r="314" s="2" customFormat="1" ht="24.15" customHeight="1">
      <c r="A314" s="37"/>
      <c r="B314" s="171"/>
      <c r="C314" s="192" t="s">
        <v>569</v>
      </c>
      <c r="D314" s="192" t="s">
        <v>292</v>
      </c>
      <c r="E314" s="193" t="s">
        <v>570</v>
      </c>
      <c r="F314" s="194" t="s">
        <v>571</v>
      </c>
      <c r="G314" s="195" t="s">
        <v>281</v>
      </c>
      <c r="H314" s="196">
        <v>0.044999999999999998</v>
      </c>
      <c r="I314" s="197"/>
      <c r="J314" s="198">
        <f>ROUND(I314*H314,2)</f>
        <v>0</v>
      </c>
      <c r="K314" s="194" t="s">
        <v>220</v>
      </c>
      <c r="L314" s="199"/>
      <c r="M314" s="200" t="s">
        <v>3</v>
      </c>
      <c r="N314" s="201" t="s">
        <v>43</v>
      </c>
      <c r="O314" s="71"/>
      <c r="P314" s="181">
        <f>O314*H314</f>
        <v>0</v>
      </c>
      <c r="Q314" s="181">
        <v>1</v>
      </c>
      <c r="R314" s="181">
        <f>Q314*H314</f>
        <v>0.044999999999999998</v>
      </c>
      <c r="S314" s="181">
        <v>0</v>
      </c>
      <c r="T314" s="182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3" t="s">
        <v>257</v>
      </c>
      <c r="AT314" s="183" t="s">
        <v>292</v>
      </c>
      <c r="AU314" s="183" t="s">
        <v>221</v>
      </c>
      <c r="AY314" s="18" t="s">
        <v>213</v>
      </c>
      <c r="BE314" s="184">
        <f>IF(N314="základní",J314,0)</f>
        <v>0</v>
      </c>
      <c r="BF314" s="184">
        <f>IF(N314="snížená",J314,0)</f>
        <v>0</v>
      </c>
      <c r="BG314" s="184">
        <f>IF(N314="zákl. přenesená",J314,0)</f>
        <v>0</v>
      </c>
      <c r="BH314" s="184">
        <f>IF(N314="sníž. přenesená",J314,0)</f>
        <v>0</v>
      </c>
      <c r="BI314" s="184">
        <f>IF(N314="nulová",J314,0)</f>
        <v>0</v>
      </c>
      <c r="BJ314" s="18" t="s">
        <v>76</v>
      </c>
      <c r="BK314" s="184">
        <f>ROUND(I314*H314,2)</f>
        <v>0</v>
      </c>
      <c r="BL314" s="18" t="s">
        <v>221</v>
      </c>
      <c r="BM314" s="183" t="s">
        <v>572</v>
      </c>
    </row>
    <row r="315" s="2" customFormat="1" ht="37.8" customHeight="1">
      <c r="A315" s="37"/>
      <c r="B315" s="171"/>
      <c r="C315" s="172" t="s">
        <v>573</v>
      </c>
      <c r="D315" s="172" t="s">
        <v>216</v>
      </c>
      <c r="E315" s="173" t="s">
        <v>574</v>
      </c>
      <c r="F315" s="174" t="s">
        <v>575</v>
      </c>
      <c r="G315" s="175" t="s">
        <v>219</v>
      </c>
      <c r="H315" s="176">
        <v>0.88200000000000001</v>
      </c>
      <c r="I315" s="177"/>
      <c r="J315" s="178">
        <f>ROUND(I315*H315,2)</f>
        <v>0</v>
      </c>
      <c r="K315" s="174" t="s">
        <v>220</v>
      </c>
      <c r="L315" s="38"/>
      <c r="M315" s="179" t="s">
        <v>3</v>
      </c>
      <c r="N315" s="180" t="s">
        <v>43</v>
      </c>
      <c r="O315" s="71"/>
      <c r="P315" s="181">
        <f>O315*H315</f>
        <v>0</v>
      </c>
      <c r="Q315" s="181">
        <v>0.17818000000000001</v>
      </c>
      <c r="R315" s="181">
        <f>Q315*H315</f>
        <v>0.15715476</v>
      </c>
      <c r="S315" s="181">
        <v>0</v>
      </c>
      <c r="T315" s="182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3" t="s">
        <v>221</v>
      </c>
      <c r="AT315" s="183" t="s">
        <v>216</v>
      </c>
      <c r="AU315" s="183" t="s">
        <v>221</v>
      </c>
      <c r="AY315" s="18" t="s">
        <v>213</v>
      </c>
      <c r="BE315" s="184">
        <f>IF(N315="základní",J315,0)</f>
        <v>0</v>
      </c>
      <c r="BF315" s="184">
        <f>IF(N315="snížená",J315,0)</f>
        <v>0</v>
      </c>
      <c r="BG315" s="184">
        <f>IF(N315="zákl. přenesená",J315,0)</f>
        <v>0</v>
      </c>
      <c r="BH315" s="184">
        <f>IF(N315="sníž. přenesená",J315,0)</f>
        <v>0</v>
      </c>
      <c r="BI315" s="184">
        <f>IF(N315="nulová",J315,0)</f>
        <v>0</v>
      </c>
      <c r="BJ315" s="18" t="s">
        <v>76</v>
      </c>
      <c r="BK315" s="184">
        <f>ROUND(I315*H315,2)</f>
        <v>0</v>
      </c>
      <c r="BL315" s="18" t="s">
        <v>221</v>
      </c>
      <c r="BM315" s="183" t="s">
        <v>576</v>
      </c>
    </row>
    <row r="316" s="2" customFormat="1">
      <c r="A316" s="37"/>
      <c r="B316" s="38"/>
      <c r="C316" s="37"/>
      <c r="D316" s="185" t="s">
        <v>224</v>
      </c>
      <c r="E316" s="37"/>
      <c r="F316" s="186" t="s">
        <v>577</v>
      </c>
      <c r="G316" s="37"/>
      <c r="H316" s="37"/>
      <c r="I316" s="187"/>
      <c r="J316" s="37"/>
      <c r="K316" s="37"/>
      <c r="L316" s="38"/>
      <c r="M316" s="188"/>
      <c r="N316" s="189"/>
      <c r="O316" s="71"/>
      <c r="P316" s="71"/>
      <c r="Q316" s="71"/>
      <c r="R316" s="71"/>
      <c r="S316" s="71"/>
      <c r="T316" s="72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8" t="s">
        <v>224</v>
      </c>
      <c r="AU316" s="18" t="s">
        <v>221</v>
      </c>
    </row>
    <row r="317" s="12" customFormat="1" ht="20.88" customHeight="1">
      <c r="A317" s="12"/>
      <c r="B317" s="158"/>
      <c r="C317" s="12"/>
      <c r="D317" s="159" t="s">
        <v>71</v>
      </c>
      <c r="E317" s="169" t="s">
        <v>379</v>
      </c>
      <c r="F317" s="169" t="s">
        <v>578</v>
      </c>
      <c r="G317" s="12"/>
      <c r="H317" s="12"/>
      <c r="I317" s="161"/>
      <c r="J317" s="170">
        <f>BK317</f>
        <v>0</v>
      </c>
      <c r="K317" s="12"/>
      <c r="L317" s="158"/>
      <c r="M317" s="163"/>
      <c r="N317" s="164"/>
      <c r="O317" s="164"/>
      <c r="P317" s="165">
        <f>SUM(P318:P335)</f>
        <v>0</v>
      </c>
      <c r="Q317" s="164"/>
      <c r="R317" s="165">
        <f>SUM(R318:R335)</f>
        <v>39.449146658124299</v>
      </c>
      <c r="S317" s="164"/>
      <c r="T317" s="166">
        <f>SUM(T318:T335)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159" t="s">
        <v>76</v>
      </c>
      <c r="AT317" s="167" t="s">
        <v>71</v>
      </c>
      <c r="AU317" s="167" t="s">
        <v>80</v>
      </c>
      <c r="AY317" s="159" t="s">
        <v>213</v>
      </c>
      <c r="BK317" s="168">
        <f>SUM(BK318:BK335)</f>
        <v>0</v>
      </c>
    </row>
    <row r="318" s="2" customFormat="1" ht="37.8" customHeight="1">
      <c r="A318" s="37"/>
      <c r="B318" s="171"/>
      <c r="C318" s="172" t="s">
        <v>579</v>
      </c>
      <c r="D318" s="172" t="s">
        <v>216</v>
      </c>
      <c r="E318" s="173" t="s">
        <v>580</v>
      </c>
      <c r="F318" s="174" t="s">
        <v>581</v>
      </c>
      <c r="G318" s="175" t="s">
        <v>329</v>
      </c>
      <c r="H318" s="176">
        <v>3</v>
      </c>
      <c r="I318" s="177"/>
      <c r="J318" s="178">
        <f>ROUND(I318*H318,2)</f>
        <v>0</v>
      </c>
      <c r="K318" s="174" t="s">
        <v>220</v>
      </c>
      <c r="L318" s="38"/>
      <c r="M318" s="179" t="s">
        <v>3</v>
      </c>
      <c r="N318" s="180" t="s">
        <v>43</v>
      </c>
      <c r="O318" s="71"/>
      <c r="P318" s="181">
        <f>O318*H318</f>
        <v>0</v>
      </c>
      <c r="Q318" s="181">
        <v>0.022780000000000002</v>
      </c>
      <c r="R318" s="181">
        <f>Q318*H318</f>
        <v>0.068340000000000012</v>
      </c>
      <c r="S318" s="181">
        <v>0</v>
      </c>
      <c r="T318" s="182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83" t="s">
        <v>221</v>
      </c>
      <c r="AT318" s="183" t="s">
        <v>216</v>
      </c>
      <c r="AU318" s="183" t="s">
        <v>222</v>
      </c>
      <c r="AY318" s="18" t="s">
        <v>213</v>
      </c>
      <c r="BE318" s="184">
        <f>IF(N318="základní",J318,0)</f>
        <v>0</v>
      </c>
      <c r="BF318" s="184">
        <f>IF(N318="snížená",J318,0)</f>
        <v>0</v>
      </c>
      <c r="BG318" s="184">
        <f>IF(N318="zákl. přenesená",J318,0)</f>
        <v>0</v>
      </c>
      <c r="BH318" s="184">
        <f>IF(N318="sníž. přenesená",J318,0)</f>
        <v>0</v>
      </c>
      <c r="BI318" s="184">
        <f>IF(N318="nulová",J318,0)</f>
        <v>0</v>
      </c>
      <c r="BJ318" s="18" t="s">
        <v>76</v>
      </c>
      <c r="BK318" s="184">
        <f>ROUND(I318*H318,2)</f>
        <v>0</v>
      </c>
      <c r="BL318" s="18" t="s">
        <v>221</v>
      </c>
      <c r="BM318" s="183" t="s">
        <v>582</v>
      </c>
    </row>
    <row r="319" s="2" customFormat="1">
      <c r="A319" s="37"/>
      <c r="B319" s="38"/>
      <c r="C319" s="37"/>
      <c r="D319" s="185" t="s">
        <v>224</v>
      </c>
      <c r="E319" s="37"/>
      <c r="F319" s="186" t="s">
        <v>583</v>
      </c>
      <c r="G319" s="37"/>
      <c r="H319" s="37"/>
      <c r="I319" s="187"/>
      <c r="J319" s="37"/>
      <c r="K319" s="37"/>
      <c r="L319" s="38"/>
      <c r="M319" s="188"/>
      <c r="N319" s="189"/>
      <c r="O319" s="71"/>
      <c r="P319" s="71"/>
      <c r="Q319" s="71"/>
      <c r="R319" s="71"/>
      <c r="S319" s="71"/>
      <c r="T319" s="72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8" t="s">
        <v>224</v>
      </c>
      <c r="AU319" s="18" t="s">
        <v>222</v>
      </c>
    </row>
    <row r="320" s="2" customFormat="1" ht="37.8" customHeight="1">
      <c r="A320" s="37"/>
      <c r="B320" s="171"/>
      <c r="C320" s="172" t="s">
        <v>584</v>
      </c>
      <c r="D320" s="172" t="s">
        <v>216</v>
      </c>
      <c r="E320" s="173" t="s">
        <v>585</v>
      </c>
      <c r="F320" s="174" t="s">
        <v>586</v>
      </c>
      <c r="G320" s="175" t="s">
        <v>329</v>
      </c>
      <c r="H320" s="176">
        <v>1</v>
      </c>
      <c r="I320" s="177"/>
      <c r="J320" s="178">
        <f>ROUND(I320*H320,2)</f>
        <v>0</v>
      </c>
      <c r="K320" s="174" t="s">
        <v>220</v>
      </c>
      <c r="L320" s="38"/>
      <c r="M320" s="179" t="s">
        <v>3</v>
      </c>
      <c r="N320" s="180" t="s">
        <v>43</v>
      </c>
      <c r="O320" s="71"/>
      <c r="P320" s="181">
        <f>O320*H320</f>
        <v>0</v>
      </c>
      <c r="Q320" s="181">
        <v>0.057813999999999997</v>
      </c>
      <c r="R320" s="181">
        <f>Q320*H320</f>
        <v>0.057813999999999997</v>
      </c>
      <c r="S320" s="181">
        <v>0</v>
      </c>
      <c r="T320" s="182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3" t="s">
        <v>221</v>
      </c>
      <c r="AT320" s="183" t="s">
        <v>216</v>
      </c>
      <c r="AU320" s="183" t="s">
        <v>222</v>
      </c>
      <c r="AY320" s="18" t="s">
        <v>213</v>
      </c>
      <c r="BE320" s="184">
        <f>IF(N320="základní",J320,0)</f>
        <v>0</v>
      </c>
      <c r="BF320" s="184">
        <f>IF(N320="snížená",J320,0)</f>
        <v>0</v>
      </c>
      <c r="BG320" s="184">
        <f>IF(N320="zákl. přenesená",J320,0)</f>
        <v>0</v>
      </c>
      <c r="BH320" s="184">
        <f>IF(N320="sníž. přenesená",J320,0)</f>
        <v>0</v>
      </c>
      <c r="BI320" s="184">
        <f>IF(N320="nulová",J320,0)</f>
        <v>0</v>
      </c>
      <c r="BJ320" s="18" t="s">
        <v>76</v>
      </c>
      <c r="BK320" s="184">
        <f>ROUND(I320*H320,2)</f>
        <v>0</v>
      </c>
      <c r="BL320" s="18" t="s">
        <v>221</v>
      </c>
      <c r="BM320" s="183" t="s">
        <v>587</v>
      </c>
    </row>
    <row r="321" s="2" customFormat="1">
      <c r="A321" s="37"/>
      <c r="B321" s="38"/>
      <c r="C321" s="37"/>
      <c r="D321" s="185" t="s">
        <v>224</v>
      </c>
      <c r="E321" s="37"/>
      <c r="F321" s="186" t="s">
        <v>588</v>
      </c>
      <c r="G321" s="37"/>
      <c r="H321" s="37"/>
      <c r="I321" s="187"/>
      <c r="J321" s="37"/>
      <c r="K321" s="37"/>
      <c r="L321" s="38"/>
      <c r="M321" s="188"/>
      <c r="N321" s="189"/>
      <c r="O321" s="71"/>
      <c r="P321" s="71"/>
      <c r="Q321" s="71"/>
      <c r="R321" s="71"/>
      <c r="S321" s="71"/>
      <c r="T321" s="72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8" t="s">
        <v>224</v>
      </c>
      <c r="AU321" s="18" t="s">
        <v>222</v>
      </c>
    </row>
    <row r="322" s="2" customFormat="1" ht="37.8" customHeight="1">
      <c r="A322" s="37"/>
      <c r="B322" s="171"/>
      <c r="C322" s="172" t="s">
        <v>589</v>
      </c>
      <c r="D322" s="172" t="s">
        <v>216</v>
      </c>
      <c r="E322" s="173" t="s">
        <v>590</v>
      </c>
      <c r="F322" s="174" t="s">
        <v>591</v>
      </c>
      <c r="G322" s="175" t="s">
        <v>219</v>
      </c>
      <c r="H322" s="176">
        <v>26.800000000000001</v>
      </c>
      <c r="I322" s="177"/>
      <c r="J322" s="178">
        <f>ROUND(I322*H322,2)</f>
        <v>0</v>
      </c>
      <c r="K322" s="174" t="s">
        <v>220</v>
      </c>
      <c r="L322" s="38"/>
      <c r="M322" s="179" t="s">
        <v>3</v>
      </c>
      <c r="N322" s="180" t="s">
        <v>43</v>
      </c>
      <c r="O322" s="71"/>
      <c r="P322" s="181">
        <f>O322*H322</f>
        <v>0</v>
      </c>
      <c r="Q322" s="181">
        <v>0.068479999999999999</v>
      </c>
      <c r="R322" s="181">
        <f>Q322*H322</f>
        <v>1.835264</v>
      </c>
      <c r="S322" s="181">
        <v>0</v>
      </c>
      <c r="T322" s="182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3" t="s">
        <v>221</v>
      </c>
      <c r="AT322" s="183" t="s">
        <v>216</v>
      </c>
      <c r="AU322" s="183" t="s">
        <v>222</v>
      </c>
      <c r="AY322" s="18" t="s">
        <v>213</v>
      </c>
      <c r="BE322" s="184">
        <f>IF(N322="základní",J322,0)</f>
        <v>0</v>
      </c>
      <c r="BF322" s="184">
        <f>IF(N322="snížená",J322,0)</f>
        <v>0</v>
      </c>
      <c r="BG322" s="184">
        <f>IF(N322="zákl. přenesená",J322,0)</f>
        <v>0</v>
      </c>
      <c r="BH322" s="184">
        <f>IF(N322="sníž. přenesená",J322,0)</f>
        <v>0</v>
      </c>
      <c r="BI322" s="184">
        <f>IF(N322="nulová",J322,0)</f>
        <v>0</v>
      </c>
      <c r="BJ322" s="18" t="s">
        <v>76</v>
      </c>
      <c r="BK322" s="184">
        <f>ROUND(I322*H322,2)</f>
        <v>0</v>
      </c>
      <c r="BL322" s="18" t="s">
        <v>221</v>
      </c>
      <c r="BM322" s="183" t="s">
        <v>592</v>
      </c>
    </row>
    <row r="323" s="2" customFormat="1">
      <c r="A323" s="37"/>
      <c r="B323" s="38"/>
      <c r="C323" s="37"/>
      <c r="D323" s="185" t="s">
        <v>224</v>
      </c>
      <c r="E323" s="37"/>
      <c r="F323" s="186" t="s">
        <v>593</v>
      </c>
      <c r="G323" s="37"/>
      <c r="H323" s="37"/>
      <c r="I323" s="187"/>
      <c r="J323" s="37"/>
      <c r="K323" s="37"/>
      <c r="L323" s="38"/>
      <c r="M323" s="188"/>
      <c r="N323" s="189"/>
      <c r="O323" s="71"/>
      <c r="P323" s="71"/>
      <c r="Q323" s="71"/>
      <c r="R323" s="71"/>
      <c r="S323" s="71"/>
      <c r="T323" s="72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8" t="s">
        <v>224</v>
      </c>
      <c r="AU323" s="18" t="s">
        <v>222</v>
      </c>
    </row>
    <row r="324" s="2" customFormat="1" ht="37.8" customHeight="1">
      <c r="A324" s="37"/>
      <c r="B324" s="171"/>
      <c r="C324" s="172" t="s">
        <v>594</v>
      </c>
      <c r="D324" s="172" t="s">
        <v>216</v>
      </c>
      <c r="E324" s="173" t="s">
        <v>595</v>
      </c>
      <c r="F324" s="174" t="s">
        <v>596</v>
      </c>
      <c r="G324" s="175" t="s">
        <v>219</v>
      </c>
      <c r="H324" s="176">
        <v>183.435</v>
      </c>
      <c r="I324" s="177"/>
      <c r="J324" s="178">
        <f>ROUND(I324*H324,2)</f>
        <v>0</v>
      </c>
      <c r="K324" s="174" t="s">
        <v>220</v>
      </c>
      <c r="L324" s="38"/>
      <c r="M324" s="179" t="s">
        <v>3</v>
      </c>
      <c r="N324" s="180" t="s">
        <v>43</v>
      </c>
      <c r="O324" s="71"/>
      <c r="P324" s="181">
        <f>O324*H324</f>
        <v>0</v>
      </c>
      <c r="Q324" s="181">
        <v>0.094480999999999996</v>
      </c>
      <c r="R324" s="181">
        <f>Q324*H324</f>
        <v>17.331122234999999</v>
      </c>
      <c r="S324" s="181">
        <v>0</v>
      </c>
      <c r="T324" s="182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3" t="s">
        <v>221</v>
      </c>
      <c r="AT324" s="183" t="s">
        <v>216</v>
      </c>
      <c r="AU324" s="183" t="s">
        <v>222</v>
      </c>
      <c r="AY324" s="18" t="s">
        <v>213</v>
      </c>
      <c r="BE324" s="184">
        <f>IF(N324="základní",J324,0)</f>
        <v>0</v>
      </c>
      <c r="BF324" s="184">
        <f>IF(N324="snížená",J324,0)</f>
        <v>0</v>
      </c>
      <c r="BG324" s="184">
        <f>IF(N324="zákl. přenesená",J324,0)</f>
        <v>0</v>
      </c>
      <c r="BH324" s="184">
        <f>IF(N324="sníž. přenesená",J324,0)</f>
        <v>0</v>
      </c>
      <c r="BI324" s="184">
        <f>IF(N324="nulová",J324,0)</f>
        <v>0</v>
      </c>
      <c r="BJ324" s="18" t="s">
        <v>76</v>
      </c>
      <c r="BK324" s="184">
        <f>ROUND(I324*H324,2)</f>
        <v>0</v>
      </c>
      <c r="BL324" s="18" t="s">
        <v>221</v>
      </c>
      <c r="BM324" s="183" t="s">
        <v>597</v>
      </c>
    </row>
    <row r="325" s="2" customFormat="1">
      <c r="A325" s="37"/>
      <c r="B325" s="38"/>
      <c r="C325" s="37"/>
      <c r="D325" s="185" t="s">
        <v>224</v>
      </c>
      <c r="E325" s="37"/>
      <c r="F325" s="186" t="s">
        <v>598</v>
      </c>
      <c r="G325" s="37"/>
      <c r="H325" s="37"/>
      <c r="I325" s="187"/>
      <c r="J325" s="37"/>
      <c r="K325" s="37"/>
      <c r="L325" s="38"/>
      <c r="M325" s="188"/>
      <c r="N325" s="189"/>
      <c r="O325" s="71"/>
      <c r="P325" s="71"/>
      <c r="Q325" s="71"/>
      <c r="R325" s="71"/>
      <c r="S325" s="71"/>
      <c r="T325" s="72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8" t="s">
        <v>224</v>
      </c>
      <c r="AU325" s="18" t="s">
        <v>222</v>
      </c>
    </row>
    <row r="326" s="2" customFormat="1" ht="37.8" customHeight="1">
      <c r="A326" s="37"/>
      <c r="B326" s="171"/>
      <c r="C326" s="172" t="s">
        <v>599</v>
      </c>
      <c r="D326" s="172" t="s">
        <v>216</v>
      </c>
      <c r="E326" s="173" t="s">
        <v>600</v>
      </c>
      <c r="F326" s="174" t="s">
        <v>601</v>
      </c>
      <c r="G326" s="175" t="s">
        <v>219</v>
      </c>
      <c r="H326" s="176">
        <v>4.2999999999999998</v>
      </c>
      <c r="I326" s="177"/>
      <c r="J326" s="178">
        <f>ROUND(I326*H326,2)</f>
        <v>0</v>
      </c>
      <c r="K326" s="174" t="s">
        <v>220</v>
      </c>
      <c r="L326" s="38"/>
      <c r="M326" s="179" t="s">
        <v>3</v>
      </c>
      <c r="N326" s="180" t="s">
        <v>43</v>
      </c>
      <c r="O326" s="71"/>
      <c r="P326" s="181">
        <f>O326*H326</f>
        <v>0</v>
      </c>
      <c r="Q326" s="181">
        <v>0.061719999999999997</v>
      </c>
      <c r="R326" s="181">
        <f>Q326*H326</f>
        <v>0.26539599999999997</v>
      </c>
      <c r="S326" s="181">
        <v>0</v>
      </c>
      <c r="T326" s="182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3" t="s">
        <v>221</v>
      </c>
      <c r="AT326" s="183" t="s">
        <v>216</v>
      </c>
      <c r="AU326" s="183" t="s">
        <v>222</v>
      </c>
      <c r="AY326" s="18" t="s">
        <v>213</v>
      </c>
      <c r="BE326" s="184">
        <f>IF(N326="základní",J326,0)</f>
        <v>0</v>
      </c>
      <c r="BF326" s="184">
        <f>IF(N326="snížená",J326,0)</f>
        <v>0</v>
      </c>
      <c r="BG326" s="184">
        <f>IF(N326="zákl. přenesená",J326,0)</f>
        <v>0</v>
      </c>
      <c r="BH326" s="184">
        <f>IF(N326="sníž. přenesená",J326,0)</f>
        <v>0</v>
      </c>
      <c r="BI326" s="184">
        <f>IF(N326="nulová",J326,0)</f>
        <v>0</v>
      </c>
      <c r="BJ326" s="18" t="s">
        <v>76</v>
      </c>
      <c r="BK326" s="184">
        <f>ROUND(I326*H326,2)</f>
        <v>0</v>
      </c>
      <c r="BL326" s="18" t="s">
        <v>221</v>
      </c>
      <c r="BM326" s="183" t="s">
        <v>602</v>
      </c>
    </row>
    <row r="327" s="2" customFormat="1">
      <c r="A327" s="37"/>
      <c r="B327" s="38"/>
      <c r="C327" s="37"/>
      <c r="D327" s="185" t="s">
        <v>224</v>
      </c>
      <c r="E327" s="37"/>
      <c r="F327" s="186" t="s">
        <v>603</v>
      </c>
      <c r="G327" s="37"/>
      <c r="H327" s="37"/>
      <c r="I327" s="187"/>
      <c r="J327" s="37"/>
      <c r="K327" s="37"/>
      <c r="L327" s="38"/>
      <c r="M327" s="188"/>
      <c r="N327" s="189"/>
      <c r="O327" s="71"/>
      <c r="P327" s="71"/>
      <c r="Q327" s="71"/>
      <c r="R327" s="71"/>
      <c r="S327" s="71"/>
      <c r="T327" s="72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8" t="s">
        <v>224</v>
      </c>
      <c r="AU327" s="18" t="s">
        <v>222</v>
      </c>
    </row>
    <row r="328" s="2" customFormat="1" ht="37.8" customHeight="1">
      <c r="A328" s="37"/>
      <c r="B328" s="171"/>
      <c r="C328" s="172" t="s">
        <v>604</v>
      </c>
      <c r="D328" s="172" t="s">
        <v>216</v>
      </c>
      <c r="E328" s="173" t="s">
        <v>605</v>
      </c>
      <c r="F328" s="174" t="s">
        <v>606</v>
      </c>
      <c r="G328" s="175" t="s">
        <v>219</v>
      </c>
      <c r="H328" s="176">
        <v>167.369</v>
      </c>
      <c r="I328" s="177"/>
      <c r="J328" s="178">
        <f>ROUND(I328*H328,2)</f>
        <v>0</v>
      </c>
      <c r="K328" s="174" t="s">
        <v>220</v>
      </c>
      <c r="L328" s="38"/>
      <c r="M328" s="179" t="s">
        <v>3</v>
      </c>
      <c r="N328" s="180" t="s">
        <v>43</v>
      </c>
      <c r="O328" s="71"/>
      <c r="P328" s="181">
        <f>O328*H328</f>
        <v>0</v>
      </c>
      <c r="Q328" s="181">
        <v>0.113955</v>
      </c>
      <c r="R328" s="181">
        <f>Q328*H328</f>
        <v>19.072534395000002</v>
      </c>
      <c r="S328" s="181">
        <v>0</v>
      </c>
      <c r="T328" s="182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3" t="s">
        <v>221</v>
      </c>
      <c r="AT328" s="183" t="s">
        <v>216</v>
      </c>
      <c r="AU328" s="183" t="s">
        <v>222</v>
      </c>
      <c r="AY328" s="18" t="s">
        <v>213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8" t="s">
        <v>76</v>
      </c>
      <c r="BK328" s="184">
        <f>ROUND(I328*H328,2)</f>
        <v>0</v>
      </c>
      <c r="BL328" s="18" t="s">
        <v>221</v>
      </c>
      <c r="BM328" s="183" t="s">
        <v>607</v>
      </c>
    </row>
    <row r="329" s="2" customFormat="1">
      <c r="A329" s="37"/>
      <c r="B329" s="38"/>
      <c r="C329" s="37"/>
      <c r="D329" s="185" t="s">
        <v>224</v>
      </c>
      <c r="E329" s="37"/>
      <c r="F329" s="186" t="s">
        <v>608</v>
      </c>
      <c r="G329" s="37"/>
      <c r="H329" s="37"/>
      <c r="I329" s="187"/>
      <c r="J329" s="37"/>
      <c r="K329" s="37"/>
      <c r="L329" s="38"/>
      <c r="M329" s="188"/>
      <c r="N329" s="189"/>
      <c r="O329" s="71"/>
      <c r="P329" s="71"/>
      <c r="Q329" s="71"/>
      <c r="R329" s="71"/>
      <c r="S329" s="71"/>
      <c r="T329" s="72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8" t="s">
        <v>224</v>
      </c>
      <c r="AU329" s="18" t="s">
        <v>222</v>
      </c>
    </row>
    <row r="330" s="2" customFormat="1" ht="24.15" customHeight="1">
      <c r="A330" s="37"/>
      <c r="B330" s="171"/>
      <c r="C330" s="172" t="s">
        <v>609</v>
      </c>
      <c r="D330" s="172" t="s">
        <v>216</v>
      </c>
      <c r="E330" s="173" t="s">
        <v>610</v>
      </c>
      <c r="F330" s="174" t="s">
        <v>611</v>
      </c>
      <c r="G330" s="175" t="s">
        <v>403</v>
      </c>
      <c r="H330" s="176">
        <v>73.933000000000007</v>
      </c>
      <c r="I330" s="177"/>
      <c r="J330" s="178">
        <f>ROUND(I330*H330,2)</f>
        <v>0</v>
      </c>
      <c r="K330" s="174" t="s">
        <v>220</v>
      </c>
      <c r="L330" s="38"/>
      <c r="M330" s="179" t="s">
        <v>3</v>
      </c>
      <c r="N330" s="180" t="s">
        <v>43</v>
      </c>
      <c r="O330" s="71"/>
      <c r="P330" s="181">
        <f>O330*H330</f>
        <v>0</v>
      </c>
      <c r="Q330" s="181">
        <v>0.00012040709999999999</v>
      </c>
      <c r="R330" s="181">
        <f>Q330*H330</f>
        <v>0.0089020581243</v>
      </c>
      <c r="S330" s="181">
        <v>0</v>
      </c>
      <c r="T330" s="182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83" t="s">
        <v>221</v>
      </c>
      <c r="AT330" s="183" t="s">
        <v>216</v>
      </c>
      <c r="AU330" s="183" t="s">
        <v>222</v>
      </c>
      <c r="AY330" s="18" t="s">
        <v>213</v>
      </c>
      <c r="BE330" s="184">
        <f>IF(N330="základní",J330,0)</f>
        <v>0</v>
      </c>
      <c r="BF330" s="184">
        <f>IF(N330="snížená",J330,0)</f>
        <v>0</v>
      </c>
      <c r="BG330" s="184">
        <f>IF(N330="zákl. přenesená",J330,0)</f>
        <v>0</v>
      </c>
      <c r="BH330" s="184">
        <f>IF(N330="sníž. přenesená",J330,0)</f>
        <v>0</v>
      </c>
      <c r="BI330" s="184">
        <f>IF(N330="nulová",J330,0)</f>
        <v>0</v>
      </c>
      <c r="BJ330" s="18" t="s">
        <v>76</v>
      </c>
      <c r="BK330" s="184">
        <f>ROUND(I330*H330,2)</f>
        <v>0</v>
      </c>
      <c r="BL330" s="18" t="s">
        <v>221</v>
      </c>
      <c r="BM330" s="183" t="s">
        <v>612</v>
      </c>
    </row>
    <row r="331" s="2" customFormat="1">
      <c r="A331" s="37"/>
      <c r="B331" s="38"/>
      <c r="C331" s="37"/>
      <c r="D331" s="185" t="s">
        <v>224</v>
      </c>
      <c r="E331" s="37"/>
      <c r="F331" s="186" t="s">
        <v>613</v>
      </c>
      <c r="G331" s="37"/>
      <c r="H331" s="37"/>
      <c r="I331" s="187"/>
      <c r="J331" s="37"/>
      <c r="K331" s="37"/>
      <c r="L331" s="38"/>
      <c r="M331" s="188"/>
      <c r="N331" s="189"/>
      <c r="O331" s="71"/>
      <c r="P331" s="71"/>
      <c r="Q331" s="71"/>
      <c r="R331" s="71"/>
      <c r="S331" s="71"/>
      <c r="T331" s="72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8" t="s">
        <v>224</v>
      </c>
      <c r="AU331" s="18" t="s">
        <v>222</v>
      </c>
    </row>
    <row r="332" s="2" customFormat="1" ht="24.15" customHeight="1">
      <c r="A332" s="37"/>
      <c r="B332" s="171"/>
      <c r="C332" s="172" t="s">
        <v>614</v>
      </c>
      <c r="D332" s="172" t="s">
        <v>216</v>
      </c>
      <c r="E332" s="173" t="s">
        <v>615</v>
      </c>
      <c r="F332" s="174" t="s">
        <v>616</v>
      </c>
      <c r="G332" s="175" t="s">
        <v>403</v>
      </c>
      <c r="H332" s="176">
        <v>90.810000000000002</v>
      </c>
      <c r="I332" s="177"/>
      <c r="J332" s="178">
        <f>ROUND(I332*H332,2)</f>
        <v>0</v>
      </c>
      <c r="K332" s="174" t="s">
        <v>220</v>
      </c>
      <c r="L332" s="38"/>
      <c r="M332" s="179" t="s">
        <v>3</v>
      </c>
      <c r="N332" s="180" t="s">
        <v>43</v>
      </c>
      <c r="O332" s="71"/>
      <c r="P332" s="181">
        <f>O332*H332</f>
        <v>0</v>
      </c>
      <c r="Q332" s="181">
        <v>0.00012799999999999999</v>
      </c>
      <c r="R332" s="181">
        <f>Q332*H332</f>
        <v>0.011623679999999999</v>
      </c>
      <c r="S332" s="181">
        <v>0</v>
      </c>
      <c r="T332" s="182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3" t="s">
        <v>221</v>
      </c>
      <c r="AT332" s="183" t="s">
        <v>216</v>
      </c>
      <c r="AU332" s="183" t="s">
        <v>222</v>
      </c>
      <c r="AY332" s="18" t="s">
        <v>213</v>
      </c>
      <c r="BE332" s="184">
        <f>IF(N332="základní",J332,0)</f>
        <v>0</v>
      </c>
      <c r="BF332" s="184">
        <f>IF(N332="snížená",J332,0)</f>
        <v>0</v>
      </c>
      <c r="BG332" s="184">
        <f>IF(N332="zákl. přenesená",J332,0)</f>
        <v>0</v>
      </c>
      <c r="BH332" s="184">
        <f>IF(N332="sníž. přenesená",J332,0)</f>
        <v>0</v>
      </c>
      <c r="BI332" s="184">
        <f>IF(N332="nulová",J332,0)</f>
        <v>0</v>
      </c>
      <c r="BJ332" s="18" t="s">
        <v>76</v>
      </c>
      <c r="BK332" s="184">
        <f>ROUND(I332*H332,2)</f>
        <v>0</v>
      </c>
      <c r="BL332" s="18" t="s">
        <v>221</v>
      </c>
      <c r="BM332" s="183" t="s">
        <v>617</v>
      </c>
    </row>
    <row r="333" s="2" customFormat="1">
      <c r="A333" s="37"/>
      <c r="B333" s="38"/>
      <c r="C333" s="37"/>
      <c r="D333" s="185" t="s">
        <v>224</v>
      </c>
      <c r="E333" s="37"/>
      <c r="F333" s="186" t="s">
        <v>618</v>
      </c>
      <c r="G333" s="37"/>
      <c r="H333" s="37"/>
      <c r="I333" s="187"/>
      <c r="J333" s="37"/>
      <c r="K333" s="37"/>
      <c r="L333" s="38"/>
      <c r="M333" s="188"/>
      <c r="N333" s="189"/>
      <c r="O333" s="71"/>
      <c r="P333" s="71"/>
      <c r="Q333" s="71"/>
      <c r="R333" s="71"/>
      <c r="S333" s="71"/>
      <c r="T333" s="72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8" t="s">
        <v>224</v>
      </c>
      <c r="AU333" s="18" t="s">
        <v>222</v>
      </c>
    </row>
    <row r="334" s="2" customFormat="1" ht="37.8" customHeight="1">
      <c r="A334" s="37"/>
      <c r="B334" s="171"/>
      <c r="C334" s="172" t="s">
        <v>619</v>
      </c>
      <c r="D334" s="172" t="s">
        <v>216</v>
      </c>
      <c r="E334" s="173" t="s">
        <v>620</v>
      </c>
      <c r="F334" s="174" t="s">
        <v>621</v>
      </c>
      <c r="G334" s="175" t="s">
        <v>219</v>
      </c>
      <c r="H334" s="176">
        <v>9.5690000000000008</v>
      </c>
      <c r="I334" s="177"/>
      <c r="J334" s="178">
        <f>ROUND(I334*H334,2)</f>
        <v>0</v>
      </c>
      <c r="K334" s="174" t="s">
        <v>220</v>
      </c>
      <c r="L334" s="38"/>
      <c r="M334" s="179" t="s">
        <v>3</v>
      </c>
      <c r="N334" s="180" t="s">
        <v>43</v>
      </c>
      <c r="O334" s="71"/>
      <c r="P334" s="181">
        <f>O334*H334</f>
        <v>0</v>
      </c>
      <c r="Q334" s="181">
        <v>0.083409999999999998</v>
      </c>
      <c r="R334" s="181">
        <f>Q334*H334</f>
        <v>0.79815029000000004</v>
      </c>
      <c r="S334" s="181">
        <v>0</v>
      </c>
      <c r="T334" s="182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83" t="s">
        <v>221</v>
      </c>
      <c r="AT334" s="183" t="s">
        <v>216</v>
      </c>
      <c r="AU334" s="183" t="s">
        <v>222</v>
      </c>
      <c r="AY334" s="18" t="s">
        <v>213</v>
      </c>
      <c r="BE334" s="184">
        <f>IF(N334="základní",J334,0)</f>
        <v>0</v>
      </c>
      <c r="BF334" s="184">
        <f>IF(N334="snížená",J334,0)</f>
        <v>0</v>
      </c>
      <c r="BG334" s="184">
        <f>IF(N334="zákl. přenesená",J334,0)</f>
        <v>0</v>
      </c>
      <c r="BH334" s="184">
        <f>IF(N334="sníž. přenesená",J334,0)</f>
        <v>0</v>
      </c>
      <c r="BI334" s="184">
        <f>IF(N334="nulová",J334,0)</f>
        <v>0</v>
      </c>
      <c r="BJ334" s="18" t="s">
        <v>76</v>
      </c>
      <c r="BK334" s="184">
        <f>ROUND(I334*H334,2)</f>
        <v>0</v>
      </c>
      <c r="BL334" s="18" t="s">
        <v>221</v>
      </c>
      <c r="BM334" s="183" t="s">
        <v>622</v>
      </c>
    </row>
    <row r="335" s="2" customFormat="1">
      <c r="A335" s="37"/>
      <c r="B335" s="38"/>
      <c r="C335" s="37"/>
      <c r="D335" s="185" t="s">
        <v>224</v>
      </c>
      <c r="E335" s="37"/>
      <c r="F335" s="186" t="s">
        <v>623</v>
      </c>
      <c r="G335" s="37"/>
      <c r="H335" s="37"/>
      <c r="I335" s="187"/>
      <c r="J335" s="37"/>
      <c r="K335" s="37"/>
      <c r="L335" s="38"/>
      <c r="M335" s="188"/>
      <c r="N335" s="189"/>
      <c r="O335" s="71"/>
      <c r="P335" s="71"/>
      <c r="Q335" s="71"/>
      <c r="R335" s="71"/>
      <c r="S335" s="71"/>
      <c r="T335" s="72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8" t="s">
        <v>224</v>
      </c>
      <c r="AU335" s="18" t="s">
        <v>222</v>
      </c>
    </row>
    <row r="336" s="12" customFormat="1" ht="22.8" customHeight="1">
      <c r="A336" s="12"/>
      <c r="B336" s="158"/>
      <c r="C336" s="12"/>
      <c r="D336" s="159" t="s">
        <v>71</v>
      </c>
      <c r="E336" s="169" t="s">
        <v>221</v>
      </c>
      <c r="F336" s="169" t="s">
        <v>624</v>
      </c>
      <c r="G336" s="12"/>
      <c r="H336" s="12"/>
      <c r="I336" s="161"/>
      <c r="J336" s="170">
        <f>BK336</f>
        <v>0</v>
      </c>
      <c r="K336" s="12"/>
      <c r="L336" s="158"/>
      <c r="M336" s="163"/>
      <c r="N336" s="164"/>
      <c r="O336" s="164"/>
      <c r="P336" s="165">
        <f>P337+SUM(P338:P340)+P345+P357+P368+P382+P398+P411</f>
        <v>0</v>
      </c>
      <c r="Q336" s="164"/>
      <c r="R336" s="165">
        <f>R337+SUM(R338:R340)+R345+R357+R368+R382+R398+R411</f>
        <v>185.18048882699998</v>
      </c>
      <c r="S336" s="164"/>
      <c r="T336" s="166">
        <f>T337+SUM(T338:T340)+T345+T357+T368+T382+T398+T411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59" t="s">
        <v>76</v>
      </c>
      <c r="AT336" s="167" t="s">
        <v>71</v>
      </c>
      <c r="AU336" s="167" t="s">
        <v>76</v>
      </c>
      <c r="AY336" s="159" t="s">
        <v>213</v>
      </c>
      <c r="BK336" s="168">
        <f>BK337+SUM(BK338:BK340)+BK345+BK357+BK368+BK382+BK398+BK411</f>
        <v>0</v>
      </c>
    </row>
    <row r="337" s="2" customFormat="1" ht="37.8" customHeight="1">
      <c r="A337" s="37"/>
      <c r="B337" s="171"/>
      <c r="C337" s="172" t="s">
        <v>625</v>
      </c>
      <c r="D337" s="172" t="s">
        <v>216</v>
      </c>
      <c r="E337" s="173" t="s">
        <v>626</v>
      </c>
      <c r="F337" s="174" t="s">
        <v>627</v>
      </c>
      <c r="G337" s="175" t="s">
        <v>219</v>
      </c>
      <c r="H337" s="176">
        <v>64.599999999999994</v>
      </c>
      <c r="I337" s="177"/>
      <c r="J337" s="178">
        <f>ROUND(I337*H337,2)</f>
        <v>0</v>
      </c>
      <c r="K337" s="174" t="s">
        <v>220</v>
      </c>
      <c r="L337" s="38"/>
      <c r="M337" s="179" t="s">
        <v>3</v>
      </c>
      <c r="N337" s="180" t="s">
        <v>43</v>
      </c>
      <c r="O337" s="71"/>
      <c r="P337" s="181">
        <f>O337*H337</f>
        <v>0</v>
      </c>
      <c r="Q337" s="181">
        <v>0</v>
      </c>
      <c r="R337" s="181">
        <f>Q337*H337</f>
        <v>0</v>
      </c>
      <c r="S337" s="181">
        <v>0</v>
      </c>
      <c r="T337" s="182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83" t="s">
        <v>221</v>
      </c>
      <c r="AT337" s="183" t="s">
        <v>216</v>
      </c>
      <c r="AU337" s="183" t="s">
        <v>80</v>
      </c>
      <c r="AY337" s="18" t="s">
        <v>213</v>
      </c>
      <c r="BE337" s="184">
        <f>IF(N337="základní",J337,0)</f>
        <v>0</v>
      </c>
      <c r="BF337" s="184">
        <f>IF(N337="snížená",J337,0)</f>
        <v>0</v>
      </c>
      <c r="BG337" s="184">
        <f>IF(N337="zákl. přenesená",J337,0)</f>
        <v>0</v>
      </c>
      <c r="BH337" s="184">
        <f>IF(N337="sníž. přenesená",J337,0)</f>
        <v>0</v>
      </c>
      <c r="BI337" s="184">
        <f>IF(N337="nulová",J337,0)</f>
        <v>0</v>
      </c>
      <c r="BJ337" s="18" t="s">
        <v>76</v>
      </c>
      <c r="BK337" s="184">
        <f>ROUND(I337*H337,2)</f>
        <v>0</v>
      </c>
      <c r="BL337" s="18" t="s">
        <v>221</v>
      </c>
      <c r="BM337" s="183" t="s">
        <v>628</v>
      </c>
    </row>
    <row r="338" s="2" customFormat="1">
      <c r="A338" s="37"/>
      <c r="B338" s="38"/>
      <c r="C338" s="37"/>
      <c r="D338" s="185" t="s">
        <v>224</v>
      </c>
      <c r="E338" s="37"/>
      <c r="F338" s="186" t="s">
        <v>629</v>
      </c>
      <c r="G338" s="37"/>
      <c r="H338" s="37"/>
      <c r="I338" s="187"/>
      <c r="J338" s="37"/>
      <c r="K338" s="37"/>
      <c r="L338" s="38"/>
      <c r="M338" s="188"/>
      <c r="N338" s="189"/>
      <c r="O338" s="71"/>
      <c r="P338" s="71"/>
      <c r="Q338" s="71"/>
      <c r="R338" s="71"/>
      <c r="S338" s="71"/>
      <c r="T338" s="72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8" t="s">
        <v>224</v>
      </c>
      <c r="AU338" s="18" t="s">
        <v>80</v>
      </c>
    </row>
    <row r="339" s="2" customFormat="1" ht="24.15" customHeight="1">
      <c r="A339" s="37"/>
      <c r="B339" s="171"/>
      <c r="C339" s="192" t="s">
        <v>630</v>
      </c>
      <c r="D339" s="192" t="s">
        <v>292</v>
      </c>
      <c r="E339" s="193" t="s">
        <v>631</v>
      </c>
      <c r="F339" s="194" t="s">
        <v>632</v>
      </c>
      <c r="G339" s="195" t="s">
        <v>219</v>
      </c>
      <c r="H339" s="196">
        <v>67.829999999999998</v>
      </c>
      <c r="I339" s="197"/>
      <c r="J339" s="198">
        <f>ROUND(I339*H339,2)</f>
        <v>0</v>
      </c>
      <c r="K339" s="194" t="s">
        <v>220</v>
      </c>
      <c r="L339" s="199"/>
      <c r="M339" s="200" t="s">
        <v>3</v>
      </c>
      <c r="N339" s="201" t="s">
        <v>43</v>
      </c>
      <c r="O339" s="71"/>
      <c r="P339" s="181">
        <f>O339*H339</f>
        <v>0</v>
      </c>
      <c r="Q339" s="181">
        <v>0.0015</v>
      </c>
      <c r="R339" s="181">
        <f>Q339*H339</f>
        <v>0.101745</v>
      </c>
      <c r="S339" s="181">
        <v>0</v>
      </c>
      <c r="T339" s="182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3" t="s">
        <v>257</v>
      </c>
      <c r="AT339" s="183" t="s">
        <v>292</v>
      </c>
      <c r="AU339" s="183" t="s">
        <v>80</v>
      </c>
      <c r="AY339" s="18" t="s">
        <v>213</v>
      </c>
      <c r="BE339" s="184">
        <f>IF(N339="základní",J339,0)</f>
        <v>0</v>
      </c>
      <c r="BF339" s="184">
        <f>IF(N339="snížená",J339,0)</f>
        <v>0</v>
      </c>
      <c r="BG339" s="184">
        <f>IF(N339="zákl. přenesená",J339,0)</f>
        <v>0</v>
      </c>
      <c r="BH339" s="184">
        <f>IF(N339="sníž. přenesená",J339,0)</f>
        <v>0</v>
      </c>
      <c r="BI339" s="184">
        <f>IF(N339="nulová",J339,0)</f>
        <v>0</v>
      </c>
      <c r="BJ339" s="18" t="s">
        <v>76</v>
      </c>
      <c r="BK339" s="184">
        <f>ROUND(I339*H339,2)</f>
        <v>0</v>
      </c>
      <c r="BL339" s="18" t="s">
        <v>221</v>
      </c>
      <c r="BM339" s="183" t="s">
        <v>633</v>
      </c>
    </row>
    <row r="340" s="12" customFormat="1" ht="20.88" customHeight="1">
      <c r="A340" s="12"/>
      <c r="B340" s="158"/>
      <c r="C340" s="12"/>
      <c r="D340" s="159" t="s">
        <v>71</v>
      </c>
      <c r="E340" s="169" t="s">
        <v>634</v>
      </c>
      <c r="F340" s="169" t="s">
        <v>635</v>
      </c>
      <c r="G340" s="12"/>
      <c r="H340" s="12"/>
      <c r="I340" s="161"/>
      <c r="J340" s="170">
        <f>BK340</f>
        <v>0</v>
      </c>
      <c r="K340" s="12"/>
      <c r="L340" s="158"/>
      <c r="M340" s="163"/>
      <c r="N340" s="164"/>
      <c r="O340" s="164"/>
      <c r="P340" s="165">
        <f>SUM(P341:P344)</f>
        <v>0</v>
      </c>
      <c r="Q340" s="164"/>
      <c r="R340" s="165">
        <f>SUM(R341:R344)</f>
        <v>2.4870769020000001</v>
      </c>
      <c r="S340" s="164"/>
      <c r="T340" s="166">
        <f>SUM(T341:T344)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159" t="s">
        <v>76</v>
      </c>
      <c r="AT340" s="167" t="s">
        <v>71</v>
      </c>
      <c r="AU340" s="167" t="s">
        <v>80</v>
      </c>
      <c r="AY340" s="159" t="s">
        <v>213</v>
      </c>
      <c r="BK340" s="168">
        <f>SUM(BK341:BK344)</f>
        <v>0</v>
      </c>
    </row>
    <row r="341" s="2" customFormat="1" ht="24.15" customHeight="1">
      <c r="A341" s="37"/>
      <c r="B341" s="171"/>
      <c r="C341" s="172" t="s">
        <v>636</v>
      </c>
      <c r="D341" s="172" t="s">
        <v>216</v>
      </c>
      <c r="E341" s="173" t="s">
        <v>637</v>
      </c>
      <c r="F341" s="174" t="s">
        <v>638</v>
      </c>
      <c r="G341" s="175" t="s">
        <v>414</v>
      </c>
      <c r="H341" s="176">
        <v>5</v>
      </c>
      <c r="I341" s="177"/>
      <c r="J341" s="178">
        <f>ROUND(I341*H341,2)</f>
        <v>0</v>
      </c>
      <c r="K341" s="174" t="s">
        <v>415</v>
      </c>
      <c r="L341" s="38"/>
      <c r="M341" s="179" t="s">
        <v>3</v>
      </c>
      <c r="N341" s="180" t="s">
        <v>43</v>
      </c>
      <c r="O341" s="71"/>
      <c r="P341" s="181">
        <f>O341*H341</f>
        <v>0</v>
      </c>
      <c r="Q341" s="181">
        <v>0</v>
      </c>
      <c r="R341" s="181">
        <f>Q341*H341</f>
        <v>0</v>
      </c>
      <c r="S341" s="181">
        <v>0</v>
      </c>
      <c r="T341" s="182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3" t="s">
        <v>221</v>
      </c>
      <c r="AT341" s="183" t="s">
        <v>216</v>
      </c>
      <c r="AU341" s="183" t="s">
        <v>222</v>
      </c>
      <c r="AY341" s="18" t="s">
        <v>213</v>
      </c>
      <c r="BE341" s="184">
        <f>IF(N341="základní",J341,0)</f>
        <v>0</v>
      </c>
      <c r="BF341" s="184">
        <f>IF(N341="snížená",J341,0)</f>
        <v>0</v>
      </c>
      <c r="BG341" s="184">
        <f>IF(N341="zákl. přenesená",J341,0)</f>
        <v>0</v>
      </c>
      <c r="BH341" s="184">
        <f>IF(N341="sníž. přenesená",J341,0)</f>
        <v>0</v>
      </c>
      <c r="BI341" s="184">
        <f>IF(N341="nulová",J341,0)</f>
        <v>0</v>
      </c>
      <c r="BJ341" s="18" t="s">
        <v>76</v>
      </c>
      <c r="BK341" s="184">
        <f>ROUND(I341*H341,2)</f>
        <v>0</v>
      </c>
      <c r="BL341" s="18" t="s">
        <v>221</v>
      </c>
      <c r="BM341" s="183" t="s">
        <v>639</v>
      </c>
    </row>
    <row r="342" s="2" customFormat="1" ht="24.15" customHeight="1">
      <c r="A342" s="37"/>
      <c r="B342" s="171"/>
      <c r="C342" s="172" t="s">
        <v>640</v>
      </c>
      <c r="D342" s="172" t="s">
        <v>216</v>
      </c>
      <c r="E342" s="173" t="s">
        <v>641</v>
      </c>
      <c r="F342" s="174" t="s">
        <v>642</v>
      </c>
      <c r="G342" s="175" t="s">
        <v>281</v>
      </c>
      <c r="H342" s="176">
        <v>2.4660000000000002</v>
      </c>
      <c r="I342" s="177"/>
      <c r="J342" s="178">
        <f>ROUND(I342*H342,2)</f>
        <v>0</v>
      </c>
      <c r="K342" s="174" t="s">
        <v>220</v>
      </c>
      <c r="L342" s="38"/>
      <c r="M342" s="179" t="s">
        <v>3</v>
      </c>
      <c r="N342" s="180" t="s">
        <v>43</v>
      </c>
      <c r="O342" s="71"/>
      <c r="P342" s="181">
        <f>O342*H342</f>
        <v>0</v>
      </c>
      <c r="Q342" s="181">
        <v>0.0085470000000000008</v>
      </c>
      <c r="R342" s="181">
        <f>Q342*H342</f>
        <v>0.021076902000000005</v>
      </c>
      <c r="S342" s="181">
        <v>0</v>
      </c>
      <c r="T342" s="182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83" t="s">
        <v>221</v>
      </c>
      <c r="AT342" s="183" t="s">
        <v>216</v>
      </c>
      <c r="AU342" s="183" t="s">
        <v>222</v>
      </c>
      <c r="AY342" s="18" t="s">
        <v>213</v>
      </c>
      <c r="BE342" s="184">
        <f>IF(N342="základní",J342,0)</f>
        <v>0</v>
      </c>
      <c r="BF342" s="184">
        <f>IF(N342="snížená",J342,0)</f>
        <v>0</v>
      </c>
      <c r="BG342" s="184">
        <f>IF(N342="zákl. přenesená",J342,0)</f>
        <v>0</v>
      </c>
      <c r="BH342" s="184">
        <f>IF(N342="sníž. přenesená",J342,0)</f>
        <v>0</v>
      </c>
      <c r="BI342" s="184">
        <f>IF(N342="nulová",J342,0)</f>
        <v>0</v>
      </c>
      <c r="BJ342" s="18" t="s">
        <v>76</v>
      </c>
      <c r="BK342" s="184">
        <f>ROUND(I342*H342,2)</f>
        <v>0</v>
      </c>
      <c r="BL342" s="18" t="s">
        <v>221</v>
      </c>
      <c r="BM342" s="183" t="s">
        <v>643</v>
      </c>
    </row>
    <row r="343" s="2" customFormat="1">
      <c r="A343" s="37"/>
      <c r="B343" s="38"/>
      <c r="C343" s="37"/>
      <c r="D343" s="185" t="s">
        <v>224</v>
      </c>
      <c r="E343" s="37"/>
      <c r="F343" s="186" t="s">
        <v>644</v>
      </c>
      <c r="G343" s="37"/>
      <c r="H343" s="37"/>
      <c r="I343" s="187"/>
      <c r="J343" s="37"/>
      <c r="K343" s="37"/>
      <c r="L343" s="38"/>
      <c r="M343" s="188"/>
      <c r="N343" s="189"/>
      <c r="O343" s="71"/>
      <c r="P343" s="71"/>
      <c r="Q343" s="71"/>
      <c r="R343" s="71"/>
      <c r="S343" s="71"/>
      <c r="T343" s="72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18" t="s">
        <v>224</v>
      </c>
      <c r="AU343" s="18" t="s">
        <v>222</v>
      </c>
    </row>
    <row r="344" s="2" customFormat="1" ht="21.75" customHeight="1">
      <c r="A344" s="37"/>
      <c r="B344" s="171"/>
      <c r="C344" s="192" t="s">
        <v>645</v>
      </c>
      <c r="D344" s="192" t="s">
        <v>292</v>
      </c>
      <c r="E344" s="193" t="s">
        <v>646</v>
      </c>
      <c r="F344" s="194" t="s">
        <v>647</v>
      </c>
      <c r="G344" s="195" t="s">
        <v>281</v>
      </c>
      <c r="H344" s="196">
        <v>2.4660000000000002</v>
      </c>
      <c r="I344" s="197"/>
      <c r="J344" s="198">
        <f>ROUND(I344*H344,2)</f>
        <v>0</v>
      </c>
      <c r="K344" s="194" t="s">
        <v>220</v>
      </c>
      <c r="L344" s="199"/>
      <c r="M344" s="200" t="s">
        <v>3</v>
      </c>
      <c r="N344" s="201" t="s">
        <v>43</v>
      </c>
      <c r="O344" s="71"/>
      <c r="P344" s="181">
        <f>O344*H344</f>
        <v>0</v>
      </c>
      <c r="Q344" s="181">
        <v>1</v>
      </c>
      <c r="R344" s="181">
        <f>Q344*H344</f>
        <v>2.4660000000000002</v>
      </c>
      <c r="S344" s="181">
        <v>0</v>
      </c>
      <c r="T344" s="182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83" t="s">
        <v>257</v>
      </c>
      <c r="AT344" s="183" t="s">
        <v>292</v>
      </c>
      <c r="AU344" s="183" t="s">
        <v>222</v>
      </c>
      <c r="AY344" s="18" t="s">
        <v>213</v>
      </c>
      <c r="BE344" s="184">
        <f>IF(N344="základní",J344,0)</f>
        <v>0</v>
      </c>
      <c r="BF344" s="184">
        <f>IF(N344="snížená",J344,0)</f>
        <v>0</v>
      </c>
      <c r="BG344" s="184">
        <f>IF(N344="zákl. přenesená",J344,0)</f>
        <v>0</v>
      </c>
      <c r="BH344" s="184">
        <f>IF(N344="sníž. přenesená",J344,0)</f>
        <v>0</v>
      </c>
      <c r="BI344" s="184">
        <f>IF(N344="nulová",J344,0)</f>
        <v>0</v>
      </c>
      <c r="BJ344" s="18" t="s">
        <v>76</v>
      </c>
      <c r="BK344" s="184">
        <f>ROUND(I344*H344,2)</f>
        <v>0</v>
      </c>
      <c r="BL344" s="18" t="s">
        <v>221</v>
      </c>
      <c r="BM344" s="183" t="s">
        <v>648</v>
      </c>
    </row>
    <row r="345" s="12" customFormat="1" ht="20.88" customHeight="1">
      <c r="A345" s="12"/>
      <c r="B345" s="158"/>
      <c r="C345" s="12"/>
      <c r="D345" s="159" t="s">
        <v>71</v>
      </c>
      <c r="E345" s="169" t="s">
        <v>649</v>
      </c>
      <c r="F345" s="169" t="s">
        <v>650</v>
      </c>
      <c r="G345" s="12"/>
      <c r="H345" s="12"/>
      <c r="I345" s="161"/>
      <c r="J345" s="170">
        <f>BK345</f>
        <v>0</v>
      </c>
      <c r="K345" s="12"/>
      <c r="L345" s="158"/>
      <c r="M345" s="163"/>
      <c r="N345" s="164"/>
      <c r="O345" s="164"/>
      <c r="P345" s="165">
        <f>SUM(P346:P356)</f>
        <v>0</v>
      </c>
      <c r="Q345" s="164"/>
      <c r="R345" s="165">
        <f>SUM(R346:R356)</f>
        <v>26.434718234679995</v>
      </c>
      <c r="S345" s="164"/>
      <c r="T345" s="166">
        <f>SUM(T346:T356)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159" t="s">
        <v>76</v>
      </c>
      <c r="AT345" s="167" t="s">
        <v>71</v>
      </c>
      <c r="AU345" s="167" t="s">
        <v>80</v>
      </c>
      <c r="AY345" s="159" t="s">
        <v>213</v>
      </c>
      <c r="BK345" s="168">
        <f>SUM(BK346:BK356)</f>
        <v>0</v>
      </c>
    </row>
    <row r="346" s="2" customFormat="1" ht="24.15" customHeight="1">
      <c r="A346" s="37"/>
      <c r="B346" s="171"/>
      <c r="C346" s="172" t="s">
        <v>651</v>
      </c>
      <c r="D346" s="172" t="s">
        <v>216</v>
      </c>
      <c r="E346" s="173" t="s">
        <v>652</v>
      </c>
      <c r="F346" s="174" t="s">
        <v>653</v>
      </c>
      <c r="G346" s="175" t="s">
        <v>232</v>
      </c>
      <c r="H346" s="176">
        <v>9.407</v>
      </c>
      <c r="I346" s="177"/>
      <c r="J346" s="178">
        <f>ROUND(I346*H346,2)</f>
        <v>0</v>
      </c>
      <c r="K346" s="174" t="s">
        <v>220</v>
      </c>
      <c r="L346" s="38"/>
      <c r="M346" s="179" t="s">
        <v>3</v>
      </c>
      <c r="N346" s="180" t="s">
        <v>43</v>
      </c>
      <c r="O346" s="71"/>
      <c r="P346" s="181">
        <f>O346*H346</f>
        <v>0</v>
      </c>
      <c r="Q346" s="181">
        <v>2.5019749999999998</v>
      </c>
      <c r="R346" s="181">
        <f>Q346*H346</f>
        <v>23.536078824999997</v>
      </c>
      <c r="S346" s="181">
        <v>0</v>
      </c>
      <c r="T346" s="182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83" t="s">
        <v>221</v>
      </c>
      <c r="AT346" s="183" t="s">
        <v>216</v>
      </c>
      <c r="AU346" s="183" t="s">
        <v>222</v>
      </c>
      <c r="AY346" s="18" t="s">
        <v>213</v>
      </c>
      <c r="BE346" s="184">
        <f>IF(N346="základní",J346,0)</f>
        <v>0</v>
      </c>
      <c r="BF346" s="184">
        <f>IF(N346="snížená",J346,0)</f>
        <v>0</v>
      </c>
      <c r="BG346" s="184">
        <f>IF(N346="zákl. přenesená",J346,0)</f>
        <v>0</v>
      </c>
      <c r="BH346" s="184">
        <f>IF(N346="sníž. přenesená",J346,0)</f>
        <v>0</v>
      </c>
      <c r="BI346" s="184">
        <f>IF(N346="nulová",J346,0)</f>
        <v>0</v>
      </c>
      <c r="BJ346" s="18" t="s">
        <v>76</v>
      </c>
      <c r="BK346" s="184">
        <f>ROUND(I346*H346,2)</f>
        <v>0</v>
      </c>
      <c r="BL346" s="18" t="s">
        <v>221</v>
      </c>
      <c r="BM346" s="183" t="s">
        <v>654</v>
      </c>
    </row>
    <row r="347" s="2" customFormat="1">
      <c r="A347" s="37"/>
      <c r="B347" s="38"/>
      <c r="C347" s="37"/>
      <c r="D347" s="185" t="s">
        <v>224</v>
      </c>
      <c r="E347" s="37"/>
      <c r="F347" s="186" t="s">
        <v>655</v>
      </c>
      <c r="G347" s="37"/>
      <c r="H347" s="37"/>
      <c r="I347" s="187"/>
      <c r="J347" s="37"/>
      <c r="K347" s="37"/>
      <c r="L347" s="38"/>
      <c r="M347" s="188"/>
      <c r="N347" s="189"/>
      <c r="O347" s="71"/>
      <c r="P347" s="71"/>
      <c r="Q347" s="71"/>
      <c r="R347" s="71"/>
      <c r="S347" s="71"/>
      <c r="T347" s="72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8" t="s">
        <v>224</v>
      </c>
      <c r="AU347" s="18" t="s">
        <v>222</v>
      </c>
    </row>
    <row r="348" s="2" customFormat="1" ht="24.15" customHeight="1">
      <c r="A348" s="37"/>
      <c r="B348" s="171"/>
      <c r="C348" s="172" t="s">
        <v>656</v>
      </c>
      <c r="D348" s="172" t="s">
        <v>216</v>
      </c>
      <c r="E348" s="173" t="s">
        <v>657</v>
      </c>
      <c r="F348" s="174" t="s">
        <v>658</v>
      </c>
      <c r="G348" s="175" t="s">
        <v>219</v>
      </c>
      <c r="H348" s="176">
        <v>145.5</v>
      </c>
      <c r="I348" s="177"/>
      <c r="J348" s="178">
        <f>ROUND(I348*H348,2)</f>
        <v>0</v>
      </c>
      <c r="K348" s="174" t="s">
        <v>220</v>
      </c>
      <c r="L348" s="38"/>
      <c r="M348" s="179" t="s">
        <v>3</v>
      </c>
      <c r="N348" s="180" t="s">
        <v>43</v>
      </c>
      <c r="O348" s="71"/>
      <c r="P348" s="181">
        <f>O348*H348</f>
        <v>0</v>
      </c>
      <c r="Q348" s="181">
        <v>0.0084224999999999994</v>
      </c>
      <c r="R348" s="181">
        <f>Q348*H348</f>
        <v>1.2254737499999999</v>
      </c>
      <c r="S348" s="181">
        <v>0</v>
      </c>
      <c r="T348" s="182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83" t="s">
        <v>221</v>
      </c>
      <c r="AT348" s="183" t="s">
        <v>216</v>
      </c>
      <c r="AU348" s="183" t="s">
        <v>222</v>
      </c>
      <c r="AY348" s="18" t="s">
        <v>213</v>
      </c>
      <c r="BE348" s="184">
        <f>IF(N348="základní",J348,0)</f>
        <v>0</v>
      </c>
      <c r="BF348" s="184">
        <f>IF(N348="snížená",J348,0)</f>
        <v>0</v>
      </c>
      <c r="BG348" s="184">
        <f>IF(N348="zákl. přenesená",J348,0)</f>
        <v>0</v>
      </c>
      <c r="BH348" s="184">
        <f>IF(N348="sníž. přenesená",J348,0)</f>
        <v>0</v>
      </c>
      <c r="BI348" s="184">
        <f>IF(N348="nulová",J348,0)</f>
        <v>0</v>
      </c>
      <c r="BJ348" s="18" t="s">
        <v>76</v>
      </c>
      <c r="BK348" s="184">
        <f>ROUND(I348*H348,2)</f>
        <v>0</v>
      </c>
      <c r="BL348" s="18" t="s">
        <v>221</v>
      </c>
      <c r="BM348" s="183" t="s">
        <v>659</v>
      </c>
    </row>
    <row r="349" s="2" customFormat="1">
      <c r="A349" s="37"/>
      <c r="B349" s="38"/>
      <c r="C349" s="37"/>
      <c r="D349" s="185" t="s">
        <v>224</v>
      </c>
      <c r="E349" s="37"/>
      <c r="F349" s="186" t="s">
        <v>660</v>
      </c>
      <c r="G349" s="37"/>
      <c r="H349" s="37"/>
      <c r="I349" s="187"/>
      <c r="J349" s="37"/>
      <c r="K349" s="37"/>
      <c r="L349" s="38"/>
      <c r="M349" s="188"/>
      <c r="N349" s="189"/>
      <c r="O349" s="71"/>
      <c r="P349" s="71"/>
      <c r="Q349" s="71"/>
      <c r="R349" s="71"/>
      <c r="S349" s="71"/>
      <c r="T349" s="72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8" t="s">
        <v>224</v>
      </c>
      <c r="AU349" s="18" t="s">
        <v>222</v>
      </c>
    </row>
    <row r="350" s="2" customFormat="1" ht="24.15" customHeight="1">
      <c r="A350" s="37"/>
      <c r="B350" s="171"/>
      <c r="C350" s="172" t="s">
        <v>661</v>
      </c>
      <c r="D350" s="172" t="s">
        <v>216</v>
      </c>
      <c r="E350" s="173" t="s">
        <v>662</v>
      </c>
      <c r="F350" s="174" t="s">
        <v>663</v>
      </c>
      <c r="G350" s="175" t="s">
        <v>219</v>
      </c>
      <c r="H350" s="176">
        <v>145.5</v>
      </c>
      <c r="I350" s="177"/>
      <c r="J350" s="178">
        <f>ROUND(I350*H350,2)</f>
        <v>0</v>
      </c>
      <c r="K350" s="174" t="s">
        <v>220</v>
      </c>
      <c r="L350" s="38"/>
      <c r="M350" s="179" t="s">
        <v>3</v>
      </c>
      <c r="N350" s="180" t="s">
        <v>43</v>
      </c>
      <c r="O350" s="71"/>
      <c r="P350" s="181">
        <f>O350*H350</f>
        <v>0</v>
      </c>
      <c r="Q350" s="181">
        <v>0</v>
      </c>
      <c r="R350" s="181">
        <f>Q350*H350</f>
        <v>0</v>
      </c>
      <c r="S350" s="181">
        <v>0</v>
      </c>
      <c r="T350" s="182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83" t="s">
        <v>221</v>
      </c>
      <c r="AT350" s="183" t="s">
        <v>216</v>
      </c>
      <c r="AU350" s="183" t="s">
        <v>222</v>
      </c>
      <c r="AY350" s="18" t="s">
        <v>213</v>
      </c>
      <c r="BE350" s="184">
        <f>IF(N350="základní",J350,0)</f>
        <v>0</v>
      </c>
      <c r="BF350" s="184">
        <f>IF(N350="snížená",J350,0)</f>
        <v>0</v>
      </c>
      <c r="BG350" s="184">
        <f>IF(N350="zákl. přenesená",J350,0)</f>
        <v>0</v>
      </c>
      <c r="BH350" s="184">
        <f>IF(N350="sníž. přenesená",J350,0)</f>
        <v>0</v>
      </c>
      <c r="BI350" s="184">
        <f>IF(N350="nulová",J350,0)</f>
        <v>0</v>
      </c>
      <c r="BJ350" s="18" t="s">
        <v>76</v>
      </c>
      <c r="BK350" s="184">
        <f>ROUND(I350*H350,2)</f>
        <v>0</v>
      </c>
      <c r="BL350" s="18" t="s">
        <v>221</v>
      </c>
      <c r="BM350" s="183" t="s">
        <v>664</v>
      </c>
    </row>
    <row r="351" s="2" customFormat="1">
      <c r="A351" s="37"/>
      <c r="B351" s="38"/>
      <c r="C351" s="37"/>
      <c r="D351" s="185" t="s">
        <v>224</v>
      </c>
      <c r="E351" s="37"/>
      <c r="F351" s="186" t="s">
        <v>665</v>
      </c>
      <c r="G351" s="37"/>
      <c r="H351" s="37"/>
      <c r="I351" s="187"/>
      <c r="J351" s="37"/>
      <c r="K351" s="37"/>
      <c r="L351" s="38"/>
      <c r="M351" s="188"/>
      <c r="N351" s="189"/>
      <c r="O351" s="71"/>
      <c r="P351" s="71"/>
      <c r="Q351" s="71"/>
      <c r="R351" s="71"/>
      <c r="S351" s="71"/>
      <c r="T351" s="72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18" t="s">
        <v>224</v>
      </c>
      <c r="AU351" s="18" t="s">
        <v>222</v>
      </c>
    </row>
    <row r="352" s="2" customFormat="1" ht="24.15" customHeight="1">
      <c r="A352" s="37"/>
      <c r="B352" s="171"/>
      <c r="C352" s="172" t="s">
        <v>666</v>
      </c>
      <c r="D352" s="172" t="s">
        <v>216</v>
      </c>
      <c r="E352" s="173" t="s">
        <v>667</v>
      </c>
      <c r="F352" s="174" t="s">
        <v>668</v>
      </c>
      <c r="G352" s="175" t="s">
        <v>281</v>
      </c>
      <c r="H352" s="176">
        <v>1.5509999999999999</v>
      </c>
      <c r="I352" s="177"/>
      <c r="J352" s="178">
        <f>ROUND(I352*H352,2)</f>
        <v>0</v>
      </c>
      <c r="K352" s="174" t="s">
        <v>220</v>
      </c>
      <c r="L352" s="38"/>
      <c r="M352" s="179" t="s">
        <v>3</v>
      </c>
      <c r="N352" s="180" t="s">
        <v>43</v>
      </c>
      <c r="O352" s="71"/>
      <c r="P352" s="181">
        <f>O352*H352</f>
        <v>0</v>
      </c>
      <c r="Q352" s="181">
        <v>1.0529056800000001</v>
      </c>
      <c r="R352" s="181">
        <f>Q352*H352</f>
        <v>1.6330567096799999</v>
      </c>
      <c r="S352" s="181">
        <v>0</v>
      </c>
      <c r="T352" s="182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83" t="s">
        <v>221</v>
      </c>
      <c r="AT352" s="183" t="s">
        <v>216</v>
      </c>
      <c r="AU352" s="183" t="s">
        <v>222</v>
      </c>
      <c r="AY352" s="18" t="s">
        <v>213</v>
      </c>
      <c r="BE352" s="184">
        <f>IF(N352="základní",J352,0)</f>
        <v>0</v>
      </c>
      <c r="BF352" s="184">
        <f>IF(N352="snížená",J352,0)</f>
        <v>0</v>
      </c>
      <c r="BG352" s="184">
        <f>IF(N352="zákl. přenesená",J352,0)</f>
        <v>0</v>
      </c>
      <c r="BH352" s="184">
        <f>IF(N352="sníž. přenesená",J352,0)</f>
        <v>0</v>
      </c>
      <c r="BI352" s="184">
        <f>IF(N352="nulová",J352,0)</f>
        <v>0</v>
      </c>
      <c r="BJ352" s="18" t="s">
        <v>76</v>
      </c>
      <c r="BK352" s="184">
        <f>ROUND(I352*H352,2)</f>
        <v>0</v>
      </c>
      <c r="BL352" s="18" t="s">
        <v>221</v>
      </c>
      <c r="BM352" s="183" t="s">
        <v>669</v>
      </c>
    </row>
    <row r="353" s="2" customFormat="1">
      <c r="A353" s="37"/>
      <c r="B353" s="38"/>
      <c r="C353" s="37"/>
      <c r="D353" s="185" t="s">
        <v>224</v>
      </c>
      <c r="E353" s="37"/>
      <c r="F353" s="186" t="s">
        <v>670</v>
      </c>
      <c r="G353" s="37"/>
      <c r="H353" s="37"/>
      <c r="I353" s="187"/>
      <c r="J353" s="37"/>
      <c r="K353" s="37"/>
      <c r="L353" s="38"/>
      <c r="M353" s="188"/>
      <c r="N353" s="189"/>
      <c r="O353" s="71"/>
      <c r="P353" s="71"/>
      <c r="Q353" s="71"/>
      <c r="R353" s="71"/>
      <c r="S353" s="71"/>
      <c r="T353" s="72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18" t="s">
        <v>224</v>
      </c>
      <c r="AU353" s="18" t="s">
        <v>222</v>
      </c>
    </row>
    <row r="354" s="2" customFormat="1" ht="37.8" customHeight="1">
      <c r="A354" s="37"/>
      <c r="B354" s="171"/>
      <c r="C354" s="172" t="s">
        <v>671</v>
      </c>
      <c r="D354" s="172" t="s">
        <v>216</v>
      </c>
      <c r="E354" s="173" t="s">
        <v>672</v>
      </c>
      <c r="F354" s="174" t="s">
        <v>673</v>
      </c>
      <c r="G354" s="175" t="s">
        <v>219</v>
      </c>
      <c r="H354" s="176">
        <v>22.469999999999999</v>
      </c>
      <c r="I354" s="177"/>
      <c r="J354" s="178">
        <f>ROUND(I354*H354,2)</f>
        <v>0</v>
      </c>
      <c r="K354" s="174" t="s">
        <v>220</v>
      </c>
      <c r="L354" s="38"/>
      <c r="M354" s="179" t="s">
        <v>3</v>
      </c>
      <c r="N354" s="180" t="s">
        <v>43</v>
      </c>
      <c r="O354" s="71"/>
      <c r="P354" s="181">
        <f>O354*H354</f>
        <v>0</v>
      </c>
      <c r="Q354" s="181">
        <v>0.0017849999999999999</v>
      </c>
      <c r="R354" s="181">
        <f>Q354*H354</f>
        <v>0.040108949999999997</v>
      </c>
      <c r="S354" s="181">
        <v>0</v>
      </c>
      <c r="T354" s="182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83" t="s">
        <v>221</v>
      </c>
      <c r="AT354" s="183" t="s">
        <v>216</v>
      </c>
      <c r="AU354" s="183" t="s">
        <v>222</v>
      </c>
      <c r="AY354" s="18" t="s">
        <v>213</v>
      </c>
      <c r="BE354" s="184">
        <f>IF(N354="základní",J354,0)</f>
        <v>0</v>
      </c>
      <c r="BF354" s="184">
        <f>IF(N354="snížená",J354,0)</f>
        <v>0</v>
      </c>
      <c r="BG354" s="184">
        <f>IF(N354="zákl. přenesená",J354,0)</f>
        <v>0</v>
      </c>
      <c r="BH354" s="184">
        <f>IF(N354="sníž. přenesená",J354,0)</f>
        <v>0</v>
      </c>
      <c r="BI354" s="184">
        <f>IF(N354="nulová",J354,0)</f>
        <v>0</v>
      </c>
      <c r="BJ354" s="18" t="s">
        <v>76</v>
      </c>
      <c r="BK354" s="184">
        <f>ROUND(I354*H354,2)</f>
        <v>0</v>
      </c>
      <c r="BL354" s="18" t="s">
        <v>221</v>
      </c>
      <c r="BM354" s="183" t="s">
        <v>674</v>
      </c>
    </row>
    <row r="355" s="2" customFormat="1">
      <c r="A355" s="37"/>
      <c r="B355" s="38"/>
      <c r="C355" s="37"/>
      <c r="D355" s="185" t="s">
        <v>224</v>
      </c>
      <c r="E355" s="37"/>
      <c r="F355" s="186" t="s">
        <v>675</v>
      </c>
      <c r="G355" s="37"/>
      <c r="H355" s="37"/>
      <c r="I355" s="187"/>
      <c r="J355" s="37"/>
      <c r="K355" s="37"/>
      <c r="L355" s="38"/>
      <c r="M355" s="188"/>
      <c r="N355" s="189"/>
      <c r="O355" s="71"/>
      <c r="P355" s="71"/>
      <c r="Q355" s="71"/>
      <c r="R355" s="71"/>
      <c r="S355" s="71"/>
      <c r="T355" s="72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18" t="s">
        <v>224</v>
      </c>
      <c r="AU355" s="18" t="s">
        <v>222</v>
      </c>
    </row>
    <row r="356" s="2" customFormat="1">
      <c r="A356" s="37"/>
      <c r="B356" s="38"/>
      <c r="C356" s="37"/>
      <c r="D356" s="190" t="s">
        <v>235</v>
      </c>
      <c r="E356" s="37"/>
      <c r="F356" s="191" t="s">
        <v>676</v>
      </c>
      <c r="G356" s="37"/>
      <c r="H356" s="37"/>
      <c r="I356" s="187"/>
      <c r="J356" s="37"/>
      <c r="K356" s="37"/>
      <c r="L356" s="38"/>
      <c r="M356" s="188"/>
      <c r="N356" s="189"/>
      <c r="O356" s="71"/>
      <c r="P356" s="71"/>
      <c r="Q356" s="71"/>
      <c r="R356" s="71"/>
      <c r="S356" s="71"/>
      <c r="T356" s="72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18" t="s">
        <v>235</v>
      </c>
      <c r="AU356" s="18" t="s">
        <v>222</v>
      </c>
    </row>
    <row r="357" s="12" customFormat="1" ht="20.88" customHeight="1">
      <c r="A357" s="12"/>
      <c r="B357" s="158"/>
      <c r="C357" s="12"/>
      <c r="D357" s="159" t="s">
        <v>71</v>
      </c>
      <c r="E357" s="169" t="s">
        <v>677</v>
      </c>
      <c r="F357" s="169" t="s">
        <v>678</v>
      </c>
      <c r="G357" s="12"/>
      <c r="H357" s="12"/>
      <c r="I357" s="161"/>
      <c r="J357" s="170">
        <f>BK357</f>
        <v>0</v>
      </c>
      <c r="K357" s="12"/>
      <c r="L357" s="158"/>
      <c r="M357" s="163"/>
      <c r="N357" s="164"/>
      <c r="O357" s="164"/>
      <c r="P357" s="165">
        <f>SUM(P358:P367)</f>
        <v>0</v>
      </c>
      <c r="Q357" s="164"/>
      <c r="R357" s="165">
        <f>SUM(R358:R367)</f>
        <v>13.119263668359999</v>
      </c>
      <c r="S357" s="164"/>
      <c r="T357" s="166">
        <f>SUM(T358:T367)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159" t="s">
        <v>76</v>
      </c>
      <c r="AT357" s="167" t="s">
        <v>71</v>
      </c>
      <c r="AU357" s="167" t="s">
        <v>80</v>
      </c>
      <c r="AY357" s="159" t="s">
        <v>213</v>
      </c>
      <c r="BK357" s="168">
        <f>SUM(BK358:BK367)</f>
        <v>0</v>
      </c>
    </row>
    <row r="358" s="2" customFormat="1" ht="24.15" customHeight="1">
      <c r="A358" s="37"/>
      <c r="B358" s="171"/>
      <c r="C358" s="172" t="s">
        <v>679</v>
      </c>
      <c r="D358" s="172" t="s">
        <v>216</v>
      </c>
      <c r="E358" s="173" t="s">
        <v>652</v>
      </c>
      <c r="F358" s="174" t="s">
        <v>653</v>
      </c>
      <c r="G358" s="175" t="s">
        <v>232</v>
      </c>
      <c r="H358" s="176">
        <v>4.7930000000000001</v>
      </c>
      <c r="I358" s="177"/>
      <c r="J358" s="178">
        <f>ROUND(I358*H358,2)</f>
        <v>0</v>
      </c>
      <c r="K358" s="174" t="s">
        <v>220</v>
      </c>
      <c r="L358" s="38"/>
      <c r="M358" s="179" t="s">
        <v>3</v>
      </c>
      <c r="N358" s="180" t="s">
        <v>43</v>
      </c>
      <c r="O358" s="71"/>
      <c r="P358" s="181">
        <f>O358*H358</f>
        <v>0</v>
      </c>
      <c r="Q358" s="181">
        <v>2.5019749999999998</v>
      </c>
      <c r="R358" s="181">
        <f>Q358*H358</f>
        <v>11.991966175</v>
      </c>
      <c r="S358" s="181">
        <v>0</v>
      </c>
      <c r="T358" s="182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83" t="s">
        <v>221</v>
      </c>
      <c r="AT358" s="183" t="s">
        <v>216</v>
      </c>
      <c r="AU358" s="183" t="s">
        <v>222</v>
      </c>
      <c r="AY358" s="18" t="s">
        <v>213</v>
      </c>
      <c r="BE358" s="184">
        <f>IF(N358="základní",J358,0)</f>
        <v>0</v>
      </c>
      <c r="BF358" s="184">
        <f>IF(N358="snížená",J358,0)</f>
        <v>0</v>
      </c>
      <c r="BG358" s="184">
        <f>IF(N358="zákl. přenesená",J358,0)</f>
        <v>0</v>
      </c>
      <c r="BH358" s="184">
        <f>IF(N358="sníž. přenesená",J358,0)</f>
        <v>0</v>
      </c>
      <c r="BI358" s="184">
        <f>IF(N358="nulová",J358,0)</f>
        <v>0</v>
      </c>
      <c r="BJ358" s="18" t="s">
        <v>76</v>
      </c>
      <c r="BK358" s="184">
        <f>ROUND(I358*H358,2)</f>
        <v>0</v>
      </c>
      <c r="BL358" s="18" t="s">
        <v>221</v>
      </c>
      <c r="BM358" s="183" t="s">
        <v>680</v>
      </c>
    </row>
    <row r="359" s="2" customFormat="1">
      <c r="A359" s="37"/>
      <c r="B359" s="38"/>
      <c r="C359" s="37"/>
      <c r="D359" s="185" t="s">
        <v>224</v>
      </c>
      <c r="E359" s="37"/>
      <c r="F359" s="186" t="s">
        <v>655</v>
      </c>
      <c r="G359" s="37"/>
      <c r="H359" s="37"/>
      <c r="I359" s="187"/>
      <c r="J359" s="37"/>
      <c r="K359" s="37"/>
      <c r="L359" s="38"/>
      <c r="M359" s="188"/>
      <c r="N359" s="189"/>
      <c r="O359" s="71"/>
      <c r="P359" s="71"/>
      <c r="Q359" s="71"/>
      <c r="R359" s="71"/>
      <c r="S359" s="71"/>
      <c r="T359" s="72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8" t="s">
        <v>224</v>
      </c>
      <c r="AU359" s="18" t="s">
        <v>222</v>
      </c>
    </row>
    <row r="360" s="2" customFormat="1" ht="24.15" customHeight="1">
      <c r="A360" s="37"/>
      <c r="B360" s="171"/>
      <c r="C360" s="172" t="s">
        <v>681</v>
      </c>
      <c r="D360" s="172" t="s">
        <v>216</v>
      </c>
      <c r="E360" s="173" t="s">
        <v>657</v>
      </c>
      <c r="F360" s="174" t="s">
        <v>658</v>
      </c>
      <c r="G360" s="175" t="s">
        <v>219</v>
      </c>
      <c r="H360" s="176">
        <v>63.899999999999999</v>
      </c>
      <c r="I360" s="177"/>
      <c r="J360" s="178">
        <f>ROUND(I360*H360,2)</f>
        <v>0</v>
      </c>
      <c r="K360" s="174" t="s">
        <v>220</v>
      </c>
      <c r="L360" s="38"/>
      <c r="M360" s="179" t="s">
        <v>3</v>
      </c>
      <c r="N360" s="180" t="s">
        <v>43</v>
      </c>
      <c r="O360" s="71"/>
      <c r="P360" s="181">
        <f>O360*H360</f>
        <v>0</v>
      </c>
      <c r="Q360" s="181">
        <v>0.0084224999999999994</v>
      </c>
      <c r="R360" s="181">
        <f>Q360*H360</f>
        <v>0.53819774999999992</v>
      </c>
      <c r="S360" s="181">
        <v>0</v>
      </c>
      <c r="T360" s="182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3" t="s">
        <v>221</v>
      </c>
      <c r="AT360" s="183" t="s">
        <v>216</v>
      </c>
      <c r="AU360" s="183" t="s">
        <v>222</v>
      </c>
      <c r="AY360" s="18" t="s">
        <v>213</v>
      </c>
      <c r="BE360" s="184">
        <f>IF(N360="základní",J360,0)</f>
        <v>0</v>
      </c>
      <c r="BF360" s="184">
        <f>IF(N360="snížená",J360,0)</f>
        <v>0</v>
      </c>
      <c r="BG360" s="184">
        <f>IF(N360="zákl. přenesená",J360,0)</f>
        <v>0</v>
      </c>
      <c r="BH360" s="184">
        <f>IF(N360="sníž. přenesená",J360,0)</f>
        <v>0</v>
      </c>
      <c r="BI360" s="184">
        <f>IF(N360="nulová",J360,0)</f>
        <v>0</v>
      </c>
      <c r="BJ360" s="18" t="s">
        <v>76</v>
      </c>
      <c r="BK360" s="184">
        <f>ROUND(I360*H360,2)</f>
        <v>0</v>
      </c>
      <c r="BL360" s="18" t="s">
        <v>221</v>
      </c>
      <c r="BM360" s="183" t="s">
        <v>682</v>
      </c>
    </row>
    <row r="361" s="2" customFormat="1">
      <c r="A361" s="37"/>
      <c r="B361" s="38"/>
      <c r="C361" s="37"/>
      <c r="D361" s="185" t="s">
        <v>224</v>
      </c>
      <c r="E361" s="37"/>
      <c r="F361" s="186" t="s">
        <v>660</v>
      </c>
      <c r="G361" s="37"/>
      <c r="H361" s="37"/>
      <c r="I361" s="187"/>
      <c r="J361" s="37"/>
      <c r="K361" s="37"/>
      <c r="L361" s="38"/>
      <c r="M361" s="188"/>
      <c r="N361" s="189"/>
      <c r="O361" s="71"/>
      <c r="P361" s="71"/>
      <c r="Q361" s="71"/>
      <c r="R361" s="71"/>
      <c r="S361" s="71"/>
      <c r="T361" s="72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18" t="s">
        <v>224</v>
      </c>
      <c r="AU361" s="18" t="s">
        <v>222</v>
      </c>
    </row>
    <row r="362" s="2" customFormat="1" ht="24.15" customHeight="1">
      <c r="A362" s="37"/>
      <c r="B362" s="171"/>
      <c r="C362" s="172" t="s">
        <v>683</v>
      </c>
      <c r="D362" s="172" t="s">
        <v>216</v>
      </c>
      <c r="E362" s="173" t="s">
        <v>662</v>
      </c>
      <c r="F362" s="174" t="s">
        <v>663</v>
      </c>
      <c r="G362" s="175" t="s">
        <v>219</v>
      </c>
      <c r="H362" s="176">
        <v>63.899999999999999</v>
      </c>
      <c r="I362" s="177"/>
      <c r="J362" s="178">
        <f>ROUND(I362*H362,2)</f>
        <v>0</v>
      </c>
      <c r="K362" s="174" t="s">
        <v>220</v>
      </c>
      <c r="L362" s="38"/>
      <c r="M362" s="179" t="s">
        <v>3</v>
      </c>
      <c r="N362" s="180" t="s">
        <v>43</v>
      </c>
      <c r="O362" s="71"/>
      <c r="P362" s="181">
        <f>O362*H362</f>
        <v>0</v>
      </c>
      <c r="Q362" s="181">
        <v>0</v>
      </c>
      <c r="R362" s="181">
        <f>Q362*H362</f>
        <v>0</v>
      </c>
      <c r="S362" s="181">
        <v>0</v>
      </c>
      <c r="T362" s="182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3" t="s">
        <v>221</v>
      </c>
      <c r="AT362" s="183" t="s">
        <v>216</v>
      </c>
      <c r="AU362" s="183" t="s">
        <v>222</v>
      </c>
      <c r="AY362" s="18" t="s">
        <v>213</v>
      </c>
      <c r="BE362" s="184">
        <f>IF(N362="základní",J362,0)</f>
        <v>0</v>
      </c>
      <c r="BF362" s="184">
        <f>IF(N362="snížená",J362,0)</f>
        <v>0</v>
      </c>
      <c r="BG362" s="184">
        <f>IF(N362="zákl. přenesená",J362,0)</f>
        <v>0</v>
      </c>
      <c r="BH362" s="184">
        <f>IF(N362="sníž. přenesená",J362,0)</f>
        <v>0</v>
      </c>
      <c r="BI362" s="184">
        <f>IF(N362="nulová",J362,0)</f>
        <v>0</v>
      </c>
      <c r="BJ362" s="18" t="s">
        <v>76</v>
      </c>
      <c r="BK362" s="184">
        <f>ROUND(I362*H362,2)</f>
        <v>0</v>
      </c>
      <c r="BL362" s="18" t="s">
        <v>221</v>
      </c>
      <c r="BM362" s="183" t="s">
        <v>684</v>
      </c>
    </row>
    <row r="363" s="2" customFormat="1">
      <c r="A363" s="37"/>
      <c r="B363" s="38"/>
      <c r="C363" s="37"/>
      <c r="D363" s="185" t="s">
        <v>224</v>
      </c>
      <c r="E363" s="37"/>
      <c r="F363" s="186" t="s">
        <v>665</v>
      </c>
      <c r="G363" s="37"/>
      <c r="H363" s="37"/>
      <c r="I363" s="187"/>
      <c r="J363" s="37"/>
      <c r="K363" s="37"/>
      <c r="L363" s="38"/>
      <c r="M363" s="188"/>
      <c r="N363" s="189"/>
      <c r="O363" s="71"/>
      <c r="P363" s="71"/>
      <c r="Q363" s="71"/>
      <c r="R363" s="71"/>
      <c r="S363" s="71"/>
      <c r="T363" s="72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18" t="s">
        <v>224</v>
      </c>
      <c r="AU363" s="18" t="s">
        <v>222</v>
      </c>
    </row>
    <row r="364" s="2" customFormat="1" ht="24.15" customHeight="1">
      <c r="A364" s="37"/>
      <c r="B364" s="171"/>
      <c r="C364" s="172" t="s">
        <v>685</v>
      </c>
      <c r="D364" s="172" t="s">
        <v>216</v>
      </c>
      <c r="E364" s="173" t="s">
        <v>667</v>
      </c>
      <c r="F364" s="174" t="s">
        <v>668</v>
      </c>
      <c r="G364" s="175" t="s">
        <v>281</v>
      </c>
      <c r="H364" s="176">
        <v>0.52700000000000002</v>
      </c>
      <c r="I364" s="177"/>
      <c r="J364" s="178">
        <f>ROUND(I364*H364,2)</f>
        <v>0</v>
      </c>
      <c r="K364" s="174" t="s">
        <v>220</v>
      </c>
      <c r="L364" s="38"/>
      <c r="M364" s="179" t="s">
        <v>3</v>
      </c>
      <c r="N364" s="180" t="s">
        <v>43</v>
      </c>
      <c r="O364" s="71"/>
      <c r="P364" s="181">
        <f>O364*H364</f>
        <v>0</v>
      </c>
      <c r="Q364" s="181">
        <v>1.0529056800000001</v>
      </c>
      <c r="R364" s="181">
        <f>Q364*H364</f>
        <v>0.55488129336000003</v>
      </c>
      <c r="S364" s="181">
        <v>0</v>
      </c>
      <c r="T364" s="182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83" t="s">
        <v>221</v>
      </c>
      <c r="AT364" s="183" t="s">
        <v>216</v>
      </c>
      <c r="AU364" s="183" t="s">
        <v>222</v>
      </c>
      <c r="AY364" s="18" t="s">
        <v>213</v>
      </c>
      <c r="BE364" s="184">
        <f>IF(N364="základní",J364,0)</f>
        <v>0</v>
      </c>
      <c r="BF364" s="184">
        <f>IF(N364="snížená",J364,0)</f>
        <v>0</v>
      </c>
      <c r="BG364" s="184">
        <f>IF(N364="zákl. přenesená",J364,0)</f>
        <v>0</v>
      </c>
      <c r="BH364" s="184">
        <f>IF(N364="sníž. přenesená",J364,0)</f>
        <v>0</v>
      </c>
      <c r="BI364" s="184">
        <f>IF(N364="nulová",J364,0)</f>
        <v>0</v>
      </c>
      <c r="BJ364" s="18" t="s">
        <v>76</v>
      </c>
      <c r="BK364" s="184">
        <f>ROUND(I364*H364,2)</f>
        <v>0</v>
      </c>
      <c r="BL364" s="18" t="s">
        <v>221</v>
      </c>
      <c r="BM364" s="183" t="s">
        <v>686</v>
      </c>
    </row>
    <row r="365" s="2" customFormat="1">
      <c r="A365" s="37"/>
      <c r="B365" s="38"/>
      <c r="C365" s="37"/>
      <c r="D365" s="185" t="s">
        <v>224</v>
      </c>
      <c r="E365" s="37"/>
      <c r="F365" s="186" t="s">
        <v>670</v>
      </c>
      <c r="G365" s="37"/>
      <c r="H365" s="37"/>
      <c r="I365" s="187"/>
      <c r="J365" s="37"/>
      <c r="K365" s="37"/>
      <c r="L365" s="38"/>
      <c r="M365" s="188"/>
      <c r="N365" s="189"/>
      <c r="O365" s="71"/>
      <c r="P365" s="71"/>
      <c r="Q365" s="71"/>
      <c r="R365" s="71"/>
      <c r="S365" s="71"/>
      <c r="T365" s="72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T365" s="18" t="s">
        <v>224</v>
      </c>
      <c r="AU365" s="18" t="s">
        <v>222</v>
      </c>
    </row>
    <row r="366" s="2" customFormat="1" ht="37.8" customHeight="1">
      <c r="A366" s="37"/>
      <c r="B366" s="171"/>
      <c r="C366" s="172" t="s">
        <v>687</v>
      </c>
      <c r="D366" s="172" t="s">
        <v>216</v>
      </c>
      <c r="E366" s="173" t="s">
        <v>672</v>
      </c>
      <c r="F366" s="174" t="s">
        <v>673</v>
      </c>
      <c r="G366" s="175" t="s">
        <v>219</v>
      </c>
      <c r="H366" s="176">
        <v>19.170000000000002</v>
      </c>
      <c r="I366" s="177"/>
      <c r="J366" s="178">
        <f>ROUND(I366*H366,2)</f>
        <v>0</v>
      </c>
      <c r="K366" s="174" t="s">
        <v>220</v>
      </c>
      <c r="L366" s="38"/>
      <c r="M366" s="179" t="s">
        <v>3</v>
      </c>
      <c r="N366" s="180" t="s">
        <v>43</v>
      </c>
      <c r="O366" s="71"/>
      <c r="P366" s="181">
        <f>O366*H366</f>
        <v>0</v>
      </c>
      <c r="Q366" s="181">
        <v>0.0017849999999999999</v>
      </c>
      <c r="R366" s="181">
        <f>Q366*H366</f>
        <v>0.034218450000000004</v>
      </c>
      <c r="S366" s="181">
        <v>0</v>
      </c>
      <c r="T366" s="182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83" t="s">
        <v>221</v>
      </c>
      <c r="AT366" s="183" t="s">
        <v>216</v>
      </c>
      <c r="AU366" s="183" t="s">
        <v>222</v>
      </c>
      <c r="AY366" s="18" t="s">
        <v>213</v>
      </c>
      <c r="BE366" s="184">
        <f>IF(N366="základní",J366,0)</f>
        <v>0</v>
      </c>
      <c r="BF366" s="184">
        <f>IF(N366="snížená",J366,0)</f>
        <v>0</v>
      </c>
      <c r="BG366" s="184">
        <f>IF(N366="zákl. přenesená",J366,0)</f>
        <v>0</v>
      </c>
      <c r="BH366" s="184">
        <f>IF(N366="sníž. přenesená",J366,0)</f>
        <v>0</v>
      </c>
      <c r="BI366" s="184">
        <f>IF(N366="nulová",J366,0)</f>
        <v>0</v>
      </c>
      <c r="BJ366" s="18" t="s">
        <v>76</v>
      </c>
      <c r="BK366" s="184">
        <f>ROUND(I366*H366,2)</f>
        <v>0</v>
      </c>
      <c r="BL366" s="18" t="s">
        <v>221</v>
      </c>
      <c r="BM366" s="183" t="s">
        <v>688</v>
      </c>
    </row>
    <row r="367" s="2" customFormat="1">
      <c r="A367" s="37"/>
      <c r="B367" s="38"/>
      <c r="C367" s="37"/>
      <c r="D367" s="185" t="s">
        <v>224</v>
      </c>
      <c r="E367" s="37"/>
      <c r="F367" s="186" t="s">
        <v>675</v>
      </c>
      <c r="G367" s="37"/>
      <c r="H367" s="37"/>
      <c r="I367" s="187"/>
      <c r="J367" s="37"/>
      <c r="K367" s="37"/>
      <c r="L367" s="38"/>
      <c r="M367" s="188"/>
      <c r="N367" s="189"/>
      <c r="O367" s="71"/>
      <c r="P367" s="71"/>
      <c r="Q367" s="71"/>
      <c r="R367" s="71"/>
      <c r="S367" s="71"/>
      <c r="T367" s="72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18" t="s">
        <v>224</v>
      </c>
      <c r="AU367" s="18" t="s">
        <v>222</v>
      </c>
    </row>
    <row r="368" s="12" customFormat="1" ht="20.88" customHeight="1">
      <c r="A368" s="12"/>
      <c r="B368" s="158"/>
      <c r="C368" s="12"/>
      <c r="D368" s="159" t="s">
        <v>71</v>
      </c>
      <c r="E368" s="169" t="s">
        <v>689</v>
      </c>
      <c r="F368" s="169" t="s">
        <v>690</v>
      </c>
      <c r="G368" s="12"/>
      <c r="H368" s="12"/>
      <c r="I368" s="161"/>
      <c r="J368" s="170">
        <f>BK368</f>
        <v>0</v>
      </c>
      <c r="K368" s="12"/>
      <c r="L368" s="158"/>
      <c r="M368" s="163"/>
      <c r="N368" s="164"/>
      <c r="O368" s="164"/>
      <c r="P368" s="165">
        <f>SUM(P369:P381)</f>
        <v>0</v>
      </c>
      <c r="Q368" s="164"/>
      <c r="R368" s="165">
        <f>SUM(R369:R381)</f>
        <v>105.90440403008</v>
      </c>
      <c r="S368" s="164"/>
      <c r="T368" s="166">
        <f>SUM(T369:T381)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59" t="s">
        <v>76</v>
      </c>
      <c r="AT368" s="167" t="s">
        <v>71</v>
      </c>
      <c r="AU368" s="167" t="s">
        <v>80</v>
      </c>
      <c r="AY368" s="159" t="s">
        <v>213</v>
      </c>
      <c r="BK368" s="168">
        <f>SUM(BK369:BK381)</f>
        <v>0</v>
      </c>
    </row>
    <row r="369" s="2" customFormat="1" ht="37.8" customHeight="1">
      <c r="A369" s="37"/>
      <c r="B369" s="171"/>
      <c r="C369" s="172" t="s">
        <v>691</v>
      </c>
      <c r="D369" s="172" t="s">
        <v>216</v>
      </c>
      <c r="E369" s="173" t="s">
        <v>692</v>
      </c>
      <c r="F369" s="174" t="s">
        <v>693</v>
      </c>
      <c r="G369" s="175" t="s">
        <v>329</v>
      </c>
      <c r="H369" s="176">
        <v>23</v>
      </c>
      <c r="I369" s="177"/>
      <c r="J369" s="178">
        <f>ROUND(I369*H369,2)</f>
        <v>0</v>
      </c>
      <c r="K369" s="174" t="s">
        <v>220</v>
      </c>
      <c r="L369" s="38"/>
      <c r="M369" s="179" t="s">
        <v>3</v>
      </c>
      <c r="N369" s="180" t="s">
        <v>43</v>
      </c>
      <c r="O369" s="71"/>
      <c r="P369" s="181">
        <f>O369*H369</f>
        <v>0</v>
      </c>
      <c r="Q369" s="181">
        <v>0.29121239999999998</v>
      </c>
      <c r="R369" s="181">
        <f>Q369*H369</f>
        <v>6.6978852</v>
      </c>
      <c r="S369" s="181">
        <v>0</v>
      </c>
      <c r="T369" s="182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183" t="s">
        <v>221</v>
      </c>
      <c r="AT369" s="183" t="s">
        <v>216</v>
      </c>
      <c r="AU369" s="183" t="s">
        <v>222</v>
      </c>
      <c r="AY369" s="18" t="s">
        <v>213</v>
      </c>
      <c r="BE369" s="184">
        <f>IF(N369="základní",J369,0)</f>
        <v>0</v>
      </c>
      <c r="BF369" s="184">
        <f>IF(N369="snížená",J369,0)</f>
        <v>0</v>
      </c>
      <c r="BG369" s="184">
        <f>IF(N369="zákl. přenesená",J369,0)</f>
        <v>0</v>
      </c>
      <c r="BH369" s="184">
        <f>IF(N369="sníž. přenesená",J369,0)</f>
        <v>0</v>
      </c>
      <c r="BI369" s="184">
        <f>IF(N369="nulová",J369,0)</f>
        <v>0</v>
      </c>
      <c r="BJ369" s="18" t="s">
        <v>76</v>
      </c>
      <c r="BK369" s="184">
        <f>ROUND(I369*H369,2)</f>
        <v>0</v>
      </c>
      <c r="BL369" s="18" t="s">
        <v>221</v>
      </c>
      <c r="BM369" s="183" t="s">
        <v>694</v>
      </c>
    </row>
    <row r="370" s="2" customFormat="1">
      <c r="A370" s="37"/>
      <c r="B370" s="38"/>
      <c r="C370" s="37"/>
      <c r="D370" s="185" t="s">
        <v>224</v>
      </c>
      <c r="E370" s="37"/>
      <c r="F370" s="186" t="s">
        <v>695</v>
      </c>
      <c r="G370" s="37"/>
      <c r="H370" s="37"/>
      <c r="I370" s="187"/>
      <c r="J370" s="37"/>
      <c r="K370" s="37"/>
      <c r="L370" s="38"/>
      <c r="M370" s="188"/>
      <c r="N370" s="189"/>
      <c r="O370" s="71"/>
      <c r="P370" s="71"/>
      <c r="Q370" s="71"/>
      <c r="R370" s="71"/>
      <c r="S370" s="71"/>
      <c r="T370" s="72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18" t="s">
        <v>224</v>
      </c>
      <c r="AU370" s="18" t="s">
        <v>222</v>
      </c>
    </row>
    <row r="371" s="2" customFormat="1" ht="24.15" customHeight="1">
      <c r="A371" s="37"/>
      <c r="B371" s="171"/>
      <c r="C371" s="192" t="s">
        <v>696</v>
      </c>
      <c r="D371" s="192" t="s">
        <v>292</v>
      </c>
      <c r="E371" s="193" t="s">
        <v>697</v>
      </c>
      <c r="F371" s="194" t="s">
        <v>698</v>
      </c>
      <c r="G371" s="195" t="s">
        <v>403</v>
      </c>
      <c r="H371" s="196">
        <v>195.5</v>
      </c>
      <c r="I371" s="197"/>
      <c r="J371" s="198">
        <f>ROUND(I371*H371,2)</f>
        <v>0</v>
      </c>
      <c r="K371" s="194" t="s">
        <v>220</v>
      </c>
      <c r="L371" s="199"/>
      <c r="M371" s="200" t="s">
        <v>3</v>
      </c>
      <c r="N371" s="201" t="s">
        <v>43</v>
      </c>
      <c r="O371" s="71"/>
      <c r="P371" s="181">
        <f>O371*H371</f>
        <v>0</v>
      </c>
      <c r="Q371" s="181">
        <v>0.41299999999999998</v>
      </c>
      <c r="R371" s="181">
        <f>Q371*H371</f>
        <v>80.741500000000002</v>
      </c>
      <c r="S371" s="181">
        <v>0</v>
      </c>
      <c r="T371" s="182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83" t="s">
        <v>257</v>
      </c>
      <c r="AT371" s="183" t="s">
        <v>292</v>
      </c>
      <c r="AU371" s="183" t="s">
        <v>222</v>
      </c>
      <c r="AY371" s="18" t="s">
        <v>213</v>
      </c>
      <c r="BE371" s="184">
        <f>IF(N371="základní",J371,0)</f>
        <v>0</v>
      </c>
      <c r="BF371" s="184">
        <f>IF(N371="snížená",J371,0)</f>
        <v>0</v>
      </c>
      <c r="BG371" s="184">
        <f>IF(N371="zákl. přenesená",J371,0)</f>
        <v>0</v>
      </c>
      <c r="BH371" s="184">
        <f>IF(N371="sníž. přenesená",J371,0)</f>
        <v>0</v>
      </c>
      <c r="BI371" s="184">
        <f>IF(N371="nulová",J371,0)</f>
        <v>0</v>
      </c>
      <c r="BJ371" s="18" t="s">
        <v>76</v>
      </c>
      <c r="BK371" s="184">
        <f>ROUND(I371*H371,2)</f>
        <v>0</v>
      </c>
      <c r="BL371" s="18" t="s">
        <v>221</v>
      </c>
      <c r="BM371" s="183" t="s">
        <v>699</v>
      </c>
    </row>
    <row r="372" s="2" customFormat="1" ht="16.5" customHeight="1">
      <c r="A372" s="37"/>
      <c r="B372" s="171"/>
      <c r="C372" s="172" t="s">
        <v>700</v>
      </c>
      <c r="D372" s="172" t="s">
        <v>216</v>
      </c>
      <c r="E372" s="173" t="s">
        <v>701</v>
      </c>
      <c r="F372" s="174" t="s">
        <v>702</v>
      </c>
      <c r="G372" s="175" t="s">
        <v>232</v>
      </c>
      <c r="H372" s="176">
        <v>6.6559999999999997</v>
      </c>
      <c r="I372" s="177"/>
      <c r="J372" s="178">
        <f>ROUND(I372*H372,2)</f>
        <v>0</v>
      </c>
      <c r="K372" s="174" t="s">
        <v>220</v>
      </c>
      <c r="L372" s="38"/>
      <c r="M372" s="179" t="s">
        <v>3</v>
      </c>
      <c r="N372" s="180" t="s">
        <v>43</v>
      </c>
      <c r="O372" s="71"/>
      <c r="P372" s="181">
        <f>O372*H372</f>
        <v>0</v>
      </c>
      <c r="Q372" s="181">
        <v>2.6446800000000001</v>
      </c>
      <c r="R372" s="181">
        <f>Q372*H372</f>
        <v>17.602990080000001</v>
      </c>
      <c r="S372" s="181">
        <v>0</v>
      </c>
      <c r="T372" s="182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3" t="s">
        <v>221</v>
      </c>
      <c r="AT372" s="183" t="s">
        <v>216</v>
      </c>
      <c r="AU372" s="183" t="s">
        <v>222</v>
      </c>
      <c r="AY372" s="18" t="s">
        <v>213</v>
      </c>
      <c r="BE372" s="184">
        <f>IF(N372="základní",J372,0)</f>
        <v>0</v>
      </c>
      <c r="BF372" s="184">
        <f>IF(N372="snížená",J372,0)</f>
        <v>0</v>
      </c>
      <c r="BG372" s="184">
        <f>IF(N372="zákl. přenesená",J372,0)</f>
        <v>0</v>
      </c>
      <c r="BH372" s="184">
        <f>IF(N372="sníž. přenesená",J372,0)</f>
        <v>0</v>
      </c>
      <c r="BI372" s="184">
        <f>IF(N372="nulová",J372,0)</f>
        <v>0</v>
      </c>
      <c r="BJ372" s="18" t="s">
        <v>76</v>
      </c>
      <c r="BK372" s="184">
        <f>ROUND(I372*H372,2)</f>
        <v>0</v>
      </c>
      <c r="BL372" s="18" t="s">
        <v>221</v>
      </c>
      <c r="BM372" s="183" t="s">
        <v>703</v>
      </c>
    </row>
    <row r="373" s="2" customFormat="1">
      <c r="A373" s="37"/>
      <c r="B373" s="38"/>
      <c r="C373" s="37"/>
      <c r="D373" s="185" t="s">
        <v>224</v>
      </c>
      <c r="E373" s="37"/>
      <c r="F373" s="186" t="s">
        <v>704</v>
      </c>
      <c r="G373" s="37"/>
      <c r="H373" s="37"/>
      <c r="I373" s="187"/>
      <c r="J373" s="37"/>
      <c r="K373" s="37"/>
      <c r="L373" s="38"/>
      <c r="M373" s="188"/>
      <c r="N373" s="189"/>
      <c r="O373" s="71"/>
      <c r="P373" s="71"/>
      <c r="Q373" s="71"/>
      <c r="R373" s="71"/>
      <c r="S373" s="71"/>
      <c r="T373" s="72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18" t="s">
        <v>224</v>
      </c>
      <c r="AU373" s="18" t="s">
        <v>222</v>
      </c>
    </row>
    <row r="374" s="2" customFormat="1" ht="37.8" customHeight="1">
      <c r="A374" s="37"/>
      <c r="B374" s="171"/>
      <c r="C374" s="172" t="s">
        <v>705</v>
      </c>
      <c r="D374" s="172" t="s">
        <v>216</v>
      </c>
      <c r="E374" s="173" t="s">
        <v>706</v>
      </c>
      <c r="F374" s="174" t="s">
        <v>707</v>
      </c>
      <c r="G374" s="175" t="s">
        <v>219</v>
      </c>
      <c r="H374" s="176">
        <v>45.25</v>
      </c>
      <c r="I374" s="177"/>
      <c r="J374" s="178">
        <f>ROUND(I374*H374,2)</f>
        <v>0</v>
      </c>
      <c r="K374" s="174" t="s">
        <v>220</v>
      </c>
      <c r="L374" s="38"/>
      <c r="M374" s="179" t="s">
        <v>3</v>
      </c>
      <c r="N374" s="180" t="s">
        <v>43</v>
      </c>
      <c r="O374" s="71"/>
      <c r="P374" s="181">
        <f>O374*H374</f>
        <v>0</v>
      </c>
      <c r="Q374" s="181">
        <v>0.0053261999999999997</v>
      </c>
      <c r="R374" s="181">
        <f>Q374*H374</f>
        <v>0.24101054999999999</v>
      </c>
      <c r="S374" s="181">
        <v>0</v>
      </c>
      <c r="T374" s="182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3" t="s">
        <v>221</v>
      </c>
      <c r="AT374" s="183" t="s">
        <v>216</v>
      </c>
      <c r="AU374" s="183" t="s">
        <v>222</v>
      </c>
      <c r="AY374" s="18" t="s">
        <v>213</v>
      </c>
      <c r="BE374" s="184">
        <f>IF(N374="základní",J374,0)</f>
        <v>0</v>
      </c>
      <c r="BF374" s="184">
        <f>IF(N374="snížená",J374,0)</f>
        <v>0</v>
      </c>
      <c r="BG374" s="184">
        <f>IF(N374="zákl. přenesená",J374,0)</f>
        <v>0</v>
      </c>
      <c r="BH374" s="184">
        <f>IF(N374="sníž. přenesená",J374,0)</f>
        <v>0</v>
      </c>
      <c r="BI374" s="184">
        <f>IF(N374="nulová",J374,0)</f>
        <v>0</v>
      </c>
      <c r="BJ374" s="18" t="s">
        <v>76</v>
      </c>
      <c r="BK374" s="184">
        <f>ROUND(I374*H374,2)</f>
        <v>0</v>
      </c>
      <c r="BL374" s="18" t="s">
        <v>221</v>
      </c>
      <c r="BM374" s="183" t="s">
        <v>708</v>
      </c>
    </row>
    <row r="375" s="2" customFormat="1">
      <c r="A375" s="37"/>
      <c r="B375" s="38"/>
      <c r="C375" s="37"/>
      <c r="D375" s="185" t="s">
        <v>224</v>
      </c>
      <c r="E375" s="37"/>
      <c r="F375" s="186" t="s">
        <v>709</v>
      </c>
      <c r="G375" s="37"/>
      <c r="H375" s="37"/>
      <c r="I375" s="187"/>
      <c r="J375" s="37"/>
      <c r="K375" s="37"/>
      <c r="L375" s="38"/>
      <c r="M375" s="188"/>
      <c r="N375" s="189"/>
      <c r="O375" s="71"/>
      <c r="P375" s="71"/>
      <c r="Q375" s="71"/>
      <c r="R375" s="71"/>
      <c r="S375" s="71"/>
      <c r="T375" s="72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18" t="s">
        <v>224</v>
      </c>
      <c r="AU375" s="18" t="s">
        <v>222</v>
      </c>
    </row>
    <row r="376" s="2" customFormat="1" ht="37.8" customHeight="1">
      <c r="A376" s="37"/>
      <c r="B376" s="171"/>
      <c r="C376" s="172" t="s">
        <v>710</v>
      </c>
      <c r="D376" s="172" t="s">
        <v>216</v>
      </c>
      <c r="E376" s="173" t="s">
        <v>711</v>
      </c>
      <c r="F376" s="174" t="s">
        <v>712</v>
      </c>
      <c r="G376" s="175" t="s">
        <v>219</v>
      </c>
      <c r="H376" s="176">
        <v>45.25</v>
      </c>
      <c r="I376" s="177"/>
      <c r="J376" s="178">
        <f>ROUND(I376*H376,2)</f>
        <v>0</v>
      </c>
      <c r="K376" s="174" t="s">
        <v>220</v>
      </c>
      <c r="L376" s="38"/>
      <c r="M376" s="179" t="s">
        <v>3</v>
      </c>
      <c r="N376" s="180" t="s">
        <v>43</v>
      </c>
      <c r="O376" s="71"/>
      <c r="P376" s="181">
        <f>O376*H376</f>
        <v>0</v>
      </c>
      <c r="Q376" s="181">
        <v>0</v>
      </c>
      <c r="R376" s="181">
        <f>Q376*H376</f>
        <v>0</v>
      </c>
      <c r="S376" s="181">
        <v>0</v>
      </c>
      <c r="T376" s="182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83" t="s">
        <v>221</v>
      </c>
      <c r="AT376" s="183" t="s">
        <v>216</v>
      </c>
      <c r="AU376" s="183" t="s">
        <v>222</v>
      </c>
      <c r="AY376" s="18" t="s">
        <v>213</v>
      </c>
      <c r="BE376" s="184">
        <f>IF(N376="základní",J376,0)</f>
        <v>0</v>
      </c>
      <c r="BF376" s="184">
        <f>IF(N376="snížená",J376,0)</f>
        <v>0</v>
      </c>
      <c r="BG376" s="184">
        <f>IF(N376="zákl. přenesená",J376,0)</f>
        <v>0</v>
      </c>
      <c r="BH376" s="184">
        <f>IF(N376="sníž. přenesená",J376,0)</f>
        <v>0</v>
      </c>
      <c r="BI376" s="184">
        <f>IF(N376="nulová",J376,0)</f>
        <v>0</v>
      </c>
      <c r="BJ376" s="18" t="s">
        <v>76</v>
      </c>
      <c r="BK376" s="184">
        <f>ROUND(I376*H376,2)</f>
        <v>0</v>
      </c>
      <c r="BL376" s="18" t="s">
        <v>221</v>
      </c>
      <c r="BM376" s="183" t="s">
        <v>713</v>
      </c>
    </row>
    <row r="377" s="2" customFormat="1">
      <c r="A377" s="37"/>
      <c r="B377" s="38"/>
      <c r="C377" s="37"/>
      <c r="D377" s="185" t="s">
        <v>224</v>
      </c>
      <c r="E377" s="37"/>
      <c r="F377" s="186" t="s">
        <v>714</v>
      </c>
      <c r="G377" s="37"/>
      <c r="H377" s="37"/>
      <c r="I377" s="187"/>
      <c r="J377" s="37"/>
      <c r="K377" s="37"/>
      <c r="L377" s="38"/>
      <c r="M377" s="188"/>
      <c r="N377" s="189"/>
      <c r="O377" s="71"/>
      <c r="P377" s="71"/>
      <c r="Q377" s="71"/>
      <c r="R377" s="71"/>
      <c r="S377" s="71"/>
      <c r="T377" s="72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18" t="s">
        <v>224</v>
      </c>
      <c r="AU377" s="18" t="s">
        <v>222</v>
      </c>
    </row>
    <row r="378" s="2" customFormat="1" ht="24.15" customHeight="1">
      <c r="A378" s="37"/>
      <c r="B378" s="171"/>
      <c r="C378" s="172" t="s">
        <v>715</v>
      </c>
      <c r="D378" s="172" t="s">
        <v>216</v>
      </c>
      <c r="E378" s="173" t="s">
        <v>667</v>
      </c>
      <c r="F378" s="174" t="s">
        <v>668</v>
      </c>
      <c r="G378" s="175" t="s">
        <v>281</v>
      </c>
      <c r="H378" s="176">
        <v>0.58099999999999996</v>
      </c>
      <c r="I378" s="177"/>
      <c r="J378" s="178">
        <f>ROUND(I378*H378,2)</f>
        <v>0</v>
      </c>
      <c r="K378" s="174" t="s">
        <v>220</v>
      </c>
      <c r="L378" s="38"/>
      <c r="M378" s="179" t="s">
        <v>3</v>
      </c>
      <c r="N378" s="180" t="s">
        <v>43</v>
      </c>
      <c r="O378" s="71"/>
      <c r="P378" s="181">
        <f>O378*H378</f>
        <v>0</v>
      </c>
      <c r="Q378" s="181">
        <v>1.0529056800000001</v>
      </c>
      <c r="R378" s="181">
        <f>Q378*H378</f>
        <v>0.61173820008000002</v>
      </c>
      <c r="S378" s="181">
        <v>0</v>
      </c>
      <c r="T378" s="182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83" t="s">
        <v>221</v>
      </c>
      <c r="AT378" s="183" t="s">
        <v>216</v>
      </c>
      <c r="AU378" s="183" t="s">
        <v>222</v>
      </c>
      <c r="AY378" s="18" t="s">
        <v>213</v>
      </c>
      <c r="BE378" s="184">
        <f>IF(N378="základní",J378,0)</f>
        <v>0</v>
      </c>
      <c r="BF378" s="184">
        <f>IF(N378="snížená",J378,0)</f>
        <v>0</v>
      </c>
      <c r="BG378" s="184">
        <f>IF(N378="zákl. přenesená",J378,0)</f>
        <v>0</v>
      </c>
      <c r="BH378" s="184">
        <f>IF(N378="sníž. přenesená",J378,0)</f>
        <v>0</v>
      </c>
      <c r="BI378" s="184">
        <f>IF(N378="nulová",J378,0)</f>
        <v>0</v>
      </c>
      <c r="BJ378" s="18" t="s">
        <v>76</v>
      </c>
      <c r="BK378" s="184">
        <f>ROUND(I378*H378,2)</f>
        <v>0</v>
      </c>
      <c r="BL378" s="18" t="s">
        <v>221</v>
      </c>
      <c r="BM378" s="183" t="s">
        <v>716</v>
      </c>
    </row>
    <row r="379" s="2" customFormat="1">
      <c r="A379" s="37"/>
      <c r="B379" s="38"/>
      <c r="C379" s="37"/>
      <c r="D379" s="185" t="s">
        <v>224</v>
      </c>
      <c r="E379" s="37"/>
      <c r="F379" s="186" t="s">
        <v>670</v>
      </c>
      <c r="G379" s="37"/>
      <c r="H379" s="37"/>
      <c r="I379" s="187"/>
      <c r="J379" s="37"/>
      <c r="K379" s="37"/>
      <c r="L379" s="38"/>
      <c r="M379" s="188"/>
      <c r="N379" s="189"/>
      <c r="O379" s="71"/>
      <c r="P379" s="71"/>
      <c r="Q379" s="71"/>
      <c r="R379" s="71"/>
      <c r="S379" s="71"/>
      <c r="T379" s="72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T379" s="18" t="s">
        <v>224</v>
      </c>
      <c r="AU379" s="18" t="s">
        <v>222</v>
      </c>
    </row>
    <row r="380" s="2" customFormat="1" ht="44.25" customHeight="1">
      <c r="A380" s="37"/>
      <c r="B380" s="171"/>
      <c r="C380" s="172" t="s">
        <v>717</v>
      </c>
      <c r="D380" s="172" t="s">
        <v>216</v>
      </c>
      <c r="E380" s="173" t="s">
        <v>718</v>
      </c>
      <c r="F380" s="174" t="s">
        <v>719</v>
      </c>
      <c r="G380" s="175" t="s">
        <v>219</v>
      </c>
      <c r="H380" s="176">
        <v>32</v>
      </c>
      <c r="I380" s="177"/>
      <c r="J380" s="178">
        <f>ROUND(I380*H380,2)</f>
        <v>0</v>
      </c>
      <c r="K380" s="174" t="s">
        <v>220</v>
      </c>
      <c r="L380" s="38"/>
      <c r="M380" s="179" t="s">
        <v>3</v>
      </c>
      <c r="N380" s="180" t="s">
        <v>43</v>
      </c>
      <c r="O380" s="71"/>
      <c r="P380" s="181">
        <f>O380*H380</f>
        <v>0</v>
      </c>
      <c r="Q380" s="181">
        <v>0.00029</v>
      </c>
      <c r="R380" s="181">
        <f>Q380*H380</f>
        <v>0.0092800000000000001</v>
      </c>
      <c r="S380" s="181">
        <v>0</v>
      </c>
      <c r="T380" s="182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83" t="s">
        <v>221</v>
      </c>
      <c r="AT380" s="183" t="s">
        <v>216</v>
      </c>
      <c r="AU380" s="183" t="s">
        <v>222</v>
      </c>
      <c r="AY380" s="18" t="s">
        <v>213</v>
      </c>
      <c r="BE380" s="184">
        <f>IF(N380="základní",J380,0)</f>
        <v>0</v>
      </c>
      <c r="BF380" s="184">
        <f>IF(N380="snížená",J380,0)</f>
        <v>0</v>
      </c>
      <c r="BG380" s="184">
        <f>IF(N380="zákl. přenesená",J380,0)</f>
        <v>0</v>
      </c>
      <c r="BH380" s="184">
        <f>IF(N380="sníž. přenesená",J380,0)</f>
        <v>0</v>
      </c>
      <c r="BI380" s="184">
        <f>IF(N380="nulová",J380,0)</f>
        <v>0</v>
      </c>
      <c r="BJ380" s="18" t="s">
        <v>76</v>
      </c>
      <c r="BK380" s="184">
        <f>ROUND(I380*H380,2)</f>
        <v>0</v>
      </c>
      <c r="BL380" s="18" t="s">
        <v>221</v>
      </c>
      <c r="BM380" s="183" t="s">
        <v>720</v>
      </c>
    </row>
    <row r="381" s="2" customFormat="1">
      <c r="A381" s="37"/>
      <c r="B381" s="38"/>
      <c r="C381" s="37"/>
      <c r="D381" s="185" t="s">
        <v>224</v>
      </c>
      <c r="E381" s="37"/>
      <c r="F381" s="186" t="s">
        <v>721</v>
      </c>
      <c r="G381" s="37"/>
      <c r="H381" s="37"/>
      <c r="I381" s="187"/>
      <c r="J381" s="37"/>
      <c r="K381" s="37"/>
      <c r="L381" s="38"/>
      <c r="M381" s="188"/>
      <c r="N381" s="189"/>
      <c r="O381" s="71"/>
      <c r="P381" s="71"/>
      <c r="Q381" s="71"/>
      <c r="R381" s="71"/>
      <c r="S381" s="71"/>
      <c r="T381" s="72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18" t="s">
        <v>224</v>
      </c>
      <c r="AU381" s="18" t="s">
        <v>222</v>
      </c>
    </row>
    <row r="382" s="12" customFormat="1" ht="20.88" customHeight="1">
      <c r="A382" s="12"/>
      <c r="B382" s="158"/>
      <c r="C382" s="12"/>
      <c r="D382" s="159" t="s">
        <v>71</v>
      </c>
      <c r="E382" s="169" t="s">
        <v>722</v>
      </c>
      <c r="F382" s="169" t="s">
        <v>723</v>
      </c>
      <c r="G382" s="12"/>
      <c r="H382" s="12"/>
      <c r="I382" s="161"/>
      <c r="J382" s="170">
        <f>BK382</f>
        <v>0</v>
      </c>
      <c r="K382" s="12"/>
      <c r="L382" s="158"/>
      <c r="M382" s="163"/>
      <c r="N382" s="164"/>
      <c r="O382" s="164"/>
      <c r="P382" s="165">
        <f>SUM(P383:P397)</f>
        <v>0</v>
      </c>
      <c r="Q382" s="164"/>
      <c r="R382" s="165">
        <f>SUM(R383:R397)</f>
        <v>21.008926348879999</v>
      </c>
      <c r="S382" s="164"/>
      <c r="T382" s="166">
        <f>SUM(T383:T397)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159" t="s">
        <v>76</v>
      </c>
      <c r="AT382" s="167" t="s">
        <v>71</v>
      </c>
      <c r="AU382" s="167" t="s">
        <v>80</v>
      </c>
      <c r="AY382" s="159" t="s">
        <v>213</v>
      </c>
      <c r="BK382" s="168">
        <f>SUM(BK383:BK397)</f>
        <v>0</v>
      </c>
    </row>
    <row r="383" s="2" customFormat="1" ht="49.05" customHeight="1">
      <c r="A383" s="37"/>
      <c r="B383" s="171"/>
      <c r="C383" s="172" t="s">
        <v>724</v>
      </c>
      <c r="D383" s="172" t="s">
        <v>216</v>
      </c>
      <c r="E383" s="173" t="s">
        <v>725</v>
      </c>
      <c r="F383" s="174" t="s">
        <v>726</v>
      </c>
      <c r="G383" s="175" t="s">
        <v>232</v>
      </c>
      <c r="H383" s="176">
        <v>7.7590000000000003</v>
      </c>
      <c r="I383" s="177"/>
      <c r="J383" s="178">
        <f>ROUND(I383*H383,2)</f>
        <v>0</v>
      </c>
      <c r="K383" s="174" t="s">
        <v>220</v>
      </c>
      <c r="L383" s="38"/>
      <c r="M383" s="179" t="s">
        <v>3</v>
      </c>
      <c r="N383" s="180" t="s">
        <v>43</v>
      </c>
      <c r="O383" s="71"/>
      <c r="P383" s="181">
        <f>O383*H383</f>
        <v>0</v>
      </c>
      <c r="Q383" s="181">
        <v>2.5020099999999998</v>
      </c>
      <c r="R383" s="181">
        <f>Q383*H383</f>
        <v>19.413095590000001</v>
      </c>
      <c r="S383" s="181">
        <v>0</v>
      </c>
      <c r="T383" s="182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83" t="s">
        <v>221</v>
      </c>
      <c r="AT383" s="183" t="s">
        <v>216</v>
      </c>
      <c r="AU383" s="183" t="s">
        <v>222</v>
      </c>
      <c r="AY383" s="18" t="s">
        <v>213</v>
      </c>
      <c r="BE383" s="184">
        <f>IF(N383="základní",J383,0)</f>
        <v>0</v>
      </c>
      <c r="BF383" s="184">
        <f>IF(N383="snížená",J383,0)</f>
        <v>0</v>
      </c>
      <c r="BG383" s="184">
        <f>IF(N383="zákl. přenesená",J383,0)</f>
        <v>0</v>
      </c>
      <c r="BH383" s="184">
        <f>IF(N383="sníž. přenesená",J383,0)</f>
        <v>0</v>
      </c>
      <c r="BI383" s="184">
        <f>IF(N383="nulová",J383,0)</f>
        <v>0</v>
      </c>
      <c r="BJ383" s="18" t="s">
        <v>76</v>
      </c>
      <c r="BK383" s="184">
        <f>ROUND(I383*H383,2)</f>
        <v>0</v>
      </c>
      <c r="BL383" s="18" t="s">
        <v>221</v>
      </c>
      <c r="BM383" s="183" t="s">
        <v>727</v>
      </c>
    </row>
    <row r="384" s="2" customFormat="1">
      <c r="A384" s="37"/>
      <c r="B384" s="38"/>
      <c r="C384" s="37"/>
      <c r="D384" s="185" t="s">
        <v>224</v>
      </c>
      <c r="E384" s="37"/>
      <c r="F384" s="186" t="s">
        <v>728</v>
      </c>
      <c r="G384" s="37"/>
      <c r="H384" s="37"/>
      <c r="I384" s="187"/>
      <c r="J384" s="37"/>
      <c r="K384" s="37"/>
      <c r="L384" s="38"/>
      <c r="M384" s="188"/>
      <c r="N384" s="189"/>
      <c r="O384" s="71"/>
      <c r="P384" s="71"/>
      <c r="Q384" s="71"/>
      <c r="R384" s="71"/>
      <c r="S384" s="71"/>
      <c r="T384" s="72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18" t="s">
        <v>224</v>
      </c>
      <c r="AU384" s="18" t="s">
        <v>222</v>
      </c>
    </row>
    <row r="385" s="2" customFormat="1" ht="78" customHeight="1">
      <c r="A385" s="37"/>
      <c r="B385" s="171"/>
      <c r="C385" s="172" t="s">
        <v>729</v>
      </c>
      <c r="D385" s="172" t="s">
        <v>216</v>
      </c>
      <c r="E385" s="173" t="s">
        <v>730</v>
      </c>
      <c r="F385" s="174" t="s">
        <v>731</v>
      </c>
      <c r="G385" s="175" t="s">
        <v>281</v>
      </c>
      <c r="H385" s="176">
        <v>1.1639999999999999</v>
      </c>
      <c r="I385" s="177"/>
      <c r="J385" s="178">
        <f>ROUND(I385*H385,2)</f>
        <v>0</v>
      </c>
      <c r="K385" s="174" t="s">
        <v>220</v>
      </c>
      <c r="L385" s="38"/>
      <c r="M385" s="179" t="s">
        <v>3</v>
      </c>
      <c r="N385" s="180" t="s">
        <v>43</v>
      </c>
      <c r="O385" s="71"/>
      <c r="P385" s="181">
        <f>O385*H385</f>
        <v>0</v>
      </c>
      <c r="Q385" s="181">
        <v>1.0555522399999999</v>
      </c>
      <c r="R385" s="181">
        <f>Q385*H385</f>
        <v>1.2286628073599999</v>
      </c>
      <c r="S385" s="181">
        <v>0</v>
      </c>
      <c r="T385" s="182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83" t="s">
        <v>221</v>
      </c>
      <c r="AT385" s="183" t="s">
        <v>216</v>
      </c>
      <c r="AU385" s="183" t="s">
        <v>222</v>
      </c>
      <c r="AY385" s="18" t="s">
        <v>213</v>
      </c>
      <c r="BE385" s="184">
        <f>IF(N385="základní",J385,0)</f>
        <v>0</v>
      </c>
      <c r="BF385" s="184">
        <f>IF(N385="snížená",J385,0)</f>
        <v>0</v>
      </c>
      <c r="BG385" s="184">
        <f>IF(N385="zákl. přenesená",J385,0)</f>
        <v>0</v>
      </c>
      <c r="BH385" s="184">
        <f>IF(N385="sníž. přenesená",J385,0)</f>
        <v>0</v>
      </c>
      <c r="BI385" s="184">
        <f>IF(N385="nulová",J385,0)</f>
        <v>0</v>
      </c>
      <c r="BJ385" s="18" t="s">
        <v>76</v>
      </c>
      <c r="BK385" s="184">
        <f>ROUND(I385*H385,2)</f>
        <v>0</v>
      </c>
      <c r="BL385" s="18" t="s">
        <v>221</v>
      </c>
      <c r="BM385" s="183" t="s">
        <v>732</v>
      </c>
    </row>
    <row r="386" s="2" customFormat="1">
      <c r="A386" s="37"/>
      <c r="B386" s="38"/>
      <c r="C386" s="37"/>
      <c r="D386" s="185" t="s">
        <v>224</v>
      </c>
      <c r="E386" s="37"/>
      <c r="F386" s="186" t="s">
        <v>733</v>
      </c>
      <c r="G386" s="37"/>
      <c r="H386" s="37"/>
      <c r="I386" s="187"/>
      <c r="J386" s="37"/>
      <c r="K386" s="37"/>
      <c r="L386" s="38"/>
      <c r="M386" s="188"/>
      <c r="N386" s="189"/>
      <c r="O386" s="71"/>
      <c r="P386" s="71"/>
      <c r="Q386" s="71"/>
      <c r="R386" s="71"/>
      <c r="S386" s="71"/>
      <c r="T386" s="72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18" t="s">
        <v>224</v>
      </c>
      <c r="AU386" s="18" t="s">
        <v>222</v>
      </c>
    </row>
    <row r="387" s="2" customFormat="1" ht="37.8" customHeight="1">
      <c r="A387" s="37"/>
      <c r="B387" s="171"/>
      <c r="C387" s="172" t="s">
        <v>734</v>
      </c>
      <c r="D387" s="172" t="s">
        <v>216</v>
      </c>
      <c r="E387" s="173" t="s">
        <v>706</v>
      </c>
      <c r="F387" s="174" t="s">
        <v>707</v>
      </c>
      <c r="G387" s="175" t="s">
        <v>219</v>
      </c>
      <c r="H387" s="176">
        <v>53.188000000000002</v>
      </c>
      <c r="I387" s="177"/>
      <c r="J387" s="178">
        <f>ROUND(I387*H387,2)</f>
        <v>0</v>
      </c>
      <c r="K387" s="174" t="s">
        <v>220</v>
      </c>
      <c r="L387" s="38"/>
      <c r="M387" s="179" t="s">
        <v>3</v>
      </c>
      <c r="N387" s="180" t="s">
        <v>43</v>
      </c>
      <c r="O387" s="71"/>
      <c r="P387" s="181">
        <f>O387*H387</f>
        <v>0</v>
      </c>
      <c r="Q387" s="181">
        <v>0.0053261999999999997</v>
      </c>
      <c r="R387" s="181">
        <f>Q387*H387</f>
        <v>0.28328992559999999</v>
      </c>
      <c r="S387" s="181">
        <v>0</v>
      </c>
      <c r="T387" s="182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183" t="s">
        <v>221</v>
      </c>
      <c r="AT387" s="183" t="s">
        <v>216</v>
      </c>
      <c r="AU387" s="183" t="s">
        <v>222</v>
      </c>
      <c r="AY387" s="18" t="s">
        <v>213</v>
      </c>
      <c r="BE387" s="184">
        <f>IF(N387="základní",J387,0)</f>
        <v>0</v>
      </c>
      <c r="BF387" s="184">
        <f>IF(N387="snížená",J387,0)</f>
        <v>0</v>
      </c>
      <c r="BG387" s="184">
        <f>IF(N387="zákl. přenesená",J387,0)</f>
        <v>0</v>
      </c>
      <c r="BH387" s="184">
        <f>IF(N387="sníž. přenesená",J387,0)</f>
        <v>0</v>
      </c>
      <c r="BI387" s="184">
        <f>IF(N387="nulová",J387,0)</f>
        <v>0</v>
      </c>
      <c r="BJ387" s="18" t="s">
        <v>76</v>
      </c>
      <c r="BK387" s="184">
        <f>ROUND(I387*H387,2)</f>
        <v>0</v>
      </c>
      <c r="BL387" s="18" t="s">
        <v>221</v>
      </c>
      <c r="BM387" s="183" t="s">
        <v>735</v>
      </c>
    </row>
    <row r="388" s="2" customFormat="1">
      <c r="A388" s="37"/>
      <c r="B388" s="38"/>
      <c r="C388" s="37"/>
      <c r="D388" s="185" t="s">
        <v>224</v>
      </c>
      <c r="E388" s="37"/>
      <c r="F388" s="186" t="s">
        <v>709</v>
      </c>
      <c r="G388" s="37"/>
      <c r="H388" s="37"/>
      <c r="I388" s="187"/>
      <c r="J388" s="37"/>
      <c r="K388" s="37"/>
      <c r="L388" s="38"/>
      <c r="M388" s="188"/>
      <c r="N388" s="189"/>
      <c r="O388" s="71"/>
      <c r="P388" s="71"/>
      <c r="Q388" s="71"/>
      <c r="R388" s="71"/>
      <c r="S388" s="71"/>
      <c r="T388" s="72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T388" s="18" t="s">
        <v>224</v>
      </c>
      <c r="AU388" s="18" t="s">
        <v>222</v>
      </c>
    </row>
    <row r="389" s="2" customFormat="1" ht="37.8" customHeight="1">
      <c r="A389" s="37"/>
      <c r="B389" s="171"/>
      <c r="C389" s="172" t="s">
        <v>736</v>
      </c>
      <c r="D389" s="172" t="s">
        <v>216</v>
      </c>
      <c r="E389" s="173" t="s">
        <v>711</v>
      </c>
      <c r="F389" s="174" t="s">
        <v>712</v>
      </c>
      <c r="G389" s="175" t="s">
        <v>219</v>
      </c>
      <c r="H389" s="176">
        <v>53.188000000000002</v>
      </c>
      <c r="I389" s="177"/>
      <c r="J389" s="178">
        <f>ROUND(I389*H389,2)</f>
        <v>0</v>
      </c>
      <c r="K389" s="174" t="s">
        <v>220</v>
      </c>
      <c r="L389" s="38"/>
      <c r="M389" s="179" t="s">
        <v>3</v>
      </c>
      <c r="N389" s="180" t="s">
        <v>43</v>
      </c>
      <c r="O389" s="71"/>
      <c r="P389" s="181">
        <f>O389*H389</f>
        <v>0</v>
      </c>
      <c r="Q389" s="181">
        <v>0</v>
      </c>
      <c r="R389" s="181">
        <f>Q389*H389</f>
        <v>0</v>
      </c>
      <c r="S389" s="181">
        <v>0</v>
      </c>
      <c r="T389" s="182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183" t="s">
        <v>221</v>
      </c>
      <c r="AT389" s="183" t="s">
        <v>216</v>
      </c>
      <c r="AU389" s="183" t="s">
        <v>222</v>
      </c>
      <c r="AY389" s="18" t="s">
        <v>213</v>
      </c>
      <c r="BE389" s="184">
        <f>IF(N389="základní",J389,0)</f>
        <v>0</v>
      </c>
      <c r="BF389" s="184">
        <f>IF(N389="snížená",J389,0)</f>
        <v>0</v>
      </c>
      <c r="BG389" s="184">
        <f>IF(N389="zákl. přenesená",J389,0)</f>
        <v>0</v>
      </c>
      <c r="BH389" s="184">
        <f>IF(N389="sníž. přenesená",J389,0)</f>
        <v>0</v>
      </c>
      <c r="BI389" s="184">
        <f>IF(N389="nulová",J389,0)</f>
        <v>0</v>
      </c>
      <c r="BJ389" s="18" t="s">
        <v>76</v>
      </c>
      <c r="BK389" s="184">
        <f>ROUND(I389*H389,2)</f>
        <v>0</v>
      </c>
      <c r="BL389" s="18" t="s">
        <v>221</v>
      </c>
      <c r="BM389" s="183" t="s">
        <v>737</v>
      </c>
    </row>
    <row r="390" s="2" customFormat="1">
      <c r="A390" s="37"/>
      <c r="B390" s="38"/>
      <c r="C390" s="37"/>
      <c r="D390" s="185" t="s">
        <v>224</v>
      </c>
      <c r="E390" s="37"/>
      <c r="F390" s="186" t="s">
        <v>714</v>
      </c>
      <c r="G390" s="37"/>
      <c r="H390" s="37"/>
      <c r="I390" s="187"/>
      <c r="J390" s="37"/>
      <c r="K390" s="37"/>
      <c r="L390" s="38"/>
      <c r="M390" s="188"/>
      <c r="N390" s="189"/>
      <c r="O390" s="71"/>
      <c r="P390" s="71"/>
      <c r="Q390" s="71"/>
      <c r="R390" s="71"/>
      <c r="S390" s="71"/>
      <c r="T390" s="72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T390" s="18" t="s">
        <v>224</v>
      </c>
      <c r="AU390" s="18" t="s">
        <v>222</v>
      </c>
    </row>
    <row r="391" s="2" customFormat="1" ht="37.8" customHeight="1">
      <c r="A391" s="37"/>
      <c r="B391" s="171"/>
      <c r="C391" s="172" t="s">
        <v>738</v>
      </c>
      <c r="D391" s="172" t="s">
        <v>216</v>
      </c>
      <c r="E391" s="173" t="s">
        <v>739</v>
      </c>
      <c r="F391" s="174" t="s">
        <v>740</v>
      </c>
      <c r="G391" s="175" t="s">
        <v>219</v>
      </c>
      <c r="H391" s="176">
        <v>27.064</v>
      </c>
      <c r="I391" s="177"/>
      <c r="J391" s="178">
        <f>ROUND(I391*H391,2)</f>
        <v>0</v>
      </c>
      <c r="K391" s="174" t="s">
        <v>220</v>
      </c>
      <c r="L391" s="38"/>
      <c r="M391" s="179" t="s">
        <v>3</v>
      </c>
      <c r="N391" s="180" t="s">
        <v>43</v>
      </c>
      <c r="O391" s="71"/>
      <c r="P391" s="181">
        <f>O391*H391</f>
        <v>0</v>
      </c>
      <c r="Q391" s="181">
        <v>0.00088228000000000004</v>
      </c>
      <c r="R391" s="181">
        <f>Q391*H391</f>
        <v>0.02387802592</v>
      </c>
      <c r="S391" s="181">
        <v>0</v>
      </c>
      <c r="T391" s="182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83" t="s">
        <v>221</v>
      </c>
      <c r="AT391" s="183" t="s">
        <v>216</v>
      </c>
      <c r="AU391" s="183" t="s">
        <v>222</v>
      </c>
      <c r="AY391" s="18" t="s">
        <v>213</v>
      </c>
      <c r="BE391" s="184">
        <f>IF(N391="základní",J391,0)</f>
        <v>0</v>
      </c>
      <c r="BF391" s="184">
        <f>IF(N391="snížená",J391,0)</f>
        <v>0</v>
      </c>
      <c r="BG391" s="184">
        <f>IF(N391="zákl. přenesená",J391,0)</f>
        <v>0</v>
      </c>
      <c r="BH391" s="184">
        <f>IF(N391="sníž. přenesená",J391,0)</f>
        <v>0</v>
      </c>
      <c r="BI391" s="184">
        <f>IF(N391="nulová",J391,0)</f>
        <v>0</v>
      </c>
      <c r="BJ391" s="18" t="s">
        <v>76</v>
      </c>
      <c r="BK391" s="184">
        <f>ROUND(I391*H391,2)</f>
        <v>0</v>
      </c>
      <c r="BL391" s="18" t="s">
        <v>221</v>
      </c>
      <c r="BM391" s="183" t="s">
        <v>741</v>
      </c>
    </row>
    <row r="392" s="2" customFormat="1">
      <c r="A392" s="37"/>
      <c r="B392" s="38"/>
      <c r="C392" s="37"/>
      <c r="D392" s="185" t="s">
        <v>224</v>
      </c>
      <c r="E392" s="37"/>
      <c r="F392" s="186" t="s">
        <v>742</v>
      </c>
      <c r="G392" s="37"/>
      <c r="H392" s="37"/>
      <c r="I392" s="187"/>
      <c r="J392" s="37"/>
      <c r="K392" s="37"/>
      <c r="L392" s="38"/>
      <c r="M392" s="188"/>
      <c r="N392" s="189"/>
      <c r="O392" s="71"/>
      <c r="P392" s="71"/>
      <c r="Q392" s="71"/>
      <c r="R392" s="71"/>
      <c r="S392" s="71"/>
      <c r="T392" s="72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18" t="s">
        <v>224</v>
      </c>
      <c r="AU392" s="18" t="s">
        <v>222</v>
      </c>
    </row>
    <row r="393" s="2" customFormat="1" ht="37.8" customHeight="1">
      <c r="A393" s="37"/>
      <c r="B393" s="171"/>
      <c r="C393" s="172" t="s">
        <v>743</v>
      </c>
      <c r="D393" s="172" t="s">
        <v>216</v>
      </c>
      <c r="E393" s="173" t="s">
        <v>744</v>
      </c>
      <c r="F393" s="174" t="s">
        <v>745</v>
      </c>
      <c r="G393" s="175" t="s">
        <v>219</v>
      </c>
      <c r="H393" s="176">
        <v>27.064</v>
      </c>
      <c r="I393" s="177"/>
      <c r="J393" s="178">
        <f>ROUND(I393*H393,2)</f>
        <v>0</v>
      </c>
      <c r="K393" s="174" t="s">
        <v>220</v>
      </c>
      <c r="L393" s="38"/>
      <c r="M393" s="179" t="s">
        <v>3</v>
      </c>
      <c r="N393" s="180" t="s">
        <v>43</v>
      </c>
      <c r="O393" s="71"/>
      <c r="P393" s="181">
        <f>O393*H393</f>
        <v>0</v>
      </c>
      <c r="Q393" s="181">
        <v>0</v>
      </c>
      <c r="R393" s="181">
        <f>Q393*H393</f>
        <v>0</v>
      </c>
      <c r="S393" s="181">
        <v>0</v>
      </c>
      <c r="T393" s="182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183" t="s">
        <v>221</v>
      </c>
      <c r="AT393" s="183" t="s">
        <v>216</v>
      </c>
      <c r="AU393" s="183" t="s">
        <v>222</v>
      </c>
      <c r="AY393" s="18" t="s">
        <v>213</v>
      </c>
      <c r="BE393" s="184">
        <f>IF(N393="základní",J393,0)</f>
        <v>0</v>
      </c>
      <c r="BF393" s="184">
        <f>IF(N393="snížená",J393,0)</f>
        <v>0</v>
      </c>
      <c r="BG393" s="184">
        <f>IF(N393="zákl. přenesená",J393,0)</f>
        <v>0</v>
      </c>
      <c r="BH393" s="184">
        <f>IF(N393="sníž. přenesená",J393,0)</f>
        <v>0</v>
      </c>
      <c r="BI393" s="184">
        <f>IF(N393="nulová",J393,0)</f>
        <v>0</v>
      </c>
      <c r="BJ393" s="18" t="s">
        <v>76</v>
      </c>
      <c r="BK393" s="184">
        <f>ROUND(I393*H393,2)</f>
        <v>0</v>
      </c>
      <c r="BL393" s="18" t="s">
        <v>221</v>
      </c>
      <c r="BM393" s="183" t="s">
        <v>746</v>
      </c>
    </row>
    <row r="394" s="2" customFormat="1">
      <c r="A394" s="37"/>
      <c r="B394" s="38"/>
      <c r="C394" s="37"/>
      <c r="D394" s="185" t="s">
        <v>224</v>
      </c>
      <c r="E394" s="37"/>
      <c r="F394" s="186" t="s">
        <v>747</v>
      </c>
      <c r="G394" s="37"/>
      <c r="H394" s="37"/>
      <c r="I394" s="187"/>
      <c r="J394" s="37"/>
      <c r="K394" s="37"/>
      <c r="L394" s="38"/>
      <c r="M394" s="188"/>
      <c r="N394" s="189"/>
      <c r="O394" s="71"/>
      <c r="P394" s="71"/>
      <c r="Q394" s="71"/>
      <c r="R394" s="71"/>
      <c r="S394" s="71"/>
      <c r="T394" s="72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T394" s="18" t="s">
        <v>224</v>
      </c>
      <c r="AU394" s="18" t="s">
        <v>222</v>
      </c>
    </row>
    <row r="395" s="2" customFormat="1" ht="24.15" customHeight="1">
      <c r="A395" s="37"/>
      <c r="B395" s="171"/>
      <c r="C395" s="172" t="s">
        <v>748</v>
      </c>
      <c r="D395" s="172" t="s">
        <v>216</v>
      </c>
      <c r="E395" s="173" t="s">
        <v>749</v>
      </c>
      <c r="F395" s="174" t="s">
        <v>750</v>
      </c>
      <c r="G395" s="175" t="s">
        <v>414</v>
      </c>
      <c r="H395" s="176">
        <v>2</v>
      </c>
      <c r="I395" s="177"/>
      <c r="J395" s="178">
        <f>ROUND(I395*H395,2)</f>
        <v>0</v>
      </c>
      <c r="K395" s="174" t="s">
        <v>415</v>
      </c>
      <c r="L395" s="38"/>
      <c r="M395" s="179" t="s">
        <v>3</v>
      </c>
      <c r="N395" s="180" t="s">
        <v>43</v>
      </c>
      <c r="O395" s="71"/>
      <c r="P395" s="181">
        <f>O395*H395</f>
        <v>0</v>
      </c>
      <c r="Q395" s="181">
        <v>0</v>
      </c>
      <c r="R395" s="181">
        <f>Q395*H395</f>
        <v>0</v>
      </c>
      <c r="S395" s="181">
        <v>0</v>
      </c>
      <c r="T395" s="182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183" t="s">
        <v>221</v>
      </c>
      <c r="AT395" s="183" t="s">
        <v>216</v>
      </c>
      <c r="AU395" s="183" t="s">
        <v>222</v>
      </c>
      <c r="AY395" s="18" t="s">
        <v>213</v>
      </c>
      <c r="BE395" s="184">
        <f>IF(N395="základní",J395,0)</f>
        <v>0</v>
      </c>
      <c r="BF395" s="184">
        <f>IF(N395="snížená",J395,0)</f>
        <v>0</v>
      </c>
      <c r="BG395" s="184">
        <f>IF(N395="zákl. přenesená",J395,0)</f>
        <v>0</v>
      </c>
      <c r="BH395" s="184">
        <f>IF(N395="sníž. přenesená",J395,0)</f>
        <v>0</v>
      </c>
      <c r="BI395" s="184">
        <f>IF(N395="nulová",J395,0)</f>
        <v>0</v>
      </c>
      <c r="BJ395" s="18" t="s">
        <v>76</v>
      </c>
      <c r="BK395" s="184">
        <f>ROUND(I395*H395,2)</f>
        <v>0</v>
      </c>
      <c r="BL395" s="18" t="s">
        <v>221</v>
      </c>
      <c r="BM395" s="183" t="s">
        <v>751</v>
      </c>
    </row>
    <row r="396" s="2" customFormat="1" ht="55.5" customHeight="1">
      <c r="A396" s="37"/>
      <c r="B396" s="171"/>
      <c r="C396" s="172" t="s">
        <v>752</v>
      </c>
      <c r="D396" s="172" t="s">
        <v>216</v>
      </c>
      <c r="E396" s="173" t="s">
        <v>753</v>
      </c>
      <c r="F396" s="174" t="s">
        <v>754</v>
      </c>
      <c r="G396" s="175" t="s">
        <v>329</v>
      </c>
      <c r="H396" s="176">
        <v>12</v>
      </c>
      <c r="I396" s="177"/>
      <c r="J396" s="178">
        <f>ROUND(I396*H396,2)</f>
        <v>0</v>
      </c>
      <c r="K396" s="174" t="s">
        <v>220</v>
      </c>
      <c r="L396" s="38"/>
      <c r="M396" s="179" t="s">
        <v>3</v>
      </c>
      <c r="N396" s="180" t="s">
        <v>43</v>
      </c>
      <c r="O396" s="71"/>
      <c r="P396" s="181">
        <f>O396*H396</f>
        <v>0</v>
      </c>
      <c r="Q396" s="181">
        <v>0.0050000000000000001</v>
      </c>
      <c r="R396" s="181">
        <f>Q396*H396</f>
        <v>0.059999999999999998</v>
      </c>
      <c r="S396" s="181">
        <v>0</v>
      </c>
      <c r="T396" s="182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83" t="s">
        <v>221</v>
      </c>
      <c r="AT396" s="183" t="s">
        <v>216</v>
      </c>
      <c r="AU396" s="183" t="s">
        <v>222</v>
      </c>
      <c r="AY396" s="18" t="s">
        <v>213</v>
      </c>
      <c r="BE396" s="184">
        <f>IF(N396="základní",J396,0)</f>
        <v>0</v>
      </c>
      <c r="BF396" s="184">
        <f>IF(N396="snížená",J396,0)</f>
        <v>0</v>
      </c>
      <c r="BG396" s="184">
        <f>IF(N396="zákl. přenesená",J396,0)</f>
        <v>0</v>
      </c>
      <c r="BH396" s="184">
        <f>IF(N396="sníž. přenesená",J396,0)</f>
        <v>0</v>
      </c>
      <c r="BI396" s="184">
        <f>IF(N396="nulová",J396,0)</f>
        <v>0</v>
      </c>
      <c r="BJ396" s="18" t="s">
        <v>76</v>
      </c>
      <c r="BK396" s="184">
        <f>ROUND(I396*H396,2)</f>
        <v>0</v>
      </c>
      <c r="BL396" s="18" t="s">
        <v>221</v>
      </c>
      <c r="BM396" s="183" t="s">
        <v>755</v>
      </c>
    </row>
    <row r="397" s="2" customFormat="1">
      <c r="A397" s="37"/>
      <c r="B397" s="38"/>
      <c r="C397" s="37"/>
      <c r="D397" s="185" t="s">
        <v>224</v>
      </c>
      <c r="E397" s="37"/>
      <c r="F397" s="186" t="s">
        <v>756</v>
      </c>
      <c r="G397" s="37"/>
      <c r="H397" s="37"/>
      <c r="I397" s="187"/>
      <c r="J397" s="37"/>
      <c r="K397" s="37"/>
      <c r="L397" s="38"/>
      <c r="M397" s="188"/>
      <c r="N397" s="189"/>
      <c r="O397" s="71"/>
      <c r="P397" s="71"/>
      <c r="Q397" s="71"/>
      <c r="R397" s="71"/>
      <c r="S397" s="71"/>
      <c r="T397" s="72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18" t="s">
        <v>224</v>
      </c>
      <c r="AU397" s="18" t="s">
        <v>222</v>
      </c>
    </row>
    <row r="398" s="12" customFormat="1" ht="20.88" customHeight="1">
      <c r="A398" s="12"/>
      <c r="B398" s="158"/>
      <c r="C398" s="12"/>
      <c r="D398" s="159" t="s">
        <v>71</v>
      </c>
      <c r="E398" s="169" t="s">
        <v>427</v>
      </c>
      <c r="F398" s="169" t="s">
        <v>757</v>
      </c>
      <c r="G398" s="12"/>
      <c r="H398" s="12"/>
      <c r="I398" s="161"/>
      <c r="J398" s="170">
        <f>BK398</f>
        <v>0</v>
      </c>
      <c r="K398" s="12"/>
      <c r="L398" s="158"/>
      <c r="M398" s="163"/>
      <c r="N398" s="164"/>
      <c r="O398" s="164"/>
      <c r="P398" s="165">
        <f>SUM(P399:P410)</f>
        <v>0</v>
      </c>
      <c r="Q398" s="164"/>
      <c r="R398" s="165">
        <f>SUM(R399:R410)</f>
        <v>5.1125818429999992</v>
      </c>
      <c r="S398" s="164"/>
      <c r="T398" s="166">
        <f>SUM(T399:T410)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159" t="s">
        <v>76</v>
      </c>
      <c r="AT398" s="167" t="s">
        <v>71</v>
      </c>
      <c r="AU398" s="167" t="s">
        <v>80</v>
      </c>
      <c r="AY398" s="159" t="s">
        <v>213</v>
      </c>
      <c r="BK398" s="168">
        <f>SUM(BK399:BK410)</f>
        <v>0</v>
      </c>
    </row>
    <row r="399" s="2" customFormat="1" ht="37.8" customHeight="1">
      <c r="A399" s="37"/>
      <c r="B399" s="171"/>
      <c r="C399" s="172" t="s">
        <v>758</v>
      </c>
      <c r="D399" s="172" t="s">
        <v>216</v>
      </c>
      <c r="E399" s="173" t="s">
        <v>759</v>
      </c>
      <c r="F399" s="174" t="s">
        <v>760</v>
      </c>
      <c r="G399" s="175" t="s">
        <v>219</v>
      </c>
      <c r="H399" s="176">
        <v>17.699999999999999</v>
      </c>
      <c r="I399" s="177"/>
      <c r="J399" s="178">
        <f>ROUND(I399*H399,2)</f>
        <v>0</v>
      </c>
      <c r="K399" s="174" t="s">
        <v>220</v>
      </c>
      <c r="L399" s="38"/>
      <c r="M399" s="179" t="s">
        <v>3</v>
      </c>
      <c r="N399" s="180" t="s">
        <v>43</v>
      </c>
      <c r="O399" s="71"/>
      <c r="P399" s="181">
        <f>O399*H399</f>
        <v>0</v>
      </c>
      <c r="Q399" s="181">
        <v>0.00662832</v>
      </c>
      <c r="R399" s="181">
        <f>Q399*H399</f>
        <v>0.117321264</v>
      </c>
      <c r="S399" s="181">
        <v>0</v>
      </c>
      <c r="T399" s="182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83" t="s">
        <v>221</v>
      </c>
      <c r="AT399" s="183" t="s">
        <v>216</v>
      </c>
      <c r="AU399" s="183" t="s">
        <v>222</v>
      </c>
      <c r="AY399" s="18" t="s">
        <v>213</v>
      </c>
      <c r="BE399" s="184">
        <f>IF(N399="základní",J399,0)</f>
        <v>0</v>
      </c>
      <c r="BF399" s="184">
        <f>IF(N399="snížená",J399,0)</f>
        <v>0</v>
      </c>
      <c r="BG399" s="184">
        <f>IF(N399="zákl. přenesená",J399,0)</f>
        <v>0</v>
      </c>
      <c r="BH399" s="184">
        <f>IF(N399="sníž. přenesená",J399,0)</f>
        <v>0</v>
      </c>
      <c r="BI399" s="184">
        <f>IF(N399="nulová",J399,0)</f>
        <v>0</v>
      </c>
      <c r="BJ399" s="18" t="s">
        <v>76</v>
      </c>
      <c r="BK399" s="184">
        <f>ROUND(I399*H399,2)</f>
        <v>0</v>
      </c>
      <c r="BL399" s="18" t="s">
        <v>221</v>
      </c>
      <c r="BM399" s="183" t="s">
        <v>761</v>
      </c>
    </row>
    <row r="400" s="2" customFormat="1">
      <c r="A400" s="37"/>
      <c r="B400" s="38"/>
      <c r="C400" s="37"/>
      <c r="D400" s="185" t="s">
        <v>224</v>
      </c>
      <c r="E400" s="37"/>
      <c r="F400" s="186" t="s">
        <v>762</v>
      </c>
      <c r="G400" s="37"/>
      <c r="H400" s="37"/>
      <c r="I400" s="187"/>
      <c r="J400" s="37"/>
      <c r="K400" s="37"/>
      <c r="L400" s="38"/>
      <c r="M400" s="188"/>
      <c r="N400" s="189"/>
      <c r="O400" s="71"/>
      <c r="P400" s="71"/>
      <c r="Q400" s="71"/>
      <c r="R400" s="71"/>
      <c r="S400" s="71"/>
      <c r="T400" s="72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18" t="s">
        <v>224</v>
      </c>
      <c r="AU400" s="18" t="s">
        <v>222</v>
      </c>
    </row>
    <row r="401" s="2" customFormat="1" ht="37.8" customHeight="1">
      <c r="A401" s="37"/>
      <c r="B401" s="171"/>
      <c r="C401" s="172" t="s">
        <v>763</v>
      </c>
      <c r="D401" s="172" t="s">
        <v>216</v>
      </c>
      <c r="E401" s="173" t="s">
        <v>764</v>
      </c>
      <c r="F401" s="174" t="s">
        <v>765</v>
      </c>
      <c r="G401" s="175" t="s">
        <v>219</v>
      </c>
      <c r="H401" s="176">
        <v>17.699999999999999</v>
      </c>
      <c r="I401" s="177"/>
      <c r="J401" s="178">
        <f>ROUND(I401*H401,2)</f>
        <v>0</v>
      </c>
      <c r="K401" s="174" t="s">
        <v>220</v>
      </c>
      <c r="L401" s="38"/>
      <c r="M401" s="179" t="s">
        <v>3</v>
      </c>
      <c r="N401" s="180" t="s">
        <v>43</v>
      </c>
      <c r="O401" s="71"/>
      <c r="P401" s="181">
        <f>O401*H401</f>
        <v>0</v>
      </c>
      <c r="Q401" s="181">
        <v>0</v>
      </c>
      <c r="R401" s="181">
        <f>Q401*H401</f>
        <v>0</v>
      </c>
      <c r="S401" s="181">
        <v>0</v>
      </c>
      <c r="T401" s="182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83" t="s">
        <v>221</v>
      </c>
      <c r="AT401" s="183" t="s">
        <v>216</v>
      </c>
      <c r="AU401" s="183" t="s">
        <v>222</v>
      </c>
      <c r="AY401" s="18" t="s">
        <v>213</v>
      </c>
      <c r="BE401" s="184">
        <f>IF(N401="základní",J401,0)</f>
        <v>0</v>
      </c>
      <c r="BF401" s="184">
        <f>IF(N401="snížená",J401,0)</f>
        <v>0</v>
      </c>
      <c r="BG401" s="184">
        <f>IF(N401="zákl. přenesená",J401,0)</f>
        <v>0</v>
      </c>
      <c r="BH401" s="184">
        <f>IF(N401="sníž. přenesená",J401,0)</f>
        <v>0</v>
      </c>
      <c r="BI401" s="184">
        <f>IF(N401="nulová",J401,0)</f>
        <v>0</v>
      </c>
      <c r="BJ401" s="18" t="s">
        <v>76</v>
      </c>
      <c r="BK401" s="184">
        <f>ROUND(I401*H401,2)</f>
        <v>0</v>
      </c>
      <c r="BL401" s="18" t="s">
        <v>221</v>
      </c>
      <c r="BM401" s="183" t="s">
        <v>766</v>
      </c>
    </row>
    <row r="402" s="2" customFormat="1">
      <c r="A402" s="37"/>
      <c r="B402" s="38"/>
      <c r="C402" s="37"/>
      <c r="D402" s="185" t="s">
        <v>224</v>
      </c>
      <c r="E402" s="37"/>
      <c r="F402" s="186" t="s">
        <v>767</v>
      </c>
      <c r="G402" s="37"/>
      <c r="H402" s="37"/>
      <c r="I402" s="187"/>
      <c r="J402" s="37"/>
      <c r="K402" s="37"/>
      <c r="L402" s="38"/>
      <c r="M402" s="188"/>
      <c r="N402" s="189"/>
      <c r="O402" s="71"/>
      <c r="P402" s="71"/>
      <c r="Q402" s="71"/>
      <c r="R402" s="71"/>
      <c r="S402" s="71"/>
      <c r="T402" s="72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T402" s="18" t="s">
        <v>224</v>
      </c>
      <c r="AU402" s="18" t="s">
        <v>222</v>
      </c>
    </row>
    <row r="403" s="2" customFormat="1" ht="37.8" customHeight="1">
      <c r="A403" s="37"/>
      <c r="B403" s="171"/>
      <c r="C403" s="172" t="s">
        <v>768</v>
      </c>
      <c r="D403" s="172" t="s">
        <v>216</v>
      </c>
      <c r="E403" s="173" t="s">
        <v>769</v>
      </c>
      <c r="F403" s="174" t="s">
        <v>770</v>
      </c>
      <c r="G403" s="175" t="s">
        <v>219</v>
      </c>
      <c r="H403" s="176">
        <v>4.5250000000000004</v>
      </c>
      <c r="I403" s="177"/>
      <c r="J403" s="178">
        <f>ROUND(I403*H403,2)</f>
        <v>0</v>
      </c>
      <c r="K403" s="174" t="s">
        <v>220</v>
      </c>
      <c r="L403" s="38"/>
      <c r="M403" s="179" t="s">
        <v>3</v>
      </c>
      <c r="N403" s="180" t="s">
        <v>43</v>
      </c>
      <c r="O403" s="71"/>
      <c r="P403" s="181">
        <f>O403*H403</f>
        <v>0</v>
      </c>
      <c r="Q403" s="181">
        <v>0.0013426</v>
      </c>
      <c r="R403" s="181">
        <f>Q403*H403</f>
        <v>0.0060752650000000007</v>
      </c>
      <c r="S403" s="181">
        <v>0</v>
      </c>
      <c r="T403" s="182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183" t="s">
        <v>221</v>
      </c>
      <c r="AT403" s="183" t="s">
        <v>216</v>
      </c>
      <c r="AU403" s="183" t="s">
        <v>222</v>
      </c>
      <c r="AY403" s="18" t="s">
        <v>213</v>
      </c>
      <c r="BE403" s="184">
        <f>IF(N403="základní",J403,0)</f>
        <v>0</v>
      </c>
      <c r="BF403" s="184">
        <f>IF(N403="snížená",J403,0)</f>
        <v>0</v>
      </c>
      <c r="BG403" s="184">
        <f>IF(N403="zákl. přenesená",J403,0)</f>
        <v>0</v>
      </c>
      <c r="BH403" s="184">
        <f>IF(N403="sníž. přenesená",J403,0)</f>
        <v>0</v>
      </c>
      <c r="BI403" s="184">
        <f>IF(N403="nulová",J403,0)</f>
        <v>0</v>
      </c>
      <c r="BJ403" s="18" t="s">
        <v>76</v>
      </c>
      <c r="BK403" s="184">
        <f>ROUND(I403*H403,2)</f>
        <v>0</v>
      </c>
      <c r="BL403" s="18" t="s">
        <v>221</v>
      </c>
      <c r="BM403" s="183" t="s">
        <v>771</v>
      </c>
    </row>
    <row r="404" s="2" customFormat="1">
      <c r="A404" s="37"/>
      <c r="B404" s="38"/>
      <c r="C404" s="37"/>
      <c r="D404" s="185" t="s">
        <v>224</v>
      </c>
      <c r="E404" s="37"/>
      <c r="F404" s="186" t="s">
        <v>772</v>
      </c>
      <c r="G404" s="37"/>
      <c r="H404" s="37"/>
      <c r="I404" s="187"/>
      <c r="J404" s="37"/>
      <c r="K404" s="37"/>
      <c r="L404" s="38"/>
      <c r="M404" s="188"/>
      <c r="N404" s="189"/>
      <c r="O404" s="71"/>
      <c r="P404" s="71"/>
      <c r="Q404" s="71"/>
      <c r="R404" s="71"/>
      <c r="S404" s="71"/>
      <c r="T404" s="72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18" t="s">
        <v>224</v>
      </c>
      <c r="AU404" s="18" t="s">
        <v>222</v>
      </c>
    </row>
    <row r="405" s="2" customFormat="1" ht="37.8" customHeight="1">
      <c r="A405" s="37"/>
      <c r="B405" s="171"/>
      <c r="C405" s="172" t="s">
        <v>773</v>
      </c>
      <c r="D405" s="172" t="s">
        <v>216</v>
      </c>
      <c r="E405" s="173" t="s">
        <v>774</v>
      </c>
      <c r="F405" s="174" t="s">
        <v>775</v>
      </c>
      <c r="G405" s="175" t="s">
        <v>219</v>
      </c>
      <c r="H405" s="176">
        <v>4.5250000000000004</v>
      </c>
      <c r="I405" s="177"/>
      <c r="J405" s="178">
        <f>ROUND(I405*H405,2)</f>
        <v>0</v>
      </c>
      <c r="K405" s="174" t="s">
        <v>220</v>
      </c>
      <c r="L405" s="38"/>
      <c r="M405" s="179" t="s">
        <v>3</v>
      </c>
      <c r="N405" s="180" t="s">
        <v>43</v>
      </c>
      <c r="O405" s="71"/>
      <c r="P405" s="181">
        <f>O405*H405</f>
        <v>0</v>
      </c>
      <c r="Q405" s="181">
        <v>0</v>
      </c>
      <c r="R405" s="181">
        <f>Q405*H405</f>
        <v>0</v>
      </c>
      <c r="S405" s="181">
        <v>0</v>
      </c>
      <c r="T405" s="182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83" t="s">
        <v>221</v>
      </c>
      <c r="AT405" s="183" t="s">
        <v>216</v>
      </c>
      <c r="AU405" s="183" t="s">
        <v>222</v>
      </c>
      <c r="AY405" s="18" t="s">
        <v>213</v>
      </c>
      <c r="BE405" s="184">
        <f>IF(N405="základní",J405,0)</f>
        <v>0</v>
      </c>
      <c r="BF405" s="184">
        <f>IF(N405="snížená",J405,0)</f>
        <v>0</v>
      </c>
      <c r="BG405" s="184">
        <f>IF(N405="zákl. přenesená",J405,0)</f>
        <v>0</v>
      </c>
      <c r="BH405" s="184">
        <f>IF(N405="sníž. přenesená",J405,0)</f>
        <v>0</v>
      </c>
      <c r="BI405" s="184">
        <f>IF(N405="nulová",J405,0)</f>
        <v>0</v>
      </c>
      <c r="BJ405" s="18" t="s">
        <v>76</v>
      </c>
      <c r="BK405" s="184">
        <f>ROUND(I405*H405,2)</f>
        <v>0</v>
      </c>
      <c r="BL405" s="18" t="s">
        <v>221</v>
      </c>
      <c r="BM405" s="183" t="s">
        <v>776</v>
      </c>
    </row>
    <row r="406" s="2" customFormat="1">
      <c r="A406" s="37"/>
      <c r="B406" s="38"/>
      <c r="C406" s="37"/>
      <c r="D406" s="185" t="s">
        <v>224</v>
      </c>
      <c r="E406" s="37"/>
      <c r="F406" s="186" t="s">
        <v>777</v>
      </c>
      <c r="G406" s="37"/>
      <c r="H406" s="37"/>
      <c r="I406" s="187"/>
      <c r="J406" s="37"/>
      <c r="K406" s="37"/>
      <c r="L406" s="38"/>
      <c r="M406" s="188"/>
      <c r="N406" s="189"/>
      <c r="O406" s="71"/>
      <c r="P406" s="71"/>
      <c r="Q406" s="71"/>
      <c r="R406" s="71"/>
      <c r="S406" s="71"/>
      <c r="T406" s="72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18" t="s">
        <v>224</v>
      </c>
      <c r="AU406" s="18" t="s">
        <v>222</v>
      </c>
    </row>
    <row r="407" s="2" customFormat="1" ht="55.5" customHeight="1">
      <c r="A407" s="37"/>
      <c r="B407" s="171"/>
      <c r="C407" s="172" t="s">
        <v>778</v>
      </c>
      <c r="D407" s="172" t="s">
        <v>216</v>
      </c>
      <c r="E407" s="173" t="s">
        <v>779</v>
      </c>
      <c r="F407" s="174" t="s">
        <v>780</v>
      </c>
      <c r="G407" s="175" t="s">
        <v>232</v>
      </c>
      <c r="H407" s="176">
        <v>1.9139999999999999</v>
      </c>
      <c r="I407" s="177"/>
      <c r="J407" s="178">
        <f>ROUND(I407*H407,2)</f>
        <v>0</v>
      </c>
      <c r="K407" s="174" t="s">
        <v>220</v>
      </c>
      <c r="L407" s="38"/>
      <c r="M407" s="179" t="s">
        <v>3</v>
      </c>
      <c r="N407" s="180" t="s">
        <v>43</v>
      </c>
      <c r="O407" s="71"/>
      <c r="P407" s="181">
        <f>O407*H407</f>
        <v>0</v>
      </c>
      <c r="Q407" s="181">
        <v>2.5019399999999998</v>
      </c>
      <c r="R407" s="181">
        <f>Q407*H407</f>
        <v>4.7887131599999995</v>
      </c>
      <c r="S407" s="181">
        <v>0</v>
      </c>
      <c r="T407" s="182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183" t="s">
        <v>221</v>
      </c>
      <c r="AT407" s="183" t="s">
        <v>216</v>
      </c>
      <c r="AU407" s="183" t="s">
        <v>222</v>
      </c>
      <c r="AY407" s="18" t="s">
        <v>213</v>
      </c>
      <c r="BE407" s="184">
        <f>IF(N407="základní",J407,0)</f>
        <v>0</v>
      </c>
      <c r="BF407" s="184">
        <f>IF(N407="snížená",J407,0)</f>
        <v>0</v>
      </c>
      <c r="BG407" s="184">
        <f>IF(N407="zákl. přenesená",J407,0)</f>
        <v>0</v>
      </c>
      <c r="BH407" s="184">
        <f>IF(N407="sníž. přenesená",J407,0)</f>
        <v>0</v>
      </c>
      <c r="BI407" s="184">
        <f>IF(N407="nulová",J407,0)</f>
        <v>0</v>
      </c>
      <c r="BJ407" s="18" t="s">
        <v>76</v>
      </c>
      <c r="BK407" s="184">
        <f>ROUND(I407*H407,2)</f>
        <v>0</v>
      </c>
      <c r="BL407" s="18" t="s">
        <v>221</v>
      </c>
      <c r="BM407" s="183" t="s">
        <v>781</v>
      </c>
    </row>
    <row r="408" s="2" customFormat="1">
      <c r="A408" s="37"/>
      <c r="B408" s="38"/>
      <c r="C408" s="37"/>
      <c r="D408" s="185" t="s">
        <v>224</v>
      </c>
      <c r="E408" s="37"/>
      <c r="F408" s="186" t="s">
        <v>782</v>
      </c>
      <c r="G408" s="37"/>
      <c r="H408" s="37"/>
      <c r="I408" s="187"/>
      <c r="J408" s="37"/>
      <c r="K408" s="37"/>
      <c r="L408" s="38"/>
      <c r="M408" s="188"/>
      <c r="N408" s="189"/>
      <c r="O408" s="71"/>
      <c r="P408" s="71"/>
      <c r="Q408" s="71"/>
      <c r="R408" s="71"/>
      <c r="S408" s="71"/>
      <c r="T408" s="72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T408" s="18" t="s">
        <v>224</v>
      </c>
      <c r="AU408" s="18" t="s">
        <v>222</v>
      </c>
    </row>
    <row r="409" s="2" customFormat="1" ht="66.75" customHeight="1">
      <c r="A409" s="37"/>
      <c r="B409" s="171"/>
      <c r="C409" s="172" t="s">
        <v>783</v>
      </c>
      <c r="D409" s="172" t="s">
        <v>216</v>
      </c>
      <c r="E409" s="173" t="s">
        <v>784</v>
      </c>
      <c r="F409" s="174" t="s">
        <v>785</v>
      </c>
      <c r="G409" s="175" t="s">
        <v>281</v>
      </c>
      <c r="H409" s="176">
        <v>0.19</v>
      </c>
      <c r="I409" s="177"/>
      <c r="J409" s="178">
        <f>ROUND(I409*H409,2)</f>
        <v>0</v>
      </c>
      <c r="K409" s="174" t="s">
        <v>220</v>
      </c>
      <c r="L409" s="38"/>
      <c r="M409" s="179" t="s">
        <v>3</v>
      </c>
      <c r="N409" s="180" t="s">
        <v>43</v>
      </c>
      <c r="O409" s="71"/>
      <c r="P409" s="181">
        <f>O409*H409</f>
        <v>0</v>
      </c>
      <c r="Q409" s="181">
        <v>1.0551166000000001</v>
      </c>
      <c r="R409" s="181">
        <f>Q409*H409</f>
        <v>0.20047215400000001</v>
      </c>
      <c r="S409" s="181">
        <v>0</v>
      </c>
      <c r="T409" s="182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83" t="s">
        <v>221</v>
      </c>
      <c r="AT409" s="183" t="s">
        <v>216</v>
      </c>
      <c r="AU409" s="183" t="s">
        <v>222</v>
      </c>
      <c r="AY409" s="18" t="s">
        <v>213</v>
      </c>
      <c r="BE409" s="184">
        <f>IF(N409="základní",J409,0)</f>
        <v>0</v>
      </c>
      <c r="BF409" s="184">
        <f>IF(N409="snížená",J409,0)</f>
        <v>0</v>
      </c>
      <c r="BG409" s="184">
        <f>IF(N409="zákl. přenesená",J409,0)</f>
        <v>0</v>
      </c>
      <c r="BH409" s="184">
        <f>IF(N409="sníž. přenesená",J409,0)</f>
        <v>0</v>
      </c>
      <c r="BI409" s="184">
        <f>IF(N409="nulová",J409,0)</f>
        <v>0</v>
      </c>
      <c r="BJ409" s="18" t="s">
        <v>76</v>
      </c>
      <c r="BK409" s="184">
        <f>ROUND(I409*H409,2)</f>
        <v>0</v>
      </c>
      <c r="BL409" s="18" t="s">
        <v>221</v>
      </c>
      <c r="BM409" s="183" t="s">
        <v>786</v>
      </c>
    </row>
    <row r="410" s="2" customFormat="1">
      <c r="A410" s="37"/>
      <c r="B410" s="38"/>
      <c r="C410" s="37"/>
      <c r="D410" s="185" t="s">
        <v>224</v>
      </c>
      <c r="E410" s="37"/>
      <c r="F410" s="186" t="s">
        <v>787</v>
      </c>
      <c r="G410" s="37"/>
      <c r="H410" s="37"/>
      <c r="I410" s="187"/>
      <c r="J410" s="37"/>
      <c r="K410" s="37"/>
      <c r="L410" s="38"/>
      <c r="M410" s="188"/>
      <c r="N410" s="189"/>
      <c r="O410" s="71"/>
      <c r="P410" s="71"/>
      <c r="Q410" s="71"/>
      <c r="R410" s="71"/>
      <c r="S410" s="71"/>
      <c r="T410" s="72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18" t="s">
        <v>224</v>
      </c>
      <c r="AU410" s="18" t="s">
        <v>222</v>
      </c>
    </row>
    <row r="411" s="12" customFormat="1" ht="20.88" customHeight="1">
      <c r="A411" s="12"/>
      <c r="B411" s="158"/>
      <c r="C411" s="12"/>
      <c r="D411" s="159" t="s">
        <v>71</v>
      </c>
      <c r="E411" s="169" t="s">
        <v>788</v>
      </c>
      <c r="F411" s="169" t="s">
        <v>789</v>
      </c>
      <c r="G411" s="12"/>
      <c r="H411" s="12"/>
      <c r="I411" s="161"/>
      <c r="J411" s="170">
        <f>BK411</f>
        <v>0</v>
      </c>
      <c r="K411" s="12"/>
      <c r="L411" s="158"/>
      <c r="M411" s="163"/>
      <c r="N411" s="164"/>
      <c r="O411" s="164"/>
      <c r="P411" s="165">
        <f>SUM(P412:P422)</f>
        <v>0</v>
      </c>
      <c r="Q411" s="164"/>
      <c r="R411" s="165">
        <f>SUM(R412:R422)</f>
        <v>11.011772799999998</v>
      </c>
      <c r="S411" s="164"/>
      <c r="T411" s="166">
        <f>SUM(T412:T422)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159" t="s">
        <v>76</v>
      </c>
      <c r="AT411" s="167" t="s">
        <v>71</v>
      </c>
      <c r="AU411" s="167" t="s">
        <v>80</v>
      </c>
      <c r="AY411" s="159" t="s">
        <v>213</v>
      </c>
      <c r="BK411" s="168">
        <f>SUM(BK412:BK422)</f>
        <v>0</v>
      </c>
    </row>
    <row r="412" s="2" customFormat="1" ht="33" customHeight="1">
      <c r="A412" s="37"/>
      <c r="B412" s="171"/>
      <c r="C412" s="172" t="s">
        <v>790</v>
      </c>
      <c r="D412" s="172" t="s">
        <v>216</v>
      </c>
      <c r="E412" s="173" t="s">
        <v>791</v>
      </c>
      <c r="F412" s="174" t="s">
        <v>792</v>
      </c>
      <c r="G412" s="175" t="s">
        <v>329</v>
      </c>
      <c r="H412" s="176">
        <v>2</v>
      </c>
      <c r="I412" s="177"/>
      <c r="J412" s="178">
        <f>ROUND(I412*H412,2)</f>
        <v>0</v>
      </c>
      <c r="K412" s="174" t="s">
        <v>220</v>
      </c>
      <c r="L412" s="38"/>
      <c r="M412" s="179" t="s">
        <v>3</v>
      </c>
      <c r="N412" s="180" t="s">
        <v>43</v>
      </c>
      <c r="O412" s="71"/>
      <c r="P412" s="181">
        <f>O412*H412</f>
        <v>0</v>
      </c>
      <c r="Q412" s="181">
        <v>0.066158400000000006</v>
      </c>
      <c r="R412" s="181">
        <f>Q412*H412</f>
        <v>0.13231680000000001</v>
      </c>
      <c r="S412" s="181">
        <v>0</v>
      </c>
      <c r="T412" s="182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183" t="s">
        <v>221</v>
      </c>
      <c r="AT412" s="183" t="s">
        <v>216</v>
      </c>
      <c r="AU412" s="183" t="s">
        <v>222</v>
      </c>
      <c r="AY412" s="18" t="s">
        <v>213</v>
      </c>
      <c r="BE412" s="184">
        <f>IF(N412="základní",J412,0)</f>
        <v>0</v>
      </c>
      <c r="BF412" s="184">
        <f>IF(N412="snížená",J412,0)</f>
        <v>0</v>
      </c>
      <c r="BG412" s="184">
        <f>IF(N412="zákl. přenesená",J412,0)</f>
        <v>0</v>
      </c>
      <c r="BH412" s="184">
        <f>IF(N412="sníž. přenesená",J412,0)</f>
        <v>0</v>
      </c>
      <c r="BI412" s="184">
        <f>IF(N412="nulová",J412,0)</f>
        <v>0</v>
      </c>
      <c r="BJ412" s="18" t="s">
        <v>76</v>
      </c>
      <c r="BK412" s="184">
        <f>ROUND(I412*H412,2)</f>
        <v>0</v>
      </c>
      <c r="BL412" s="18" t="s">
        <v>221</v>
      </c>
      <c r="BM412" s="183" t="s">
        <v>793</v>
      </c>
    </row>
    <row r="413" s="2" customFormat="1">
      <c r="A413" s="37"/>
      <c r="B413" s="38"/>
      <c r="C413" s="37"/>
      <c r="D413" s="185" t="s">
        <v>224</v>
      </c>
      <c r="E413" s="37"/>
      <c r="F413" s="186" t="s">
        <v>794</v>
      </c>
      <c r="G413" s="37"/>
      <c r="H413" s="37"/>
      <c r="I413" s="187"/>
      <c r="J413" s="37"/>
      <c r="K413" s="37"/>
      <c r="L413" s="38"/>
      <c r="M413" s="188"/>
      <c r="N413" s="189"/>
      <c r="O413" s="71"/>
      <c r="P413" s="71"/>
      <c r="Q413" s="71"/>
      <c r="R413" s="71"/>
      <c r="S413" s="71"/>
      <c r="T413" s="72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T413" s="18" t="s">
        <v>224</v>
      </c>
      <c r="AU413" s="18" t="s">
        <v>222</v>
      </c>
    </row>
    <row r="414" s="2" customFormat="1" ht="37.8" customHeight="1">
      <c r="A414" s="37"/>
      <c r="B414" s="171"/>
      <c r="C414" s="172" t="s">
        <v>795</v>
      </c>
      <c r="D414" s="172" t="s">
        <v>216</v>
      </c>
      <c r="E414" s="173" t="s">
        <v>796</v>
      </c>
      <c r="F414" s="174" t="s">
        <v>797</v>
      </c>
      <c r="G414" s="175" t="s">
        <v>329</v>
      </c>
      <c r="H414" s="176">
        <v>4</v>
      </c>
      <c r="I414" s="177"/>
      <c r="J414" s="178">
        <f>ROUND(I414*H414,2)</f>
        <v>0</v>
      </c>
      <c r="K414" s="174" t="s">
        <v>220</v>
      </c>
      <c r="L414" s="38"/>
      <c r="M414" s="179" t="s">
        <v>3</v>
      </c>
      <c r="N414" s="180" t="s">
        <v>43</v>
      </c>
      <c r="O414" s="71"/>
      <c r="P414" s="181">
        <f>O414*H414</f>
        <v>0</v>
      </c>
      <c r="Q414" s="181">
        <v>0.083134</v>
      </c>
      <c r="R414" s="181">
        <f>Q414*H414</f>
        <v>0.332536</v>
      </c>
      <c r="S414" s="181">
        <v>0</v>
      </c>
      <c r="T414" s="182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83" t="s">
        <v>221</v>
      </c>
      <c r="AT414" s="183" t="s">
        <v>216</v>
      </c>
      <c r="AU414" s="183" t="s">
        <v>222</v>
      </c>
      <c r="AY414" s="18" t="s">
        <v>213</v>
      </c>
      <c r="BE414" s="184">
        <f>IF(N414="základní",J414,0)</f>
        <v>0</v>
      </c>
      <c r="BF414" s="184">
        <f>IF(N414="snížená",J414,0)</f>
        <v>0</v>
      </c>
      <c r="BG414" s="184">
        <f>IF(N414="zákl. přenesená",J414,0)</f>
        <v>0</v>
      </c>
      <c r="BH414" s="184">
        <f>IF(N414="sníž. přenesená",J414,0)</f>
        <v>0</v>
      </c>
      <c r="BI414" s="184">
        <f>IF(N414="nulová",J414,0)</f>
        <v>0</v>
      </c>
      <c r="BJ414" s="18" t="s">
        <v>76</v>
      </c>
      <c r="BK414" s="184">
        <f>ROUND(I414*H414,2)</f>
        <v>0</v>
      </c>
      <c r="BL414" s="18" t="s">
        <v>221</v>
      </c>
      <c r="BM414" s="183" t="s">
        <v>798</v>
      </c>
    </row>
    <row r="415" s="2" customFormat="1">
      <c r="A415" s="37"/>
      <c r="B415" s="38"/>
      <c r="C415" s="37"/>
      <c r="D415" s="185" t="s">
        <v>224</v>
      </c>
      <c r="E415" s="37"/>
      <c r="F415" s="186" t="s">
        <v>799</v>
      </c>
      <c r="G415" s="37"/>
      <c r="H415" s="37"/>
      <c r="I415" s="187"/>
      <c r="J415" s="37"/>
      <c r="K415" s="37"/>
      <c r="L415" s="38"/>
      <c r="M415" s="188"/>
      <c r="N415" s="189"/>
      <c r="O415" s="71"/>
      <c r="P415" s="71"/>
      <c r="Q415" s="71"/>
      <c r="R415" s="71"/>
      <c r="S415" s="71"/>
      <c r="T415" s="72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18" t="s">
        <v>224</v>
      </c>
      <c r="AU415" s="18" t="s">
        <v>222</v>
      </c>
    </row>
    <row r="416" s="2" customFormat="1" ht="24.15" customHeight="1">
      <c r="A416" s="37"/>
      <c r="B416" s="171"/>
      <c r="C416" s="192" t="s">
        <v>800</v>
      </c>
      <c r="D416" s="192" t="s">
        <v>292</v>
      </c>
      <c r="E416" s="193" t="s">
        <v>801</v>
      </c>
      <c r="F416" s="194" t="s">
        <v>802</v>
      </c>
      <c r="G416" s="195" t="s">
        <v>232</v>
      </c>
      <c r="H416" s="196">
        <v>4.0999999999999996</v>
      </c>
      <c r="I416" s="197"/>
      <c r="J416" s="198">
        <f>ROUND(I416*H416,2)</f>
        <v>0</v>
      </c>
      <c r="K416" s="194" t="s">
        <v>220</v>
      </c>
      <c r="L416" s="199"/>
      <c r="M416" s="200" t="s">
        <v>3</v>
      </c>
      <c r="N416" s="201" t="s">
        <v>43</v>
      </c>
      <c r="O416" s="71"/>
      <c r="P416" s="181">
        <f>O416*H416</f>
        <v>0</v>
      </c>
      <c r="Q416" s="181">
        <v>2.5699999999999998</v>
      </c>
      <c r="R416" s="181">
        <f>Q416*H416</f>
        <v>10.536999999999999</v>
      </c>
      <c r="S416" s="181">
        <v>0</v>
      </c>
      <c r="T416" s="182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83" t="s">
        <v>257</v>
      </c>
      <c r="AT416" s="183" t="s">
        <v>292</v>
      </c>
      <c r="AU416" s="183" t="s">
        <v>222</v>
      </c>
      <c r="AY416" s="18" t="s">
        <v>213</v>
      </c>
      <c r="BE416" s="184">
        <f>IF(N416="základní",J416,0)</f>
        <v>0</v>
      </c>
      <c r="BF416" s="184">
        <f>IF(N416="snížená",J416,0)</f>
        <v>0</v>
      </c>
      <c r="BG416" s="184">
        <f>IF(N416="zákl. přenesená",J416,0)</f>
        <v>0</v>
      </c>
      <c r="BH416" s="184">
        <f>IF(N416="sníž. přenesená",J416,0)</f>
        <v>0</v>
      </c>
      <c r="BI416" s="184">
        <f>IF(N416="nulová",J416,0)</f>
        <v>0</v>
      </c>
      <c r="BJ416" s="18" t="s">
        <v>76</v>
      </c>
      <c r="BK416" s="184">
        <f>ROUND(I416*H416,2)</f>
        <v>0</v>
      </c>
      <c r="BL416" s="18" t="s">
        <v>221</v>
      </c>
      <c r="BM416" s="183" t="s">
        <v>803</v>
      </c>
    </row>
    <row r="417" s="2" customFormat="1" ht="37.8" customHeight="1">
      <c r="A417" s="37"/>
      <c r="B417" s="171"/>
      <c r="C417" s="172" t="s">
        <v>804</v>
      </c>
      <c r="D417" s="172" t="s">
        <v>216</v>
      </c>
      <c r="E417" s="173" t="s">
        <v>805</v>
      </c>
      <c r="F417" s="174" t="s">
        <v>806</v>
      </c>
      <c r="G417" s="175" t="s">
        <v>329</v>
      </c>
      <c r="H417" s="176">
        <v>4</v>
      </c>
      <c r="I417" s="177"/>
      <c r="J417" s="178">
        <f>ROUND(I417*H417,2)</f>
        <v>0</v>
      </c>
      <c r="K417" s="174" t="s">
        <v>220</v>
      </c>
      <c r="L417" s="38"/>
      <c r="M417" s="179" t="s">
        <v>3</v>
      </c>
      <c r="N417" s="180" t="s">
        <v>43</v>
      </c>
      <c r="O417" s="71"/>
      <c r="P417" s="181">
        <f>O417*H417</f>
        <v>0</v>
      </c>
      <c r="Q417" s="181">
        <v>0.0018</v>
      </c>
      <c r="R417" s="181">
        <f>Q417*H417</f>
        <v>0.0071999999999999998</v>
      </c>
      <c r="S417" s="181">
        <v>0</v>
      </c>
      <c r="T417" s="182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83" t="s">
        <v>221</v>
      </c>
      <c r="AT417" s="183" t="s">
        <v>216</v>
      </c>
      <c r="AU417" s="183" t="s">
        <v>222</v>
      </c>
      <c r="AY417" s="18" t="s">
        <v>213</v>
      </c>
      <c r="BE417" s="184">
        <f>IF(N417="základní",J417,0)</f>
        <v>0</v>
      </c>
      <c r="BF417" s="184">
        <f>IF(N417="snížená",J417,0)</f>
        <v>0</v>
      </c>
      <c r="BG417" s="184">
        <f>IF(N417="zákl. přenesená",J417,0)</f>
        <v>0</v>
      </c>
      <c r="BH417" s="184">
        <f>IF(N417="sníž. přenesená",J417,0)</f>
        <v>0</v>
      </c>
      <c r="BI417" s="184">
        <f>IF(N417="nulová",J417,0)</f>
        <v>0</v>
      </c>
      <c r="BJ417" s="18" t="s">
        <v>76</v>
      </c>
      <c r="BK417" s="184">
        <f>ROUND(I417*H417,2)</f>
        <v>0</v>
      </c>
      <c r="BL417" s="18" t="s">
        <v>221</v>
      </c>
      <c r="BM417" s="183" t="s">
        <v>807</v>
      </c>
    </row>
    <row r="418" s="2" customFormat="1">
      <c r="A418" s="37"/>
      <c r="B418" s="38"/>
      <c r="C418" s="37"/>
      <c r="D418" s="185" t="s">
        <v>224</v>
      </c>
      <c r="E418" s="37"/>
      <c r="F418" s="186" t="s">
        <v>808</v>
      </c>
      <c r="G418" s="37"/>
      <c r="H418" s="37"/>
      <c r="I418" s="187"/>
      <c r="J418" s="37"/>
      <c r="K418" s="37"/>
      <c r="L418" s="38"/>
      <c r="M418" s="188"/>
      <c r="N418" s="189"/>
      <c r="O418" s="71"/>
      <c r="P418" s="71"/>
      <c r="Q418" s="71"/>
      <c r="R418" s="71"/>
      <c r="S418" s="71"/>
      <c r="T418" s="72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18" t="s">
        <v>224</v>
      </c>
      <c r="AU418" s="18" t="s">
        <v>222</v>
      </c>
    </row>
    <row r="419" s="2" customFormat="1" ht="37.8" customHeight="1">
      <c r="A419" s="37"/>
      <c r="B419" s="171"/>
      <c r="C419" s="172" t="s">
        <v>809</v>
      </c>
      <c r="D419" s="172" t="s">
        <v>216</v>
      </c>
      <c r="E419" s="173" t="s">
        <v>810</v>
      </c>
      <c r="F419" s="174" t="s">
        <v>811</v>
      </c>
      <c r="G419" s="175" t="s">
        <v>329</v>
      </c>
      <c r="H419" s="176">
        <v>12.800000000000001</v>
      </c>
      <c r="I419" s="177"/>
      <c r="J419" s="178">
        <f>ROUND(I419*H419,2)</f>
        <v>0</v>
      </c>
      <c r="K419" s="174" t="s">
        <v>220</v>
      </c>
      <c r="L419" s="38"/>
      <c r="M419" s="179" t="s">
        <v>3</v>
      </c>
      <c r="N419" s="180" t="s">
        <v>43</v>
      </c>
      <c r="O419" s="71"/>
      <c r="P419" s="181">
        <f>O419*H419</f>
        <v>0</v>
      </c>
      <c r="Q419" s="181">
        <v>0.00014999999999999999</v>
      </c>
      <c r="R419" s="181">
        <f>Q419*H419</f>
        <v>0.0019199999999999998</v>
      </c>
      <c r="S419" s="181">
        <v>0</v>
      </c>
      <c r="T419" s="182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83" t="s">
        <v>221</v>
      </c>
      <c r="AT419" s="183" t="s">
        <v>216</v>
      </c>
      <c r="AU419" s="183" t="s">
        <v>222</v>
      </c>
      <c r="AY419" s="18" t="s">
        <v>213</v>
      </c>
      <c r="BE419" s="184">
        <f>IF(N419="základní",J419,0)</f>
        <v>0</v>
      </c>
      <c r="BF419" s="184">
        <f>IF(N419="snížená",J419,0)</f>
        <v>0</v>
      </c>
      <c r="BG419" s="184">
        <f>IF(N419="zákl. přenesená",J419,0)</f>
        <v>0</v>
      </c>
      <c r="BH419" s="184">
        <f>IF(N419="sníž. přenesená",J419,0)</f>
        <v>0</v>
      </c>
      <c r="BI419" s="184">
        <f>IF(N419="nulová",J419,0)</f>
        <v>0</v>
      </c>
      <c r="BJ419" s="18" t="s">
        <v>76</v>
      </c>
      <c r="BK419" s="184">
        <f>ROUND(I419*H419,2)</f>
        <v>0</v>
      </c>
      <c r="BL419" s="18" t="s">
        <v>221</v>
      </c>
      <c r="BM419" s="183" t="s">
        <v>812</v>
      </c>
    </row>
    <row r="420" s="2" customFormat="1">
      <c r="A420" s="37"/>
      <c r="B420" s="38"/>
      <c r="C420" s="37"/>
      <c r="D420" s="185" t="s">
        <v>224</v>
      </c>
      <c r="E420" s="37"/>
      <c r="F420" s="186" t="s">
        <v>813</v>
      </c>
      <c r="G420" s="37"/>
      <c r="H420" s="37"/>
      <c r="I420" s="187"/>
      <c r="J420" s="37"/>
      <c r="K420" s="37"/>
      <c r="L420" s="38"/>
      <c r="M420" s="188"/>
      <c r="N420" s="189"/>
      <c r="O420" s="71"/>
      <c r="P420" s="71"/>
      <c r="Q420" s="71"/>
      <c r="R420" s="71"/>
      <c r="S420" s="71"/>
      <c r="T420" s="72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18" t="s">
        <v>224</v>
      </c>
      <c r="AU420" s="18" t="s">
        <v>222</v>
      </c>
    </row>
    <row r="421" s="2" customFormat="1" ht="37.8" customHeight="1">
      <c r="A421" s="37"/>
      <c r="B421" s="171"/>
      <c r="C421" s="172" t="s">
        <v>814</v>
      </c>
      <c r="D421" s="172" t="s">
        <v>216</v>
      </c>
      <c r="E421" s="173" t="s">
        <v>815</v>
      </c>
      <c r="F421" s="174" t="s">
        <v>816</v>
      </c>
      <c r="G421" s="175" t="s">
        <v>329</v>
      </c>
      <c r="H421" s="176">
        <v>1</v>
      </c>
      <c r="I421" s="177"/>
      <c r="J421" s="178">
        <f>ROUND(I421*H421,2)</f>
        <v>0</v>
      </c>
      <c r="K421" s="174" t="s">
        <v>220</v>
      </c>
      <c r="L421" s="38"/>
      <c r="M421" s="179" t="s">
        <v>3</v>
      </c>
      <c r="N421" s="180" t="s">
        <v>43</v>
      </c>
      <c r="O421" s="71"/>
      <c r="P421" s="181">
        <f>O421*H421</f>
        <v>0</v>
      </c>
      <c r="Q421" s="181">
        <v>0.00080000000000000004</v>
      </c>
      <c r="R421" s="181">
        <f>Q421*H421</f>
        <v>0.00080000000000000004</v>
      </c>
      <c r="S421" s="181">
        <v>0</v>
      </c>
      <c r="T421" s="182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83" t="s">
        <v>221</v>
      </c>
      <c r="AT421" s="183" t="s">
        <v>216</v>
      </c>
      <c r="AU421" s="183" t="s">
        <v>222</v>
      </c>
      <c r="AY421" s="18" t="s">
        <v>213</v>
      </c>
      <c r="BE421" s="184">
        <f>IF(N421="základní",J421,0)</f>
        <v>0</v>
      </c>
      <c r="BF421" s="184">
        <f>IF(N421="snížená",J421,0)</f>
        <v>0</v>
      </c>
      <c r="BG421" s="184">
        <f>IF(N421="zákl. přenesená",J421,0)</f>
        <v>0</v>
      </c>
      <c r="BH421" s="184">
        <f>IF(N421="sníž. přenesená",J421,0)</f>
        <v>0</v>
      </c>
      <c r="BI421" s="184">
        <f>IF(N421="nulová",J421,0)</f>
        <v>0</v>
      </c>
      <c r="BJ421" s="18" t="s">
        <v>76</v>
      </c>
      <c r="BK421" s="184">
        <f>ROUND(I421*H421,2)</f>
        <v>0</v>
      </c>
      <c r="BL421" s="18" t="s">
        <v>221</v>
      </c>
      <c r="BM421" s="183" t="s">
        <v>817</v>
      </c>
    </row>
    <row r="422" s="2" customFormat="1">
      <c r="A422" s="37"/>
      <c r="B422" s="38"/>
      <c r="C422" s="37"/>
      <c r="D422" s="185" t="s">
        <v>224</v>
      </c>
      <c r="E422" s="37"/>
      <c r="F422" s="186" t="s">
        <v>818</v>
      </c>
      <c r="G422" s="37"/>
      <c r="H422" s="37"/>
      <c r="I422" s="187"/>
      <c r="J422" s="37"/>
      <c r="K422" s="37"/>
      <c r="L422" s="38"/>
      <c r="M422" s="188"/>
      <c r="N422" s="189"/>
      <c r="O422" s="71"/>
      <c r="P422" s="71"/>
      <c r="Q422" s="71"/>
      <c r="R422" s="71"/>
      <c r="S422" s="71"/>
      <c r="T422" s="72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18" t="s">
        <v>224</v>
      </c>
      <c r="AU422" s="18" t="s">
        <v>222</v>
      </c>
    </row>
    <row r="423" s="12" customFormat="1" ht="22.8" customHeight="1">
      <c r="A423" s="12"/>
      <c r="B423" s="158"/>
      <c r="C423" s="12"/>
      <c r="D423" s="159" t="s">
        <v>71</v>
      </c>
      <c r="E423" s="169" t="s">
        <v>247</v>
      </c>
      <c r="F423" s="169" t="s">
        <v>819</v>
      </c>
      <c r="G423" s="12"/>
      <c r="H423" s="12"/>
      <c r="I423" s="161"/>
      <c r="J423" s="170">
        <f>BK423</f>
        <v>0</v>
      </c>
      <c r="K423" s="12"/>
      <c r="L423" s="158"/>
      <c r="M423" s="163"/>
      <c r="N423" s="164"/>
      <c r="O423" s="164"/>
      <c r="P423" s="165">
        <f>P424+P446+P504+P536</f>
        <v>0</v>
      </c>
      <c r="Q423" s="164"/>
      <c r="R423" s="165">
        <f>R424+R446+R504+R536</f>
        <v>97.07820397079999</v>
      </c>
      <c r="S423" s="164"/>
      <c r="T423" s="166">
        <f>T424+T446+T504+T536</f>
        <v>0.00131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159" t="s">
        <v>76</v>
      </c>
      <c r="AT423" s="167" t="s">
        <v>71</v>
      </c>
      <c r="AU423" s="167" t="s">
        <v>76</v>
      </c>
      <c r="AY423" s="159" t="s">
        <v>213</v>
      </c>
      <c r="BK423" s="168">
        <f>BK424+BK446+BK504+BK536</f>
        <v>0</v>
      </c>
    </row>
    <row r="424" s="12" customFormat="1" ht="20.88" customHeight="1">
      <c r="A424" s="12"/>
      <c r="B424" s="158"/>
      <c r="C424" s="12"/>
      <c r="D424" s="159" t="s">
        <v>71</v>
      </c>
      <c r="E424" s="169" t="s">
        <v>516</v>
      </c>
      <c r="F424" s="169" t="s">
        <v>820</v>
      </c>
      <c r="G424" s="12"/>
      <c r="H424" s="12"/>
      <c r="I424" s="161"/>
      <c r="J424" s="170">
        <f>BK424</f>
        <v>0</v>
      </c>
      <c r="K424" s="12"/>
      <c r="L424" s="158"/>
      <c r="M424" s="163"/>
      <c r="N424" s="164"/>
      <c r="O424" s="164"/>
      <c r="P424" s="165">
        <f>P425+SUM(P426:P438)+P441</f>
        <v>0</v>
      </c>
      <c r="Q424" s="164"/>
      <c r="R424" s="165">
        <f>R425+SUM(R426:R438)+R441</f>
        <v>11.339174623999998</v>
      </c>
      <c r="S424" s="164"/>
      <c r="T424" s="166">
        <f>T425+SUM(T426:T438)+T441</f>
        <v>0.00058067000000000004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159" t="s">
        <v>76</v>
      </c>
      <c r="AT424" s="167" t="s">
        <v>71</v>
      </c>
      <c r="AU424" s="167" t="s">
        <v>80</v>
      </c>
      <c r="AY424" s="159" t="s">
        <v>213</v>
      </c>
      <c r="BK424" s="168">
        <f>BK425+SUM(BK426:BK438)+BK441</f>
        <v>0</v>
      </c>
    </row>
    <row r="425" s="2" customFormat="1" ht="37.8" customHeight="1">
      <c r="A425" s="37"/>
      <c r="B425" s="171"/>
      <c r="C425" s="172" t="s">
        <v>821</v>
      </c>
      <c r="D425" s="172" t="s">
        <v>216</v>
      </c>
      <c r="E425" s="173" t="s">
        <v>822</v>
      </c>
      <c r="F425" s="174" t="s">
        <v>823</v>
      </c>
      <c r="G425" s="175" t="s">
        <v>219</v>
      </c>
      <c r="H425" s="176">
        <v>58.067</v>
      </c>
      <c r="I425" s="177"/>
      <c r="J425" s="178">
        <f>ROUND(I425*H425,2)</f>
        <v>0</v>
      </c>
      <c r="K425" s="174" t="s">
        <v>220</v>
      </c>
      <c r="L425" s="38"/>
      <c r="M425" s="179" t="s">
        <v>3</v>
      </c>
      <c r="N425" s="180" t="s">
        <v>43</v>
      </c>
      <c r="O425" s="71"/>
      <c r="P425" s="181">
        <f>O425*H425</f>
        <v>0</v>
      </c>
      <c r="Q425" s="181">
        <v>0</v>
      </c>
      <c r="R425" s="181">
        <f>Q425*H425</f>
        <v>0</v>
      </c>
      <c r="S425" s="181">
        <v>1.0000000000000001E-05</v>
      </c>
      <c r="T425" s="182">
        <f>S425*H425</f>
        <v>0.00058067000000000004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183" t="s">
        <v>221</v>
      </c>
      <c r="AT425" s="183" t="s">
        <v>216</v>
      </c>
      <c r="AU425" s="183" t="s">
        <v>222</v>
      </c>
      <c r="AY425" s="18" t="s">
        <v>213</v>
      </c>
      <c r="BE425" s="184">
        <f>IF(N425="základní",J425,0)</f>
        <v>0</v>
      </c>
      <c r="BF425" s="184">
        <f>IF(N425="snížená",J425,0)</f>
        <v>0</v>
      </c>
      <c r="BG425" s="184">
        <f>IF(N425="zákl. přenesená",J425,0)</f>
        <v>0</v>
      </c>
      <c r="BH425" s="184">
        <f>IF(N425="sníž. přenesená",J425,0)</f>
        <v>0</v>
      </c>
      <c r="BI425" s="184">
        <f>IF(N425="nulová",J425,0)</f>
        <v>0</v>
      </c>
      <c r="BJ425" s="18" t="s">
        <v>76</v>
      </c>
      <c r="BK425" s="184">
        <f>ROUND(I425*H425,2)</f>
        <v>0</v>
      </c>
      <c r="BL425" s="18" t="s">
        <v>221</v>
      </c>
      <c r="BM425" s="183" t="s">
        <v>824</v>
      </c>
    </row>
    <row r="426" s="2" customFormat="1">
      <c r="A426" s="37"/>
      <c r="B426" s="38"/>
      <c r="C426" s="37"/>
      <c r="D426" s="185" t="s">
        <v>224</v>
      </c>
      <c r="E426" s="37"/>
      <c r="F426" s="186" t="s">
        <v>825</v>
      </c>
      <c r="G426" s="37"/>
      <c r="H426" s="37"/>
      <c r="I426" s="187"/>
      <c r="J426" s="37"/>
      <c r="K426" s="37"/>
      <c r="L426" s="38"/>
      <c r="M426" s="188"/>
      <c r="N426" s="189"/>
      <c r="O426" s="71"/>
      <c r="P426" s="71"/>
      <c r="Q426" s="71"/>
      <c r="R426" s="71"/>
      <c r="S426" s="71"/>
      <c r="T426" s="72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T426" s="18" t="s">
        <v>224</v>
      </c>
      <c r="AU426" s="18" t="s">
        <v>222</v>
      </c>
    </row>
    <row r="427" s="2" customFormat="1" ht="55.5" customHeight="1">
      <c r="A427" s="37"/>
      <c r="B427" s="171"/>
      <c r="C427" s="172" t="s">
        <v>826</v>
      </c>
      <c r="D427" s="172" t="s">
        <v>216</v>
      </c>
      <c r="E427" s="173" t="s">
        <v>827</v>
      </c>
      <c r="F427" s="174" t="s">
        <v>828</v>
      </c>
      <c r="G427" s="175" t="s">
        <v>403</v>
      </c>
      <c r="H427" s="176">
        <v>69.963999999999999</v>
      </c>
      <c r="I427" s="177"/>
      <c r="J427" s="178">
        <f>ROUND(I427*H427,2)</f>
        <v>0</v>
      </c>
      <c r="K427" s="174" t="s">
        <v>220</v>
      </c>
      <c r="L427" s="38"/>
      <c r="M427" s="179" t="s">
        <v>3</v>
      </c>
      <c r="N427" s="180" t="s">
        <v>43</v>
      </c>
      <c r="O427" s="71"/>
      <c r="P427" s="181">
        <f>O427*H427</f>
        <v>0</v>
      </c>
      <c r="Q427" s="181">
        <v>0</v>
      </c>
      <c r="R427" s="181">
        <f>Q427*H427</f>
        <v>0</v>
      </c>
      <c r="S427" s="181">
        <v>0</v>
      </c>
      <c r="T427" s="182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183" t="s">
        <v>221</v>
      </c>
      <c r="AT427" s="183" t="s">
        <v>216</v>
      </c>
      <c r="AU427" s="183" t="s">
        <v>222</v>
      </c>
      <c r="AY427" s="18" t="s">
        <v>213</v>
      </c>
      <c r="BE427" s="184">
        <f>IF(N427="základní",J427,0)</f>
        <v>0</v>
      </c>
      <c r="BF427" s="184">
        <f>IF(N427="snížená",J427,0)</f>
        <v>0</v>
      </c>
      <c r="BG427" s="184">
        <f>IF(N427="zákl. přenesená",J427,0)</f>
        <v>0</v>
      </c>
      <c r="BH427" s="184">
        <f>IF(N427="sníž. přenesená",J427,0)</f>
        <v>0</v>
      </c>
      <c r="BI427" s="184">
        <f>IF(N427="nulová",J427,0)</f>
        <v>0</v>
      </c>
      <c r="BJ427" s="18" t="s">
        <v>76</v>
      </c>
      <c r="BK427" s="184">
        <f>ROUND(I427*H427,2)</f>
        <v>0</v>
      </c>
      <c r="BL427" s="18" t="s">
        <v>221</v>
      </c>
      <c r="BM427" s="183" t="s">
        <v>829</v>
      </c>
    </row>
    <row r="428" s="2" customFormat="1">
      <c r="A428" s="37"/>
      <c r="B428" s="38"/>
      <c r="C428" s="37"/>
      <c r="D428" s="185" t="s">
        <v>224</v>
      </c>
      <c r="E428" s="37"/>
      <c r="F428" s="186" t="s">
        <v>830</v>
      </c>
      <c r="G428" s="37"/>
      <c r="H428" s="37"/>
      <c r="I428" s="187"/>
      <c r="J428" s="37"/>
      <c r="K428" s="37"/>
      <c r="L428" s="38"/>
      <c r="M428" s="188"/>
      <c r="N428" s="189"/>
      <c r="O428" s="71"/>
      <c r="P428" s="71"/>
      <c r="Q428" s="71"/>
      <c r="R428" s="71"/>
      <c r="S428" s="71"/>
      <c r="T428" s="72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18" t="s">
        <v>224</v>
      </c>
      <c r="AU428" s="18" t="s">
        <v>222</v>
      </c>
    </row>
    <row r="429" s="2" customFormat="1" ht="16.5" customHeight="1">
      <c r="A429" s="37"/>
      <c r="B429" s="171"/>
      <c r="C429" s="192" t="s">
        <v>831</v>
      </c>
      <c r="D429" s="192" t="s">
        <v>292</v>
      </c>
      <c r="E429" s="193" t="s">
        <v>832</v>
      </c>
      <c r="F429" s="194" t="s">
        <v>833</v>
      </c>
      <c r="G429" s="195" t="s">
        <v>403</v>
      </c>
      <c r="H429" s="196">
        <v>76.959999999999994</v>
      </c>
      <c r="I429" s="197"/>
      <c r="J429" s="198">
        <f>ROUND(I429*H429,2)</f>
        <v>0</v>
      </c>
      <c r="K429" s="194" t="s">
        <v>220</v>
      </c>
      <c r="L429" s="199"/>
      <c r="M429" s="200" t="s">
        <v>3</v>
      </c>
      <c r="N429" s="201" t="s">
        <v>43</v>
      </c>
      <c r="O429" s="71"/>
      <c r="P429" s="181">
        <f>O429*H429</f>
        <v>0</v>
      </c>
      <c r="Q429" s="181">
        <v>0.00029999999999999997</v>
      </c>
      <c r="R429" s="181">
        <f>Q429*H429</f>
        <v>0.023087999999999997</v>
      </c>
      <c r="S429" s="181">
        <v>0</v>
      </c>
      <c r="T429" s="182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183" t="s">
        <v>257</v>
      </c>
      <c r="AT429" s="183" t="s">
        <v>292</v>
      </c>
      <c r="AU429" s="183" t="s">
        <v>222</v>
      </c>
      <c r="AY429" s="18" t="s">
        <v>213</v>
      </c>
      <c r="BE429" s="184">
        <f>IF(N429="základní",J429,0)</f>
        <v>0</v>
      </c>
      <c r="BF429" s="184">
        <f>IF(N429="snížená",J429,0)</f>
        <v>0</v>
      </c>
      <c r="BG429" s="184">
        <f>IF(N429="zákl. přenesená",J429,0)</f>
        <v>0</v>
      </c>
      <c r="BH429" s="184">
        <f>IF(N429="sníž. přenesená",J429,0)</f>
        <v>0</v>
      </c>
      <c r="BI429" s="184">
        <f>IF(N429="nulová",J429,0)</f>
        <v>0</v>
      </c>
      <c r="BJ429" s="18" t="s">
        <v>76</v>
      </c>
      <c r="BK429" s="184">
        <f>ROUND(I429*H429,2)</f>
        <v>0</v>
      </c>
      <c r="BL429" s="18" t="s">
        <v>221</v>
      </c>
      <c r="BM429" s="183" t="s">
        <v>834</v>
      </c>
    </row>
    <row r="430" s="2" customFormat="1" ht="44.25" customHeight="1">
      <c r="A430" s="37"/>
      <c r="B430" s="171"/>
      <c r="C430" s="172" t="s">
        <v>835</v>
      </c>
      <c r="D430" s="172" t="s">
        <v>216</v>
      </c>
      <c r="E430" s="173" t="s">
        <v>836</v>
      </c>
      <c r="F430" s="174" t="s">
        <v>837</v>
      </c>
      <c r="G430" s="175" t="s">
        <v>403</v>
      </c>
      <c r="H430" s="176">
        <v>1229.5650000000001</v>
      </c>
      <c r="I430" s="177"/>
      <c r="J430" s="178">
        <f>ROUND(I430*H430,2)</f>
        <v>0</v>
      </c>
      <c r="K430" s="174" t="s">
        <v>220</v>
      </c>
      <c r="L430" s="38"/>
      <c r="M430" s="179" t="s">
        <v>3</v>
      </c>
      <c r="N430" s="180" t="s">
        <v>43</v>
      </c>
      <c r="O430" s="71"/>
      <c r="P430" s="181">
        <f>O430*H430</f>
        <v>0</v>
      </c>
      <c r="Q430" s="181">
        <v>0</v>
      </c>
      <c r="R430" s="181">
        <f>Q430*H430</f>
        <v>0</v>
      </c>
      <c r="S430" s="181">
        <v>0</v>
      </c>
      <c r="T430" s="182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183" t="s">
        <v>221</v>
      </c>
      <c r="AT430" s="183" t="s">
        <v>216</v>
      </c>
      <c r="AU430" s="183" t="s">
        <v>222</v>
      </c>
      <c r="AY430" s="18" t="s">
        <v>213</v>
      </c>
      <c r="BE430" s="184">
        <f>IF(N430="základní",J430,0)</f>
        <v>0</v>
      </c>
      <c r="BF430" s="184">
        <f>IF(N430="snížená",J430,0)</f>
        <v>0</v>
      </c>
      <c r="BG430" s="184">
        <f>IF(N430="zákl. přenesená",J430,0)</f>
        <v>0</v>
      </c>
      <c r="BH430" s="184">
        <f>IF(N430="sníž. přenesená",J430,0)</f>
        <v>0</v>
      </c>
      <c r="BI430" s="184">
        <f>IF(N430="nulová",J430,0)</f>
        <v>0</v>
      </c>
      <c r="BJ430" s="18" t="s">
        <v>76</v>
      </c>
      <c r="BK430" s="184">
        <f>ROUND(I430*H430,2)</f>
        <v>0</v>
      </c>
      <c r="BL430" s="18" t="s">
        <v>221</v>
      </c>
      <c r="BM430" s="183" t="s">
        <v>838</v>
      </c>
    </row>
    <row r="431" s="2" customFormat="1">
      <c r="A431" s="37"/>
      <c r="B431" s="38"/>
      <c r="C431" s="37"/>
      <c r="D431" s="185" t="s">
        <v>224</v>
      </c>
      <c r="E431" s="37"/>
      <c r="F431" s="186" t="s">
        <v>839</v>
      </c>
      <c r="G431" s="37"/>
      <c r="H431" s="37"/>
      <c r="I431" s="187"/>
      <c r="J431" s="37"/>
      <c r="K431" s="37"/>
      <c r="L431" s="38"/>
      <c r="M431" s="188"/>
      <c r="N431" s="189"/>
      <c r="O431" s="71"/>
      <c r="P431" s="71"/>
      <c r="Q431" s="71"/>
      <c r="R431" s="71"/>
      <c r="S431" s="71"/>
      <c r="T431" s="72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18" t="s">
        <v>224</v>
      </c>
      <c r="AU431" s="18" t="s">
        <v>222</v>
      </c>
    </row>
    <row r="432" s="2" customFormat="1" ht="16.5" customHeight="1">
      <c r="A432" s="37"/>
      <c r="B432" s="171"/>
      <c r="C432" s="192" t="s">
        <v>840</v>
      </c>
      <c r="D432" s="192" t="s">
        <v>292</v>
      </c>
      <c r="E432" s="193" t="s">
        <v>841</v>
      </c>
      <c r="F432" s="194" t="s">
        <v>842</v>
      </c>
      <c r="G432" s="195" t="s">
        <v>403</v>
      </c>
      <c r="H432" s="196">
        <v>1241.989</v>
      </c>
      <c r="I432" s="197"/>
      <c r="J432" s="198">
        <f>ROUND(I432*H432,2)</f>
        <v>0</v>
      </c>
      <c r="K432" s="194" t="s">
        <v>220</v>
      </c>
      <c r="L432" s="199"/>
      <c r="M432" s="200" t="s">
        <v>3</v>
      </c>
      <c r="N432" s="201" t="s">
        <v>43</v>
      </c>
      <c r="O432" s="71"/>
      <c r="P432" s="181">
        <f>O432*H432</f>
        <v>0</v>
      </c>
      <c r="Q432" s="181">
        <v>5.0000000000000002E-05</v>
      </c>
      <c r="R432" s="181">
        <f>Q432*H432</f>
        <v>0.062099450000000007</v>
      </c>
      <c r="S432" s="181">
        <v>0</v>
      </c>
      <c r="T432" s="182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183" t="s">
        <v>257</v>
      </c>
      <c r="AT432" s="183" t="s">
        <v>292</v>
      </c>
      <c r="AU432" s="183" t="s">
        <v>222</v>
      </c>
      <c r="AY432" s="18" t="s">
        <v>213</v>
      </c>
      <c r="BE432" s="184">
        <f>IF(N432="základní",J432,0)</f>
        <v>0</v>
      </c>
      <c r="BF432" s="184">
        <f>IF(N432="snížená",J432,0)</f>
        <v>0</v>
      </c>
      <c r="BG432" s="184">
        <f>IF(N432="zákl. přenesená",J432,0)</f>
        <v>0</v>
      </c>
      <c r="BH432" s="184">
        <f>IF(N432="sníž. přenesená",J432,0)</f>
        <v>0</v>
      </c>
      <c r="BI432" s="184">
        <f>IF(N432="nulová",J432,0)</f>
        <v>0</v>
      </c>
      <c r="BJ432" s="18" t="s">
        <v>76</v>
      </c>
      <c r="BK432" s="184">
        <f>ROUND(I432*H432,2)</f>
        <v>0</v>
      </c>
      <c r="BL432" s="18" t="s">
        <v>221</v>
      </c>
      <c r="BM432" s="183" t="s">
        <v>843</v>
      </c>
    </row>
    <row r="433" s="2" customFormat="1" ht="24.15" customHeight="1">
      <c r="A433" s="37"/>
      <c r="B433" s="171"/>
      <c r="C433" s="192" t="s">
        <v>844</v>
      </c>
      <c r="D433" s="192" t="s">
        <v>292</v>
      </c>
      <c r="E433" s="193" t="s">
        <v>845</v>
      </c>
      <c r="F433" s="194" t="s">
        <v>846</v>
      </c>
      <c r="G433" s="195" t="s">
        <v>403</v>
      </c>
      <c r="H433" s="196">
        <v>110.532</v>
      </c>
      <c r="I433" s="197"/>
      <c r="J433" s="198">
        <f>ROUND(I433*H433,2)</f>
        <v>0</v>
      </c>
      <c r="K433" s="194" t="s">
        <v>220</v>
      </c>
      <c r="L433" s="199"/>
      <c r="M433" s="200" t="s">
        <v>3</v>
      </c>
      <c r="N433" s="201" t="s">
        <v>43</v>
      </c>
      <c r="O433" s="71"/>
      <c r="P433" s="181">
        <f>O433*H433</f>
        <v>0</v>
      </c>
      <c r="Q433" s="181">
        <v>0.00010000000000000001</v>
      </c>
      <c r="R433" s="181">
        <f>Q433*H433</f>
        <v>0.011053200000000001</v>
      </c>
      <c r="S433" s="181">
        <v>0</v>
      </c>
      <c r="T433" s="182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183" t="s">
        <v>257</v>
      </c>
      <c r="AT433" s="183" t="s">
        <v>292</v>
      </c>
      <c r="AU433" s="183" t="s">
        <v>222</v>
      </c>
      <c r="AY433" s="18" t="s">
        <v>213</v>
      </c>
      <c r="BE433" s="184">
        <f>IF(N433="základní",J433,0)</f>
        <v>0</v>
      </c>
      <c r="BF433" s="184">
        <f>IF(N433="snížená",J433,0)</f>
        <v>0</v>
      </c>
      <c r="BG433" s="184">
        <f>IF(N433="zákl. přenesená",J433,0)</f>
        <v>0</v>
      </c>
      <c r="BH433" s="184">
        <f>IF(N433="sníž. přenesená",J433,0)</f>
        <v>0</v>
      </c>
      <c r="BI433" s="184">
        <f>IF(N433="nulová",J433,0)</f>
        <v>0</v>
      </c>
      <c r="BJ433" s="18" t="s">
        <v>76</v>
      </c>
      <c r="BK433" s="184">
        <f>ROUND(I433*H433,2)</f>
        <v>0</v>
      </c>
      <c r="BL433" s="18" t="s">
        <v>221</v>
      </c>
      <c r="BM433" s="183" t="s">
        <v>847</v>
      </c>
    </row>
    <row r="434" s="2" customFormat="1" ht="37.8" customHeight="1">
      <c r="A434" s="37"/>
      <c r="B434" s="171"/>
      <c r="C434" s="172" t="s">
        <v>848</v>
      </c>
      <c r="D434" s="172" t="s">
        <v>216</v>
      </c>
      <c r="E434" s="173" t="s">
        <v>849</v>
      </c>
      <c r="F434" s="174" t="s">
        <v>850</v>
      </c>
      <c r="G434" s="175" t="s">
        <v>219</v>
      </c>
      <c r="H434" s="176">
        <v>32.491</v>
      </c>
      <c r="I434" s="177"/>
      <c r="J434" s="178">
        <f>ROUND(I434*H434,2)</f>
        <v>0</v>
      </c>
      <c r="K434" s="174" t="s">
        <v>220</v>
      </c>
      <c r="L434" s="38"/>
      <c r="M434" s="179" t="s">
        <v>3</v>
      </c>
      <c r="N434" s="180" t="s">
        <v>43</v>
      </c>
      <c r="O434" s="71"/>
      <c r="P434" s="181">
        <f>O434*H434</f>
        <v>0</v>
      </c>
      <c r="Q434" s="181">
        <v>0.0043839999999999999</v>
      </c>
      <c r="R434" s="181">
        <f>Q434*H434</f>
        <v>0.142440544</v>
      </c>
      <c r="S434" s="181">
        <v>0</v>
      </c>
      <c r="T434" s="182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183" t="s">
        <v>221</v>
      </c>
      <c r="AT434" s="183" t="s">
        <v>216</v>
      </c>
      <c r="AU434" s="183" t="s">
        <v>222</v>
      </c>
      <c r="AY434" s="18" t="s">
        <v>213</v>
      </c>
      <c r="BE434" s="184">
        <f>IF(N434="základní",J434,0)</f>
        <v>0</v>
      </c>
      <c r="BF434" s="184">
        <f>IF(N434="snížená",J434,0)</f>
        <v>0</v>
      </c>
      <c r="BG434" s="184">
        <f>IF(N434="zákl. přenesená",J434,0)</f>
        <v>0</v>
      </c>
      <c r="BH434" s="184">
        <f>IF(N434="sníž. přenesená",J434,0)</f>
        <v>0</v>
      </c>
      <c r="BI434" s="184">
        <f>IF(N434="nulová",J434,0)</f>
        <v>0</v>
      </c>
      <c r="BJ434" s="18" t="s">
        <v>76</v>
      </c>
      <c r="BK434" s="184">
        <f>ROUND(I434*H434,2)</f>
        <v>0</v>
      </c>
      <c r="BL434" s="18" t="s">
        <v>221</v>
      </c>
      <c r="BM434" s="183" t="s">
        <v>851</v>
      </c>
    </row>
    <row r="435" s="2" customFormat="1">
      <c r="A435" s="37"/>
      <c r="B435" s="38"/>
      <c r="C435" s="37"/>
      <c r="D435" s="185" t="s">
        <v>224</v>
      </c>
      <c r="E435" s="37"/>
      <c r="F435" s="186" t="s">
        <v>852</v>
      </c>
      <c r="G435" s="37"/>
      <c r="H435" s="37"/>
      <c r="I435" s="187"/>
      <c r="J435" s="37"/>
      <c r="K435" s="37"/>
      <c r="L435" s="38"/>
      <c r="M435" s="188"/>
      <c r="N435" s="189"/>
      <c r="O435" s="71"/>
      <c r="P435" s="71"/>
      <c r="Q435" s="71"/>
      <c r="R435" s="71"/>
      <c r="S435" s="71"/>
      <c r="T435" s="72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T435" s="18" t="s">
        <v>224</v>
      </c>
      <c r="AU435" s="18" t="s">
        <v>222</v>
      </c>
    </row>
    <row r="436" s="2" customFormat="1" ht="33" customHeight="1">
      <c r="A436" s="37"/>
      <c r="B436" s="171"/>
      <c r="C436" s="172" t="s">
        <v>853</v>
      </c>
      <c r="D436" s="172" t="s">
        <v>216</v>
      </c>
      <c r="E436" s="173" t="s">
        <v>854</v>
      </c>
      <c r="F436" s="174" t="s">
        <v>855</v>
      </c>
      <c r="G436" s="175" t="s">
        <v>219</v>
      </c>
      <c r="H436" s="176">
        <v>4.5</v>
      </c>
      <c r="I436" s="177"/>
      <c r="J436" s="178">
        <f>ROUND(I436*H436,2)</f>
        <v>0</v>
      </c>
      <c r="K436" s="174" t="s">
        <v>220</v>
      </c>
      <c r="L436" s="38"/>
      <c r="M436" s="179" t="s">
        <v>3</v>
      </c>
      <c r="N436" s="180" t="s">
        <v>43</v>
      </c>
      <c r="O436" s="71"/>
      <c r="P436" s="181">
        <f>O436*H436</f>
        <v>0</v>
      </c>
      <c r="Q436" s="181">
        <v>0.042000000000000003</v>
      </c>
      <c r="R436" s="181">
        <f>Q436*H436</f>
        <v>0.189</v>
      </c>
      <c r="S436" s="181">
        <v>0</v>
      </c>
      <c r="T436" s="182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183" t="s">
        <v>221</v>
      </c>
      <c r="AT436" s="183" t="s">
        <v>216</v>
      </c>
      <c r="AU436" s="183" t="s">
        <v>222</v>
      </c>
      <c r="AY436" s="18" t="s">
        <v>213</v>
      </c>
      <c r="BE436" s="184">
        <f>IF(N436="základní",J436,0)</f>
        <v>0</v>
      </c>
      <c r="BF436" s="184">
        <f>IF(N436="snížená",J436,0)</f>
        <v>0</v>
      </c>
      <c r="BG436" s="184">
        <f>IF(N436="zákl. přenesená",J436,0)</f>
        <v>0</v>
      </c>
      <c r="BH436" s="184">
        <f>IF(N436="sníž. přenesená",J436,0)</f>
        <v>0</v>
      </c>
      <c r="BI436" s="184">
        <f>IF(N436="nulová",J436,0)</f>
        <v>0</v>
      </c>
      <c r="BJ436" s="18" t="s">
        <v>76</v>
      </c>
      <c r="BK436" s="184">
        <f>ROUND(I436*H436,2)</f>
        <v>0</v>
      </c>
      <c r="BL436" s="18" t="s">
        <v>221</v>
      </c>
      <c r="BM436" s="183" t="s">
        <v>856</v>
      </c>
    </row>
    <row r="437" s="2" customFormat="1">
      <c r="A437" s="37"/>
      <c r="B437" s="38"/>
      <c r="C437" s="37"/>
      <c r="D437" s="185" t="s">
        <v>224</v>
      </c>
      <c r="E437" s="37"/>
      <c r="F437" s="186" t="s">
        <v>857</v>
      </c>
      <c r="G437" s="37"/>
      <c r="H437" s="37"/>
      <c r="I437" s="187"/>
      <c r="J437" s="37"/>
      <c r="K437" s="37"/>
      <c r="L437" s="38"/>
      <c r="M437" s="188"/>
      <c r="N437" s="189"/>
      <c r="O437" s="71"/>
      <c r="P437" s="71"/>
      <c r="Q437" s="71"/>
      <c r="R437" s="71"/>
      <c r="S437" s="71"/>
      <c r="T437" s="72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18" t="s">
        <v>224</v>
      </c>
      <c r="AU437" s="18" t="s">
        <v>222</v>
      </c>
    </row>
    <row r="438" s="13" customFormat="1" ht="20.88" customHeight="1">
      <c r="A438" s="13"/>
      <c r="B438" s="202"/>
      <c r="C438" s="13"/>
      <c r="D438" s="203" t="s">
        <v>71</v>
      </c>
      <c r="E438" s="203" t="s">
        <v>858</v>
      </c>
      <c r="F438" s="203" t="s">
        <v>859</v>
      </c>
      <c r="G438" s="13"/>
      <c r="H438" s="13"/>
      <c r="I438" s="204"/>
      <c r="J438" s="205">
        <f>BK438</f>
        <v>0</v>
      </c>
      <c r="K438" s="13"/>
      <c r="L438" s="202"/>
      <c r="M438" s="206"/>
      <c r="N438" s="207"/>
      <c r="O438" s="207"/>
      <c r="P438" s="208">
        <f>SUM(P439:P440)</f>
        <v>0</v>
      </c>
      <c r="Q438" s="207"/>
      <c r="R438" s="208">
        <f>SUM(R439:R440)</f>
        <v>2.4141909999999998</v>
      </c>
      <c r="S438" s="207"/>
      <c r="T438" s="209">
        <f>SUM(T439:T440)</f>
        <v>0</v>
      </c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R438" s="203" t="s">
        <v>76</v>
      </c>
      <c r="AT438" s="210" t="s">
        <v>71</v>
      </c>
      <c r="AU438" s="210" t="s">
        <v>222</v>
      </c>
      <c r="AY438" s="203" t="s">
        <v>213</v>
      </c>
      <c r="BK438" s="211">
        <f>SUM(BK439:BK440)</f>
        <v>0</v>
      </c>
    </row>
    <row r="439" s="2" customFormat="1" ht="37.8" customHeight="1">
      <c r="A439" s="37"/>
      <c r="B439" s="171"/>
      <c r="C439" s="172" t="s">
        <v>860</v>
      </c>
      <c r="D439" s="172" t="s">
        <v>216</v>
      </c>
      <c r="E439" s="173" t="s">
        <v>861</v>
      </c>
      <c r="F439" s="174" t="s">
        <v>862</v>
      </c>
      <c r="G439" s="175" t="s">
        <v>219</v>
      </c>
      <c r="H439" s="176">
        <v>185.70699999999999</v>
      </c>
      <c r="I439" s="177"/>
      <c r="J439" s="178">
        <f>ROUND(I439*H439,2)</f>
        <v>0</v>
      </c>
      <c r="K439" s="174" t="s">
        <v>220</v>
      </c>
      <c r="L439" s="38"/>
      <c r="M439" s="179" t="s">
        <v>3</v>
      </c>
      <c r="N439" s="180" t="s">
        <v>43</v>
      </c>
      <c r="O439" s="71"/>
      <c r="P439" s="181">
        <f>O439*H439</f>
        <v>0</v>
      </c>
      <c r="Q439" s="181">
        <v>0.012999999999999999</v>
      </c>
      <c r="R439" s="181">
        <f>Q439*H439</f>
        <v>2.4141909999999998</v>
      </c>
      <c r="S439" s="181">
        <v>0</v>
      </c>
      <c r="T439" s="182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183" t="s">
        <v>221</v>
      </c>
      <c r="AT439" s="183" t="s">
        <v>216</v>
      </c>
      <c r="AU439" s="183" t="s">
        <v>221</v>
      </c>
      <c r="AY439" s="18" t="s">
        <v>213</v>
      </c>
      <c r="BE439" s="184">
        <f>IF(N439="základní",J439,0)</f>
        <v>0</v>
      </c>
      <c r="BF439" s="184">
        <f>IF(N439="snížená",J439,0)</f>
        <v>0</v>
      </c>
      <c r="BG439" s="184">
        <f>IF(N439="zákl. přenesená",J439,0)</f>
        <v>0</v>
      </c>
      <c r="BH439" s="184">
        <f>IF(N439="sníž. přenesená",J439,0)</f>
        <v>0</v>
      </c>
      <c r="BI439" s="184">
        <f>IF(N439="nulová",J439,0)</f>
        <v>0</v>
      </c>
      <c r="BJ439" s="18" t="s">
        <v>76</v>
      </c>
      <c r="BK439" s="184">
        <f>ROUND(I439*H439,2)</f>
        <v>0</v>
      </c>
      <c r="BL439" s="18" t="s">
        <v>221</v>
      </c>
      <c r="BM439" s="183" t="s">
        <v>863</v>
      </c>
    </row>
    <row r="440" s="2" customFormat="1">
      <c r="A440" s="37"/>
      <c r="B440" s="38"/>
      <c r="C440" s="37"/>
      <c r="D440" s="185" t="s">
        <v>224</v>
      </c>
      <c r="E440" s="37"/>
      <c r="F440" s="186" t="s">
        <v>864</v>
      </c>
      <c r="G440" s="37"/>
      <c r="H440" s="37"/>
      <c r="I440" s="187"/>
      <c r="J440" s="37"/>
      <c r="K440" s="37"/>
      <c r="L440" s="38"/>
      <c r="M440" s="188"/>
      <c r="N440" s="189"/>
      <c r="O440" s="71"/>
      <c r="P440" s="71"/>
      <c r="Q440" s="71"/>
      <c r="R440" s="71"/>
      <c r="S440" s="71"/>
      <c r="T440" s="72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8" t="s">
        <v>224</v>
      </c>
      <c r="AU440" s="18" t="s">
        <v>221</v>
      </c>
    </row>
    <row r="441" s="13" customFormat="1" ht="20.88" customHeight="1">
      <c r="A441" s="13"/>
      <c r="B441" s="202"/>
      <c r="C441" s="13"/>
      <c r="D441" s="203" t="s">
        <v>71</v>
      </c>
      <c r="E441" s="203" t="s">
        <v>865</v>
      </c>
      <c r="F441" s="203" t="s">
        <v>866</v>
      </c>
      <c r="G441" s="13"/>
      <c r="H441" s="13"/>
      <c r="I441" s="204"/>
      <c r="J441" s="205">
        <f>BK441</f>
        <v>0</v>
      </c>
      <c r="K441" s="13"/>
      <c r="L441" s="202"/>
      <c r="M441" s="206"/>
      <c r="N441" s="207"/>
      <c r="O441" s="207"/>
      <c r="P441" s="208">
        <f>SUM(P442:P445)</f>
        <v>0</v>
      </c>
      <c r="Q441" s="207"/>
      <c r="R441" s="208">
        <f>SUM(R442:R445)</f>
        <v>8.4973024299999995</v>
      </c>
      <c r="S441" s="207"/>
      <c r="T441" s="209">
        <f>SUM(T442:T445)</f>
        <v>0</v>
      </c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R441" s="203" t="s">
        <v>76</v>
      </c>
      <c r="AT441" s="210" t="s">
        <v>71</v>
      </c>
      <c r="AU441" s="210" t="s">
        <v>222</v>
      </c>
      <c r="AY441" s="203" t="s">
        <v>213</v>
      </c>
      <c r="BK441" s="211">
        <f>SUM(BK442:BK445)</f>
        <v>0</v>
      </c>
    </row>
    <row r="442" s="2" customFormat="1" ht="49.05" customHeight="1">
      <c r="A442" s="37"/>
      <c r="B442" s="171"/>
      <c r="C442" s="172" t="s">
        <v>867</v>
      </c>
      <c r="D442" s="172" t="s">
        <v>216</v>
      </c>
      <c r="E442" s="173" t="s">
        <v>868</v>
      </c>
      <c r="F442" s="174" t="s">
        <v>869</v>
      </c>
      <c r="G442" s="175" t="s">
        <v>219</v>
      </c>
      <c r="H442" s="176">
        <v>15.186999999999999</v>
      </c>
      <c r="I442" s="177"/>
      <c r="J442" s="178">
        <f>ROUND(I442*H442,2)</f>
        <v>0</v>
      </c>
      <c r="K442" s="174" t="s">
        <v>220</v>
      </c>
      <c r="L442" s="38"/>
      <c r="M442" s="179" t="s">
        <v>3</v>
      </c>
      <c r="N442" s="180" t="s">
        <v>43</v>
      </c>
      <c r="O442" s="71"/>
      <c r="P442" s="181">
        <f>O442*H442</f>
        <v>0</v>
      </c>
      <c r="Q442" s="181">
        <v>0.01103</v>
      </c>
      <c r="R442" s="181">
        <f>Q442*H442</f>
        <v>0.16751260999999998</v>
      </c>
      <c r="S442" s="181">
        <v>0</v>
      </c>
      <c r="T442" s="182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183" t="s">
        <v>221</v>
      </c>
      <c r="AT442" s="183" t="s">
        <v>216</v>
      </c>
      <c r="AU442" s="183" t="s">
        <v>221</v>
      </c>
      <c r="AY442" s="18" t="s">
        <v>213</v>
      </c>
      <c r="BE442" s="184">
        <f>IF(N442="základní",J442,0)</f>
        <v>0</v>
      </c>
      <c r="BF442" s="184">
        <f>IF(N442="snížená",J442,0)</f>
        <v>0</v>
      </c>
      <c r="BG442" s="184">
        <f>IF(N442="zákl. přenesená",J442,0)</f>
        <v>0</v>
      </c>
      <c r="BH442" s="184">
        <f>IF(N442="sníž. přenesená",J442,0)</f>
        <v>0</v>
      </c>
      <c r="BI442" s="184">
        <f>IF(N442="nulová",J442,0)</f>
        <v>0</v>
      </c>
      <c r="BJ442" s="18" t="s">
        <v>76</v>
      </c>
      <c r="BK442" s="184">
        <f>ROUND(I442*H442,2)</f>
        <v>0</v>
      </c>
      <c r="BL442" s="18" t="s">
        <v>221</v>
      </c>
      <c r="BM442" s="183" t="s">
        <v>870</v>
      </c>
    </row>
    <row r="443" s="2" customFormat="1">
      <c r="A443" s="37"/>
      <c r="B443" s="38"/>
      <c r="C443" s="37"/>
      <c r="D443" s="185" t="s">
        <v>224</v>
      </c>
      <c r="E443" s="37"/>
      <c r="F443" s="186" t="s">
        <v>871</v>
      </c>
      <c r="G443" s="37"/>
      <c r="H443" s="37"/>
      <c r="I443" s="187"/>
      <c r="J443" s="37"/>
      <c r="K443" s="37"/>
      <c r="L443" s="38"/>
      <c r="M443" s="188"/>
      <c r="N443" s="189"/>
      <c r="O443" s="71"/>
      <c r="P443" s="71"/>
      <c r="Q443" s="71"/>
      <c r="R443" s="71"/>
      <c r="S443" s="71"/>
      <c r="T443" s="72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18" t="s">
        <v>224</v>
      </c>
      <c r="AU443" s="18" t="s">
        <v>221</v>
      </c>
    </row>
    <row r="444" s="2" customFormat="1" ht="37.8" customHeight="1">
      <c r="A444" s="37"/>
      <c r="B444" s="171"/>
      <c r="C444" s="172" t="s">
        <v>872</v>
      </c>
      <c r="D444" s="172" t="s">
        <v>216</v>
      </c>
      <c r="E444" s="173" t="s">
        <v>873</v>
      </c>
      <c r="F444" s="174" t="s">
        <v>874</v>
      </c>
      <c r="G444" s="175" t="s">
        <v>219</v>
      </c>
      <c r="H444" s="176">
        <v>755.19399999999996</v>
      </c>
      <c r="I444" s="177"/>
      <c r="J444" s="178">
        <f>ROUND(I444*H444,2)</f>
        <v>0</v>
      </c>
      <c r="K444" s="174" t="s">
        <v>220</v>
      </c>
      <c r="L444" s="38"/>
      <c r="M444" s="179" t="s">
        <v>3</v>
      </c>
      <c r="N444" s="180" t="s">
        <v>43</v>
      </c>
      <c r="O444" s="71"/>
      <c r="P444" s="181">
        <f>O444*H444</f>
        <v>0</v>
      </c>
      <c r="Q444" s="181">
        <v>0.01103</v>
      </c>
      <c r="R444" s="181">
        <f>Q444*H444</f>
        <v>8.3297898200000002</v>
      </c>
      <c r="S444" s="181">
        <v>0</v>
      </c>
      <c r="T444" s="182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183" t="s">
        <v>221</v>
      </c>
      <c r="AT444" s="183" t="s">
        <v>216</v>
      </c>
      <c r="AU444" s="183" t="s">
        <v>221</v>
      </c>
      <c r="AY444" s="18" t="s">
        <v>213</v>
      </c>
      <c r="BE444" s="184">
        <f>IF(N444="základní",J444,0)</f>
        <v>0</v>
      </c>
      <c r="BF444" s="184">
        <f>IF(N444="snížená",J444,0)</f>
        <v>0</v>
      </c>
      <c r="BG444" s="184">
        <f>IF(N444="zákl. přenesená",J444,0)</f>
        <v>0</v>
      </c>
      <c r="BH444" s="184">
        <f>IF(N444="sníž. přenesená",J444,0)</f>
        <v>0</v>
      </c>
      <c r="BI444" s="184">
        <f>IF(N444="nulová",J444,0)</f>
        <v>0</v>
      </c>
      <c r="BJ444" s="18" t="s">
        <v>76</v>
      </c>
      <c r="BK444" s="184">
        <f>ROUND(I444*H444,2)</f>
        <v>0</v>
      </c>
      <c r="BL444" s="18" t="s">
        <v>221</v>
      </c>
      <c r="BM444" s="183" t="s">
        <v>875</v>
      </c>
    </row>
    <row r="445" s="2" customFormat="1">
      <c r="A445" s="37"/>
      <c r="B445" s="38"/>
      <c r="C445" s="37"/>
      <c r="D445" s="185" t="s">
        <v>224</v>
      </c>
      <c r="E445" s="37"/>
      <c r="F445" s="186" t="s">
        <v>876</v>
      </c>
      <c r="G445" s="37"/>
      <c r="H445" s="37"/>
      <c r="I445" s="187"/>
      <c r="J445" s="37"/>
      <c r="K445" s="37"/>
      <c r="L445" s="38"/>
      <c r="M445" s="188"/>
      <c r="N445" s="189"/>
      <c r="O445" s="71"/>
      <c r="P445" s="71"/>
      <c r="Q445" s="71"/>
      <c r="R445" s="71"/>
      <c r="S445" s="71"/>
      <c r="T445" s="72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18" t="s">
        <v>224</v>
      </c>
      <c r="AU445" s="18" t="s">
        <v>221</v>
      </c>
    </row>
    <row r="446" s="12" customFormat="1" ht="20.88" customHeight="1">
      <c r="A446" s="12"/>
      <c r="B446" s="158"/>
      <c r="C446" s="12"/>
      <c r="D446" s="159" t="s">
        <v>71</v>
      </c>
      <c r="E446" s="169" t="s">
        <v>524</v>
      </c>
      <c r="F446" s="169" t="s">
        <v>877</v>
      </c>
      <c r="G446" s="12"/>
      <c r="H446" s="12"/>
      <c r="I446" s="161"/>
      <c r="J446" s="170">
        <f>BK446</f>
        <v>0</v>
      </c>
      <c r="K446" s="12"/>
      <c r="L446" s="158"/>
      <c r="M446" s="163"/>
      <c r="N446" s="164"/>
      <c r="O446" s="164"/>
      <c r="P446" s="165">
        <f>P447+P452+P461+P475+P486+P495</f>
        <v>0</v>
      </c>
      <c r="Q446" s="164"/>
      <c r="R446" s="165">
        <f>R447+R452+R461+R475+R486+R495</f>
        <v>7.3094563862999999</v>
      </c>
      <c r="S446" s="164"/>
      <c r="T446" s="166">
        <f>T447+T452+T461+T475+T486+T495</f>
        <v>0.00072933000000000004</v>
      </c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R446" s="159" t="s">
        <v>76</v>
      </c>
      <c r="AT446" s="167" t="s">
        <v>71</v>
      </c>
      <c r="AU446" s="167" t="s">
        <v>80</v>
      </c>
      <c r="AY446" s="159" t="s">
        <v>213</v>
      </c>
      <c r="BK446" s="168">
        <f>BK447+BK452+BK461+BK475+BK486+BK495</f>
        <v>0</v>
      </c>
    </row>
    <row r="447" s="13" customFormat="1" ht="20.88" customHeight="1">
      <c r="A447" s="13"/>
      <c r="B447" s="202"/>
      <c r="C447" s="13"/>
      <c r="D447" s="203" t="s">
        <v>71</v>
      </c>
      <c r="E447" s="203" t="s">
        <v>878</v>
      </c>
      <c r="F447" s="203" t="s">
        <v>879</v>
      </c>
      <c r="G447" s="13"/>
      <c r="H447" s="13"/>
      <c r="I447" s="204"/>
      <c r="J447" s="205">
        <f>BK447</f>
        <v>0</v>
      </c>
      <c r="K447" s="13"/>
      <c r="L447" s="202"/>
      <c r="M447" s="206"/>
      <c r="N447" s="207"/>
      <c r="O447" s="207"/>
      <c r="P447" s="208">
        <f>SUM(P448:P451)</f>
        <v>0</v>
      </c>
      <c r="Q447" s="207"/>
      <c r="R447" s="208">
        <f>SUM(R448:R451)</f>
        <v>0</v>
      </c>
      <c r="S447" s="207"/>
      <c r="T447" s="209">
        <f>SUM(T448:T451)</f>
        <v>0.00072933000000000004</v>
      </c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R447" s="203" t="s">
        <v>76</v>
      </c>
      <c r="AT447" s="210" t="s">
        <v>71</v>
      </c>
      <c r="AU447" s="210" t="s">
        <v>222</v>
      </c>
      <c r="AY447" s="203" t="s">
        <v>213</v>
      </c>
      <c r="BK447" s="211">
        <f>SUM(BK448:BK451)</f>
        <v>0</v>
      </c>
    </row>
    <row r="448" s="2" customFormat="1" ht="37.8" customHeight="1">
      <c r="A448" s="37"/>
      <c r="B448" s="171"/>
      <c r="C448" s="172" t="s">
        <v>880</v>
      </c>
      <c r="D448" s="172" t="s">
        <v>216</v>
      </c>
      <c r="E448" s="173" t="s">
        <v>822</v>
      </c>
      <c r="F448" s="174" t="s">
        <v>823</v>
      </c>
      <c r="G448" s="175" t="s">
        <v>219</v>
      </c>
      <c r="H448" s="176">
        <v>58.067</v>
      </c>
      <c r="I448" s="177"/>
      <c r="J448" s="178">
        <f>ROUND(I448*H448,2)</f>
        <v>0</v>
      </c>
      <c r="K448" s="174" t="s">
        <v>220</v>
      </c>
      <c r="L448" s="38"/>
      <c r="M448" s="179" t="s">
        <v>3</v>
      </c>
      <c r="N448" s="180" t="s">
        <v>43</v>
      </c>
      <c r="O448" s="71"/>
      <c r="P448" s="181">
        <f>O448*H448</f>
        <v>0</v>
      </c>
      <c r="Q448" s="181">
        <v>0</v>
      </c>
      <c r="R448" s="181">
        <f>Q448*H448</f>
        <v>0</v>
      </c>
      <c r="S448" s="181">
        <v>1.0000000000000001E-05</v>
      </c>
      <c r="T448" s="182">
        <f>S448*H448</f>
        <v>0.00058067000000000004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R448" s="183" t="s">
        <v>221</v>
      </c>
      <c r="AT448" s="183" t="s">
        <v>216</v>
      </c>
      <c r="AU448" s="183" t="s">
        <v>221</v>
      </c>
      <c r="AY448" s="18" t="s">
        <v>213</v>
      </c>
      <c r="BE448" s="184">
        <f>IF(N448="základní",J448,0)</f>
        <v>0</v>
      </c>
      <c r="BF448" s="184">
        <f>IF(N448="snížená",J448,0)</f>
        <v>0</v>
      </c>
      <c r="BG448" s="184">
        <f>IF(N448="zákl. přenesená",J448,0)</f>
        <v>0</v>
      </c>
      <c r="BH448" s="184">
        <f>IF(N448="sníž. přenesená",J448,0)</f>
        <v>0</v>
      </c>
      <c r="BI448" s="184">
        <f>IF(N448="nulová",J448,0)</f>
        <v>0</v>
      </c>
      <c r="BJ448" s="18" t="s">
        <v>76</v>
      </c>
      <c r="BK448" s="184">
        <f>ROUND(I448*H448,2)</f>
        <v>0</v>
      </c>
      <c r="BL448" s="18" t="s">
        <v>221</v>
      </c>
      <c r="BM448" s="183" t="s">
        <v>881</v>
      </c>
    </row>
    <row r="449" s="2" customFormat="1">
      <c r="A449" s="37"/>
      <c r="B449" s="38"/>
      <c r="C449" s="37"/>
      <c r="D449" s="185" t="s">
        <v>224</v>
      </c>
      <c r="E449" s="37"/>
      <c r="F449" s="186" t="s">
        <v>825</v>
      </c>
      <c r="G449" s="37"/>
      <c r="H449" s="37"/>
      <c r="I449" s="187"/>
      <c r="J449" s="37"/>
      <c r="K449" s="37"/>
      <c r="L449" s="38"/>
      <c r="M449" s="188"/>
      <c r="N449" s="189"/>
      <c r="O449" s="71"/>
      <c r="P449" s="71"/>
      <c r="Q449" s="71"/>
      <c r="R449" s="71"/>
      <c r="S449" s="71"/>
      <c r="T449" s="72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T449" s="18" t="s">
        <v>224</v>
      </c>
      <c r="AU449" s="18" t="s">
        <v>221</v>
      </c>
    </row>
    <row r="450" s="2" customFormat="1" ht="37.8" customHeight="1">
      <c r="A450" s="37"/>
      <c r="B450" s="171"/>
      <c r="C450" s="172" t="s">
        <v>882</v>
      </c>
      <c r="D450" s="172" t="s">
        <v>216</v>
      </c>
      <c r="E450" s="173" t="s">
        <v>883</v>
      </c>
      <c r="F450" s="174" t="s">
        <v>884</v>
      </c>
      <c r="G450" s="175" t="s">
        <v>219</v>
      </c>
      <c r="H450" s="176">
        <v>14.866</v>
      </c>
      <c r="I450" s="177"/>
      <c r="J450" s="178">
        <f>ROUND(I450*H450,2)</f>
        <v>0</v>
      </c>
      <c r="K450" s="174" t="s">
        <v>220</v>
      </c>
      <c r="L450" s="38"/>
      <c r="M450" s="179" t="s">
        <v>3</v>
      </c>
      <c r="N450" s="180" t="s">
        <v>43</v>
      </c>
      <c r="O450" s="71"/>
      <c r="P450" s="181">
        <f>O450*H450</f>
        <v>0</v>
      </c>
      <c r="Q450" s="181">
        <v>0</v>
      </c>
      <c r="R450" s="181">
        <f>Q450*H450</f>
        <v>0</v>
      </c>
      <c r="S450" s="181">
        <v>1.0000000000000001E-05</v>
      </c>
      <c r="T450" s="182">
        <f>S450*H450</f>
        <v>0.00014866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183" t="s">
        <v>221</v>
      </c>
      <c r="AT450" s="183" t="s">
        <v>216</v>
      </c>
      <c r="AU450" s="183" t="s">
        <v>221</v>
      </c>
      <c r="AY450" s="18" t="s">
        <v>213</v>
      </c>
      <c r="BE450" s="184">
        <f>IF(N450="základní",J450,0)</f>
        <v>0</v>
      </c>
      <c r="BF450" s="184">
        <f>IF(N450="snížená",J450,0)</f>
        <v>0</v>
      </c>
      <c r="BG450" s="184">
        <f>IF(N450="zákl. přenesená",J450,0)</f>
        <v>0</v>
      </c>
      <c r="BH450" s="184">
        <f>IF(N450="sníž. přenesená",J450,0)</f>
        <v>0</v>
      </c>
      <c r="BI450" s="184">
        <f>IF(N450="nulová",J450,0)</f>
        <v>0</v>
      </c>
      <c r="BJ450" s="18" t="s">
        <v>76</v>
      </c>
      <c r="BK450" s="184">
        <f>ROUND(I450*H450,2)</f>
        <v>0</v>
      </c>
      <c r="BL450" s="18" t="s">
        <v>221</v>
      </c>
      <c r="BM450" s="183" t="s">
        <v>885</v>
      </c>
    </row>
    <row r="451" s="2" customFormat="1">
      <c r="A451" s="37"/>
      <c r="B451" s="38"/>
      <c r="C451" s="37"/>
      <c r="D451" s="185" t="s">
        <v>224</v>
      </c>
      <c r="E451" s="37"/>
      <c r="F451" s="186" t="s">
        <v>886</v>
      </c>
      <c r="G451" s="37"/>
      <c r="H451" s="37"/>
      <c r="I451" s="187"/>
      <c r="J451" s="37"/>
      <c r="K451" s="37"/>
      <c r="L451" s="38"/>
      <c r="M451" s="188"/>
      <c r="N451" s="189"/>
      <c r="O451" s="71"/>
      <c r="P451" s="71"/>
      <c r="Q451" s="71"/>
      <c r="R451" s="71"/>
      <c r="S451" s="71"/>
      <c r="T451" s="72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18" t="s">
        <v>224</v>
      </c>
      <c r="AU451" s="18" t="s">
        <v>221</v>
      </c>
    </row>
    <row r="452" s="13" customFormat="1" ht="20.88" customHeight="1">
      <c r="A452" s="13"/>
      <c r="B452" s="202"/>
      <c r="C452" s="13"/>
      <c r="D452" s="203" t="s">
        <v>71</v>
      </c>
      <c r="E452" s="203" t="s">
        <v>887</v>
      </c>
      <c r="F452" s="203" t="s">
        <v>888</v>
      </c>
      <c r="G452" s="13"/>
      <c r="H452" s="13"/>
      <c r="I452" s="204"/>
      <c r="J452" s="205">
        <f>BK452</f>
        <v>0</v>
      </c>
      <c r="K452" s="13"/>
      <c r="L452" s="202"/>
      <c r="M452" s="206"/>
      <c r="N452" s="207"/>
      <c r="O452" s="207"/>
      <c r="P452" s="208">
        <f>SUM(P453:P460)</f>
        <v>0</v>
      </c>
      <c r="Q452" s="207"/>
      <c r="R452" s="208">
        <f>SUM(R453:R460)</f>
        <v>0.025295899999999996</v>
      </c>
      <c r="S452" s="207"/>
      <c r="T452" s="209">
        <f>SUM(T453:T460)</f>
        <v>0</v>
      </c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R452" s="203" t="s">
        <v>76</v>
      </c>
      <c r="AT452" s="210" t="s">
        <v>71</v>
      </c>
      <c r="AU452" s="210" t="s">
        <v>222</v>
      </c>
      <c r="AY452" s="203" t="s">
        <v>213</v>
      </c>
      <c r="BK452" s="211">
        <f>SUM(BK453:BK460)</f>
        <v>0</v>
      </c>
    </row>
    <row r="453" s="2" customFormat="1" ht="55.5" customHeight="1">
      <c r="A453" s="37"/>
      <c r="B453" s="171"/>
      <c r="C453" s="172" t="s">
        <v>889</v>
      </c>
      <c r="D453" s="172" t="s">
        <v>216</v>
      </c>
      <c r="E453" s="173" t="s">
        <v>827</v>
      </c>
      <c r="F453" s="174" t="s">
        <v>828</v>
      </c>
      <c r="G453" s="175" t="s">
        <v>403</v>
      </c>
      <c r="H453" s="176">
        <v>69.963999999999999</v>
      </c>
      <c r="I453" s="177"/>
      <c r="J453" s="178">
        <f>ROUND(I453*H453,2)</f>
        <v>0</v>
      </c>
      <c r="K453" s="174" t="s">
        <v>220</v>
      </c>
      <c r="L453" s="38"/>
      <c r="M453" s="179" t="s">
        <v>3</v>
      </c>
      <c r="N453" s="180" t="s">
        <v>43</v>
      </c>
      <c r="O453" s="71"/>
      <c r="P453" s="181">
        <f>O453*H453</f>
        <v>0</v>
      </c>
      <c r="Q453" s="181">
        <v>0</v>
      </c>
      <c r="R453" s="181">
        <f>Q453*H453</f>
        <v>0</v>
      </c>
      <c r="S453" s="181">
        <v>0</v>
      </c>
      <c r="T453" s="182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83" t="s">
        <v>221</v>
      </c>
      <c r="AT453" s="183" t="s">
        <v>216</v>
      </c>
      <c r="AU453" s="183" t="s">
        <v>221</v>
      </c>
      <c r="AY453" s="18" t="s">
        <v>213</v>
      </c>
      <c r="BE453" s="184">
        <f>IF(N453="základní",J453,0)</f>
        <v>0</v>
      </c>
      <c r="BF453" s="184">
        <f>IF(N453="snížená",J453,0)</f>
        <v>0</v>
      </c>
      <c r="BG453" s="184">
        <f>IF(N453="zákl. přenesená",J453,0)</f>
        <v>0</v>
      </c>
      <c r="BH453" s="184">
        <f>IF(N453="sníž. přenesená",J453,0)</f>
        <v>0</v>
      </c>
      <c r="BI453" s="184">
        <f>IF(N453="nulová",J453,0)</f>
        <v>0</v>
      </c>
      <c r="BJ453" s="18" t="s">
        <v>76</v>
      </c>
      <c r="BK453" s="184">
        <f>ROUND(I453*H453,2)</f>
        <v>0</v>
      </c>
      <c r="BL453" s="18" t="s">
        <v>221</v>
      </c>
      <c r="BM453" s="183" t="s">
        <v>890</v>
      </c>
    </row>
    <row r="454" s="2" customFormat="1">
      <c r="A454" s="37"/>
      <c r="B454" s="38"/>
      <c r="C454" s="37"/>
      <c r="D454" s="185" t="s">
        <v>224</v>
      </c>
      <c r="E454" s="37"/>
      <c r="F454" s="186" t="s">
        <v>830</v>
      </c>
      <c r="G454" s="37"/>
      <c r="H454" s="37"/>
      <c r="I454" s="187"/>
      <c r="J454" s="37"/>
      <c r="K454" s="37"/>
      <c r="L454" s="38"/>
      <c r="M454" s="188"/>
      <c r="N454" s="189"/>
      <c r="O454" s="71"/>
      <c r="P454" s="71"/>
      <c r="Q454" s="71"/>
      <c r="R454" s="71"/>
      <c r="S454" s="71"/>
      <c r="T454" s="72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18" t="s">
        <v>224</v>
      </c>
      <c r="AU454" s="18" t="s">
        <v>221</v>
      </c>
    </row>
    <row r="455" s="2" customFormat="1" ht="24.15" customHeight="1">
      <c r="A455" s="37"/>
      <c r="B455" s="171"/>
      <c r="C455" s="192" t="s">
        <v>891</v>
      </c>
      <c r="D455" s="192" t="s">
        <v>292</v>
      </c>
      <c r="E455" s="193" t="s">
        <v>892</v>
      </c>
      <c r="F455" s="194" t="s">
        <v>893</v>
      </c>
      <c r="G455" s="195" t="s">
        <v>403</v>
      </c>
      <c r="H455" s="196">
        <v>76.959999999999994</v>
      </c>
      <c r="I455" s="197"/>
      <c r="J455" s="198">
        <f>ROUND(I455*H455,2)</f>
        <v>0</v>
      </c>
      <c r="K455" s="194" t="s">
        <v>220</v>
      </c>
      <c r="L455" s="199"/>
      <c r="M455" s="200" t="s">
        <v>3</v>
      </c>
      <c r="N455" s="201" t="s">
        <v>43</v>
      </c>
      <c r="O455" s="71"/>
      <c r="P455" s="181">
        <f>O455*H455</f>
        <v>0</v>
      </c>
      <c r="Q455" s="181">
        <v>4.0000000000000003E-05</v>
      </c>
      <c r="R455" s="181">
        <f>Q455*H455</f>
        <v>0.0030783999999999998</v>
      </c>
      <c r="S455" s="181">
        <v>0</v>
      </c>
      <c r="T455" s="182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183" t="s">
        <v>257</v>
      </c>
      <c r="AT455" s="183" t="s">
        <v>292</v>
      </c>
      <c r="AU455" s="183" t="s">
        <v>221</v>
      </c>
      <c r="AY455" s="18" t="s">
        <v>213</v>
      </c>
      <c r="BE455" s="184">
        <f>IF(N455="základní",J455,0)</f>
        <v>0</v>
      </c>
      <c r="BF455" s="184">
        <f>IF(N455="snížená",J455,0)</f>
        <v>0</v>
      </c>
      <c r="BG455" s="184">
        <f>IF(N455="zákl. přenesená",J455,0)</f>
        <v>0</v>
      </c>
      <c r="BH455" s="184">
        <f>IF(N455="sníž. přenesená",J455,0)</f>
        <v>0</v>
      </c>
      <c r="BI455" s="184">
        <f>IF(N455="nulová",J455,0)</f>
        <v>0</v>
      </c>
      <c r="BJ455" s="18" t="s">
        <v>76</v>
      </c>
      <c r="BK455" s="184">
        <f>ROUND(I455*H455,2)</f>
        <v>0</v>
      </c>
      <c r="BL455" s="18" t="s">
        <v>221</v>
      </c>
      <c r="BM455" s="183" t="s">
        <v>894</v>
      </c>
    </row>
    <row r="456" s="2" customFormat="1" ht="24.15" customHeight="1">
      <c r="A456" s="37"/>
      <c r="B456" s="171"/>
      <c r="C456" s="172" t="s">
        <v>895</v>
      </c>
      <c r="D456" s="172" t="s">
        <v>216</v>
      </c>
      <c r="E456" s="173" t="s">
        <v>896</v>
      </c>
      <c r="F456" s="174" t="s">
        <v>897</v>
      </c>
      <c r="G456" s="175" t="s">
        <v>403</v>
      </c>
      <c r="H456" s="176">
        <v>120.872</v>
      </c>
      <c r="I456" s="177"/>
      <c r="J456" s="178">
        <f>ROUND(I456*H456,2)</f>
        <v>0</v>
      </c>
      <c r="K456" s="174" t="s">
        <v>220</v>
      </c>
      <c r="L456" s="38"/>
      <c r="M456" s="179" t="s">
        <v>3</v>
      </c>
      <c r="N456" s="180" t="s">
        <v>43</v>
      </c>
      <c r="O456" s="71"/>
      <c r="P456" s="181">
        <f>O456*H456</f>
        <v>0</v>
      </c>
      <c r="Q456" s="181">
        <v>0</v>
      </c>
      <c r="R456" s="181">
        <f>Q456*H456</f>
        <v>0</v>
      </c>
      <c r="S456" s="181">
        <v>0</v>
      </c>
      <c r="T456" s="182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183" t="s">
        <v>221</v>
      </c>
      <c r="AT456" s="183" t="s">
        <v>216</v>
      </c>
      <c r="AU456" s="183" t="s">
        <v>221</v>
      </c>
      <c r="AY456" s="18" t="s">
        <v>213</v>
      </c>
      <c r="BE456" s="184">
        <f>IF(N456="základní",J456,0)</f>
        <v>0</v>
      </c>
      <c r="BF456" s="184">
        <f>IF(N456="snížená",J456,0)</f>
        <v>0</v>
      </c>
      <c r="BG456" s="184">
        <f>IF(N456="zákl. přenesená",J456,0)</f>
        <v>0</v>
      </c>
      <c r="BH456" s="184">
        <f>IF(N456="sníž. přenesená",J456,0)</f>
        <v>0</v>
      </c>
      <c r="BI456" s="184">
        <f>IF(N456="nulová",J456,0)</f>
        <v>0</v>
      </c>
      <c r="BJ456" s="18" t="s">
        <v>76</v>
      </c>
      <c r="BK456" s="184">
        <f>ROUND(I456*H456,2)</f>
        <v>0</v>
      </c>
      <c r="BL456" s="18" t="s">
        <v>221</v>
      </c>
      <c r="BM456" s="183" t="s">
        <v>898</v>
      </c>
    </row>
    <row r="457" s="2" customFormat="1">
      <c r="A457" s="37"/>
      <c r="B457" s="38"/>
      <c r="C457" s="37"/>
      <c r="D457" s="185" t="s">
        <v>224</v>
      </c>
      <c r="E457" s="37"/>
      <c r="F457" s="186" t="s">
        <v>899</v>
      </c>
      <c r="G457" s="37"/>
      <c r="H457" s="37"/>
      <c r="I457" s="187"/>
      <c r="J457" s="37"/>
      <c r="K457" s="37"/>
      <c r="L457" s="38"/>
      <c r="M457" s="188"/>
      <c r="N457" s="189"/>
      <c r="O457" s="71"/>
      <c r="P457" s="71"/>
      <c r="Q457" s="71"/>
      <c r="R457" s="71"/>
      <c r="S457" s="71"/>
      <c r="T457" s="72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T457" s="18" t="s">
        <v>224</v>
      </c>
      <c r="AU457" s="18" t="s">
        <v>221</v>
      </c>
    </row>
    <row r="458" s="2" customFormat="1" ht="24.15" customHeight="1">
      <c r="A458" s="37"/>
      <c r="B458" s="171"/>
      <c r="C458" s="192" t="s">
        <v>900</v>
      </c>
      <c r="D458" s="192" t="s">
        <v>292</v>
      </c>
      <c r="E458" s="193" t="s">
        <v>901</v>
      </c>
      <c r="F458" s="194" t="s">
        <v>902</v>
      </c>
      <c r="G458" s="195" t="s">
        <v>403</v>
      </c>
      <c r="H458" s="196">
        <v>78.450999999999993</v>
      </c>
      <c r="I458" s="197"/>
      <c r="J458" s="198">
        <f>ROUND(I458*H458,2)</f>
        <v>0</v>
      </c>
      <c r="K458" s="194" t="s">
        <v>220</v>
      </c>
      <c r="L458" s="199"/>
      <c r="M458" s="200" t="s">
        <v>3</v>
      </c>
      <c r="N458" s="201" t="s">
        <v>43</v>
      </c>
      <c r="O458" s="71"/>
      <c r="P458" s="181">
        <f>O458*H458</f>
        <v>0</v>
      </c>
      <c r="Q458" s="181">
        <v>0.00010000000000000001</v>
      </c>
      <c r="R458" s="181">
        <f>Q458*H458</f>
        <v>0.0078450999999999989</v>
      </c>
      <c r="S458" s="181">
        <v>0</v>
      </c>
      <c r="T458" s="182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183" t="s">
        <v>257</v>
      </c>
      <c r="AT458" s="183" t="s">
        <v>292</v>
      </c>
      <c r="AU458" s="183" t="s">
        <v>221</v>
      </c>
      <c r="AY458" s="18" t="s">
        <v>213</v>
      </c>
      <c r="BE458" s="184">
        <f>IF(N458="základní",J458,0)</f>
        <v>0</v>
      </c>
      <c r="BF458" s="184">
        <f>IF(N458="snížená",J458,0)</f>
        <v>0</v>
      </c>
      <c r="BG458" s="184">
        <f>IF(N458="zákl. přenesená",J458,0)</f>
        <v>0</v>
      </c>
      <c r="BH458" s="184">
        <f>IF(N458="sníž. přenesená",J458,0)</f>
        <v>0</v>
      </c>
      <c r="BI458" s="184">
        <f>IF(N458="nulová",J458,0)</f>
        <v>0</v>
      </c>
      <c r="BJ458" s="18" t="s">
        <v>76</v>
      </c>
      <c r="BK458" s="184">
        <f>ROUND(I458*H458,2)</f>
        <v>0</v>
      </c>
      <c r="BL458" s="18" t="s">
        <v>221</v>
      </c>
      <c r="BM458" s="183" t="s">
        <v>903</v>
      </c>
    </row>
    <row r="459" s="2" customFormat="1" ht="24.15" customHeight="1">
      <c r="A459" s="37"/>
      <c r="B459" s="171"/>
      <c r="C459" s="192" t="s">
        <v>904</v>
      </c>
      <c r="D459" s="192" t="s">
        <v>292</v>
      </c>
      <c r="E459" s="193" t="s">
        <v>905</v>
      </c>
      <c r="F459" s="194" t="s">
        <v>906</v>
      </c>
      <c r="G459" s="195" t="s">
        <v>403</v>
      </c>
      <c r="H459" s="196">
        <v>34.707999999999998</v>
      </c>
      <c r="I459" s="197"/>
      <c r="J459" s="198">
        <f>ROUND(I459*H459,2)</f>
        <v>0</v>
      </c>
      <c r="K459" s="194" t="s">
        <v>220</v>
      </c>
      <c r="L459" s="199"/>
      <c r="M459" s="200" t="s">
        <v>3</v>
      </c>
      <c r="N459" s="201" t="s">
        <v>43</v>
      </c>
      <c r="O459" s="71"/>
      <c r="P459" s="181">
        <f>O459*H459</f>
        <v>0</v>
      </c>
      <c r="Q459" s="181">
        <v>0.00029999999999999997</v>
      </c>
      <c r="R459" s="181">
        <f>Q459*H459</f>
        <v>0.010412399999999999</v>
      </c>
      <c r="S459" s="181">
        <v>0</v>
      </c>
      <c r="T459" s="182">
        <f>S459*H459</f>
        <v>0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183" t="s">
        <v>257</v>
      </c>
      <c r="AT459" s="183" t="s">
        <v>292</v>
      </c>
      <c r="AU459" s="183" t="s">
        <v>221</v>
      </c>
      <c r="AY459" s="18" t="s">
        <v>213</v>
      </c>
      <c r="BE459" s="184">
        <f>IF(N459="základní",J459,0)</f>
        <v>0</v>
      </c>
      <c r="BF459" s="184">
        <f>IF(N459="snížená",J459,0)</f>
        <v>0</v>
      </c>
      <c r="BG459" s="184">
        <f>IF(N459="zákl. přenesená",J459,0)</f>
        <v>0</v>
      </c>
      <c r="BH459" s="184">
        <f>IF(N459="sníž. přenesená",J459,0)</f>
        <v>0</v>
      </c>
      <c r="BI459" s="184">
        <f>IF(N459="nulová",J459,0)</f>
        <v>0</v>
      </c>
      <c r="BJ459" s="18" t="s">
        <v>76</v>
      </c>
      <c r="BK459" s="184">
        <f>ROUND(I459*H459,2)</f>
        <v>0</v>
      </c>
      <c r="BL459" s="18" t="s">
        <v>221</v>
      </c>
      <c r="BM459" s="183" t="s">
        <v>907</v>
      </c>
    </row>
    <row r="460" s="2" customFormat="1" ht="24.15" customHeight="1">
      <c r="A460" s="37"/>
      <c r="B460" s="171"/>
      <c r="C460" s="192" t="s">
        <v>908</v>
      </c>
      <c r="D460" s="192" t="s">
        <v>292</v>
      </c>
      <c r="E460" s="193" t="s">
        <v>909</v>
      </c>
      <c r="F460" s="194" t="s">
        <v>910</v>
      </c>
      <c r="G460" s="195" t="s">
        <v>403</v>
      </c>
      <c r="H460" s="196">
        <v>19.800000000000001</v>
      </c>
      <c r="I460" s="197"/>
      <c r="J460" s="198">
        <f>ROUND(I460*H460,2)</f>
        <v>0</v>
      </c>
      <c r="K460" s="194" t="s">
        <v>220</v>
      </c>
      <c r="L460" s="199"/>
      <c r="M460" s="200" t="s">
        <v>3</v>
      </c>
      <c r="N460" s="201" t="s">
        <v>43</v>
      </c>
      <c r="O460" s="71"/>
      <c r="P460" s="181">
        <f>O460*H460</f>
        <v>0</v>
      </c>
      <c r="Q460" s="181">
        <v>0.00020000000000000001</v>
      </c>
      <c r="R460" s="181">
        <f>Q460*H460</f>
        <v>0.00396</v>
      </c>
      <c r="S460" s="181">
        <v>0</v>
      </c>
      <c r="T460" s="182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183" t="s">
        <v>257</v>
      </c>
      <c r="AT460" s="183" t="s">
        <v>292</v>
      </c>
      <c r="AU460" s="183" t="s">
        <v>221</v>
      </c>
      <c r="AY460" s="18" t="s">
        <v>213</v>
      </c>
      <c r="BE460" s="184">
        <f>IF(N460="základní",J460,0)</f>
        <v>0</v>
      </c>
      <c r="BF460" s="184">
        <f>IF(N460="snížená",J460,0)</f>
        <v>0</v>
      </c>
      <c r="BG460" s="184">
        <f>IF(N460="zákl. přenesená",J460,0)</f>
        <v>0</v>
      </c>
      <c r="BH460" s="184">
        <f>IF(N460="sníž. přenesená",J460,0)</f>
        <v>0</v>
      </c>
      <c r="BI460" s="184">
        <f>IF(N460="nulová",J460,0)</f>
        <v>0</v>
      </c>
      <c r="BJ460" s="18" t="s">
        <v>76</v>
      </c>
      <c r="BK460" s="184">
        <f>ROUND(I460*H460,2)</f>
        <v>0</v>
      </c>
      <c r="BL460" s="18" t="s">
        <v>221</v>
      </c>
      <c r="BM460" s="183" t="s">
        <v>911</v>
      </c>
    </row>
    <row r="461" s="13" customFormat="1" ht="20.88" customHeight="1">
      <c r="A461" s="13"/>
      <c r="B461" s="202"/>
      <c r="C461" s="13"/>
      <c r="D461" s="203" t="s">
        <v>71</v>
      </c>
      <c r="E461" s="203" t="s">
        <v>912</v>
      </c>
      <c r="F461" s="203" t="s">
        <v>913</v>
      </c>
      <c r="G461" s="13"/>
      <c r="H461" s="13"/>
      <c r="I461" s="204"/>
      <c r="J461" s="205">
        <f>BK461</f>
        <v>0</v>
      </c>
      <c r="K461" s="13"/>
      <c r="L461" s="202"/>
      <c r="M461" s="206"/>
      <c r="N461" s="207"/>
      <c r="O461" s="207"/>
      <c r="P461" s="208">
        <f>SUM(P462:P474)</f>
        <v>0</v>
      </c>
      <c r="Q461" s="207"/>
      <c r="R461" s="208">
        <f>SUM(R462:R474)</f>
        <v>4.1626035343000005</v>
      </c>
      <c r="S461" s="207"/>
      <c r="T461" s="209">
        <f>SUM(T462:T474)</f>
        <v>0</v>
      </c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R461" s="203" t="s">
        <v>76</v>
      </c>
      <c r="AT461" s="210" t="s">
        <v>71</v>
      </c>
      <c r="AU461" s="210" t="s">
        <v>222</v>
      </c>
      <c r="AY461" s="203" t="s">
        <v>213</v>
      </c>
      <c r="BK461" s="211">
        <f>SUM(BK462:BK474)</f>
        <v>0</v>
      </c>
    </row>
    <row r="462" s="2" customFormat="1" ht="66.75" customHeight="1">
      <c r="A462" s="37"/>
      <c r="B462" s="171"/>
      <c r="C462" s="172" t="s">
        <v>914</v>
      </c>
      <c r="D462" s="172" t="s">
        <v>216</v>
      </c>
      <c r="E462" s="173" t="s">
        <v>915</v>
      </c>
      <c r="F462" s="174" t="s">
        <v>916</v>
      </c>
      <c r="G462" s="175" t="s">
        <v>219</v>
      </c>
      <c r="H462" s="176">
        <v>13.452999999999999</v>
      </c>
      <c r="I462" s="177"/>
      <c r="J462" s="178">
        <f>ROUND(I462*H462,2)</f>
        <v>0</v>
      </c>
      <c r="K462" s="174" t="s">
        <v>220</v>
      </c>
      <c r="L462" s="38"/>
      <c r="M462" s="179" t="s">
        <v>3</v>
      </c>
      <c r="N462" s="180" t="s">
        <v>43</v>
      </c>
      <c r="O462" s="71"/>
      <c r="P462" s="181">
        <f>O462*H462</f>
        <v>0</v>
      </c>
      <c r="Q462" s="181">
        <v>0.0083937000000000005</v>
      </c>
      <c r="R462" s="181">
        <f>Q462*H462</f>
        <v>0.1129204461</v>
      </c>
      <c r="S462" s="181">
        <v>0</v>
      </c>
      <c r="T462" s="182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83" t="s">
        <v>221</v>
      </c>
      <c r="AT462" s="183" t="s">
        <v>216</v>
      </c>
      <c r="AU462" s="183" t="s">
        <v>221</v>
      </c>
      <c r="AY462" s="18" t="s">
        <v>213</v>
      </c>
      <c r="BE462" s="184">
        <f>IF(N462="základní",J462,0)</f>
        <v>0</v>
      </c>
      <c r="BF462" s="184">
        <f>IF(N462="snížená",J462,0)</f>
        <v>0</v>
      </c>
      <c r="BG462" s="184">
        <f>IF(N462="zákl. přenesená",J462,0)</f>
        <v>0</v>
      </c>
      <c r="BH462" s="184">
        <f>IF(N462="sníž. přenesená",J462,0)</f>
        <v>0</v>
      </c>
      <c r="BI462" s="184">
        <f>IF(N462="nulová",J462,0)</f>
        <v>0</v>
      </c>
      <c r="BJ462" s="18" t="s">
        <v>76</v>
      </c>
      <c r="BK462" s="184">
        <f>ROUND(I462*H462,2)</f>
        <v>0</v>
      </c>
      <c r="BL462" s="18" t="s">
        <v>221</v>
      </c>
      <c r="BM462" s="183" t="s">
        <v>917</v>
      </c>
    </row>
    <row r="463" s="2" customFormat="1">
      <c r="A463" s="37"/>
      <c r="B463" s="38"/>
      <c r="C463" s="37"/>
      <c r="D463" s="185" t="s">
        <v>224</v>
      </c>
      <c r="E463" s="37"/>
      <c r="F463" s="186" t="s">
        <v>918</v>
      </c>
      <c r="G463" s="37"/>
      <c r="H463" s="37"/>
      <c r="I463" s="187"/>
      <c r="J463" s="37"/>
      <c r="K463" s="37"/>
      <c r="L463" s="38"/>
      <c r="M463" s="188"/>
      <c r="N463" s="189"/>
      <c r="O463" s="71"/>
      <c r="P463" s="71"/>
      <c r="Q463" s="71"/>
      <c r="R463" s="71"/>
      <c r="S463" s="71"/>
      <c r="T463" s="72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T463" s="18" t="s">
        <v>224</v>
      </c>
      <c r="AU463" s="18" t="s">
        <v>221</v>
      </c>
    </row>
    <row r="464" s="2" customFormat="1" ht="16.5" customHeight="1">
      <c r="A464" s="37"/>
      <c r="B464" s="171"/>
      <c r="C464" s="192" t="s">
        <v>919</v>
      </c>
      <c r="D464" s="192" t="s">
        <v>292</v>
      </c>
      <c r="E464" s="193" t="s">
        <v>920</v>
      </c>
      <c r="F464" s="194" t="s">
        <v>921</v>
      </c>
      <c r="G464" s="195" t="s">
        <v>219</v>
      </c>
      <c r="H464" s="196">
        <v>14.125999999999999</v>
      </c>
      <c r="I464" s="197"/>
      <c r="J464" s="198">
        <f>ROUND(I464*H464,2)</f>
        <v>0</v>
      </c>
      <c r="K464" s="194" t="s">
        <v>220</v>
      </c>
      <c r="L464" s="199"/>
      <c r="M464" s="200" t="s">
        <v>3</v>
      </c>
      <c r="N464" s="201" t="s">
        <v>43</v>
      </c>
      <c r="O464" s="71"/>
      <c r="P464" s="181">
        <f>O464*H464</f>
        <v>0</v>
      </c>
      <c r="Q464" s="181">
        <v>0.00055999999999999995</v>
      </c>
      <c r="R464" s="181">
        <f>Q464*H464</f>
        <v>0.0079105599999999988</v>
      </c>
      <c r="S464" s="181">
        <v>0</v>
      </c>
      <c r="T464" s="182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183" t="s">
        <v>257</v>
      </c>
      <c r="AT464" s="183" t="s">
        <v>292</v>
      </c>
      <c r="AU464" s="183" t="s">
        <v>221</v>
      </c>
      <c r="AY464" s="18" t="s">
        <v>213</v>
      </c>
      <c r="BE464" s="184">
        <f>IF(N464="základní",J464,0)</f>
        <v>0</v>
      </c>
      <c r="BF464" s="184">
        <f>IF(N464="snížená",J464,0)</f>
        <v>0</v>
      </c>
      <c r="BG464" s="184">
        <f>IF(N464="zákl. přenesená",J464,0)</f>
        <v>0</v>
      </c>
      <c r="BH464" s="184">
        <f>IF(N464="sníž. přenesená",J464,0)</f>
        <v>0</v>
      </c>
      <c r="BI464" s="184">
        <f>IF(N464="nulová",J464,0)</f>
        <v>0</v>
      </c>
      <c r="BJ464" s="18" t="s">
        <v>76</v>
      </c>
      <c r="BK464" s="184">
        <f>ROUND(I464*H464,2)</f>
        <v>0</v>
      </c>
      <c r="BL464" s="18" t="s">
        <v>221</v>
      </c>
      <c r="BM464" s="183" t="s">
        <v>922</v>
      </c>
    </row>
    <row r="465" s="2" customFormat="1" ht="66.75" customHeight="1">
      <c r="A465" s="37"/>
      <c r="B465" s="171"/>
      <c r="C465" s="172" t="s">
        <v>923</v>
      </c>
      <c r="D465" s="172" t="s">
        <v>216</v>
      </c>
      <c r="E465" s="173" t="s">
        <v>924</v>
      </c>
      <c r="F465" s="174" t="s">
        <v>925</v>
      </c>
      <c r="G465" s="175" t="s">
        <v>219</v>
      </c>
      <c r="H465" s="176">
        <v>297.31599999999997</v>
      </c>
      <c r="I465" s="177"/>
      <c r="J465" s="178">
        <f>ROUND(I465*H465,2)</f>
        <v>0</v>
      </c>
      <c r="K465" s="174" t="s">
        <v>220</v>
      </c>
      <c r="L465" s="38"/>
      <c r="M465" s="179" t="s">
        <v>3</v>
      </c>
      <c r="N465" s="180" t="s">
        <v>43</v>
      </c>
      <c r="O465" s="71"/>
      <c r="P465" s="181">
        <f>O465*H465</f>
        <v>0</v>
      </c>
      <c r="Q465" s="181">
        <v>0.0086761600000000005</v>
      </c>
      <c r="R465" s="181">
        <f>Q465*H465</f>
        <v>2.5795611865599999</v>
      </c>
      <c r="S465" s="181">
        <v>0</v>
      </c>
      <c r="T465" s="182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83" t="s">
        <v>221</v>
      </c>
      <c r="AT465" s="183" t="s">
        <v>216</v>
      </c>
      <c r="AU465" s="183" t="s">
        <v>221</v>
      </c>
      <c r="AY465" s="18" t="s">
        <v>213</v>
      </c>
      <c r="BE465" s="184">
        <f>IF(N465="základní",J465,0)</f>
        <v>0</v>
      </c>
      <c r="BF465" s="184">
        <f>IF(N465="snížená",J465,0)</f>
        <v>0</v>
      </c>
      <c r="BG465" s="184">
        <f>IF(N465="zákl. přenesená",J465,0)</f>
        <v>0</v>
      </c>
      <c r="BH465" s="184">
        <f>IF(N465="sníž. přenesená",J465,0)</f>
        <v>0</v>
      </c>
      <c r="BI465" s="184">
        <f>IF(N465="nulová",J465,0)</f>
        <v>0</v>
      </c>
      <c r="BJ465" s="18" t="s">
        <v>76</v>
      </c>
      <c r="BK465" s="184">
        <f>ROUND(I465*H465,2)</f>
        <v>0</v>
      </c>
      <c r="BL465" s="18" t="s">
        <v>221</v>
      </c>
      <c r="BM465" s="183" t="s">
        <v>926</v>
      </c>
    </row>
    <row r="466" s="2" customFormat="1">
      <c r="A466" s="37"/>
      <c r="B466" s="38"/>
      <c r="C466" s="37"/>
      <c r="D466" s="185" t="s">
        <v>224</v>
      </c>
      <c r="E466" s="37"/>
      <c r="F466" s="186" t="s">
        <v>927</v>
      </c>
      <c r="G466" s="37"/>
      <c r="H466" s="37"/>
      <c r="I466" s="187"/>
      <c r="J466" s="37"/>
      <c r="K466" s="37"/>
      <c r="L466" s="38"/>
      <c r="M466" s="188"/>
      <c r="N466" s="189"/>
      <c r="O466" s="71"/>
      <c r="P466" s="71"/>
      <c r="Q466" s="71"/>
      <c r="R466" s="71"/>
      <c r="S466" s="71"/>
      <c r="T466" s="72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18" t="s">
        <v>224</v>
      </c>
      <c r="AU466" s="18" t="s">
        <v>221</v>
      </c>
    </row>
    <row r="467" s="2" customFormat="1" ht="16.5" customHeight="1">
      <c r="A467" s="37"/>
      <c r="B467" s="171"/>
      <c r="C467" s="192" t="s">
        <v>928</v>
      </c>
      <c r="D467" s="192" t="s">
        <v>292</v>
      </c>
      <c r="E467" s="193" t="s">
        <v>929</v>
      </c>
      <c r="F467" s="194" t="s">
        <v>930</v>
      </c>
      <c r="G467" s="195" t="s">
        <v>219</v>
      </c>
      <c r="H467" s="196">
        <v>312.18200000000002</v>
      </c>
      <c r="I467" s="197"/>
      <c r="J467" s="198">
        <f>ROUND(I467*H467,2)</f>
        <v>0</v>
      </c>
      <c r="K467" s="194" t="s">
        <v>220</v>
      </c>
      <c r="L467" s="199"/>
      <c r="M467" s="200" t="s">
        <v>3</v>
      </c>
      <c r="N467" s="201" t="s">
        <v>43</v>
      </c>
      <c r="O467" s="71"/>
      <c r="P467" s="181">
        <f>O467*H467</f>
        <v>0</v>
      </c>
      <c r="Q467" s="181">
        <v>0.0041399999999999996</v>
      </c>
      <c r="R467" s="181">
        <f>Q467*H467</f>
        <v>1.2924334799999999</v>
      </c>
      <c r="S467" s="181">
        <v>0</v>
      </c>
      <c r="T467" s="182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183" t="s">
        <v>257</v>
      </c>
      <c r="AT467" s="183" t="s">
        <v>292</v>
      </c>
      <c r="AU467" s="183" t="s">
        <v>221</v>
      </c>
      <c r="AY467" s="18" t="s">
        <v>213</v>
      </c>
      <c r="BE467" s="184">
        <f>IF(N467="základní",J467,0)</f>
        <v>0</v>
      </c>
      <c r="BF467" s="184">
        <f>IF(N467="snížená",J467,0)</f>
        <v>0</v>
      </c>
      <c r="BG467" s="184">
        <f>IF(N467="zákl. přenesená",J467,0)</f>
        <v>0</v>
      </c>
      <c r="BH467" s="184">
        <f>IF(N467="sníž. přenesená",J467,0)</f>
        <v>0</v>
      </c>
      <c r="BI467" s="184">
        <f>IF(N467="nulová",J467,0)</f>
        <v>0</v>
      </c>
      <c r="BJ467" s="18" t="s">
        <v>76</v>
      </c>
      <c r="BK467" s="184">
        <f>ROUND(I467*H467,2)</f>
        <v>0</v>
      </c>
      <c r="BL467" s="18" t="s">
        <v>221</v>
      </c>
      <c r="BM467" s="183" t="s">
        <v>931</v>
      </c>
    </row>
    <row r="468" s="2" customFormat="1" ht="55.5" customHeight="1">
      <c r="A468" s="37"/>
      <c r="B468" s="171"/>
      <c r="C468" s="172" t="s">
        <v>932</v>
      </c>
      <c r="D468" s="172" t="s">
        <v>216</v>
      </c>
      <c r="E468" s="173" t="s">
        <v>933</v>
      </c>
      <c r="F468" s="174" t="s">
        <v>934</v>
      </c>
      <c r="G468" s="175" t="s">
        <v>219</v>
      </c>
      <c r="H468" s="176">
        <v>297.31599999999997</v>
      </c>
      <c r="I468" s="177"/>
      <c r="J468" s="178">
        <f>ROUND(I468*H468,2)</f>
        <v>0</v>
      </c>
      <c r="K468" s="174" t="s">
        <v>220</v>
      </c>
      <c r="L468" s="38"/>
      <c r="M468" s="179" t="s">
        <v>3</v>
      </c>
      <c r="N468" s="180" t="s">
        <v>43</v>
      </c>
      <c r="O468" s="71"/>
      <c r="P468" s="181">
        <f>O468*H468</f>
        <v>0</v>
      </c>
      <c r="Q468" s="181">
        <v>8.0599999999999994E-05</v>
      </c>
      <c r="R468" s="181">
        <f>Q468*H468</f>
        <v>0.023963669599999998</v>
      </c>
      <c r="S468" s="181">
        <v>0</v>
      </c>
      <c r="T468" s="182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183" t="s">
        <v>221</v>
      </c>
      <c r="AT468" s="183" t="s">
        <v>216</v>
      </c>
      <c r="AU468" s="183" t="s">
        <v>221</v>
      </c>
      <c r="AY468" s="18" t="s">
        <v>213</v>
      </c>
      <c r="BE468" s="184">
        <f>IF(N468="základní",J468,0)</f>
        <v>0</v>
      </c>
      <c r="BF468" s="184">
        <f>IF(N468="snížená",J468,0)</f>
        <v>0</v>
      </c>
      <c r="BG468" s="184">
        <f>IF(N468="zákl. přenesená",J468,0)</f>
        <v>0</v>
      </c>
      <c r="BH468" s="184">
        <f>IF(N468="sníž. přenesená",J468,0)</f>
        <v>0</v>
      </c>
      <c r="BI468" s="184">
        <f>IF(N468="nulová",J468,0)</f>
        <v>0</v>
      </c>
      <c r="BJ468" s="18" t="s">
        <v>76</v>
      </c>
      <c r="BK468" s="184">
        <f>ROUND(I468*H468,2)</f>
        <v>0</v>
      </c>
      <c r="BL468" s="18" t="s">
        <v>221</v>
      </c>
      <c r="BM468" s="183" t="s">
        <v>935</v>
      </c>
    </row>
    <row r="469" s="2" customFormat="1">
      <c r="A469" s="37"/>
      <c r="B469" s="38"/>
      <c r="C469" s="37"/>
      <c r="D469" s="185" t="s">
        <v>224</v>
      </c>
      <c r="E469" s="37"/>
      <c r="F469" s="186" t="s">
        <v>936</v>
      </c>
      <c r="G469" s="37"/>
      <c r="H469" s="37"/>
      <c r="I469" s="187"/>
      <c r="J469" s="37"/>
      <c r="K469" s="37"/>
      <c r="L469" s="38"/>
      <c r="M469" s="188"/>
      <c r="N469" s="189"/>
      <c r="O469" s="71"/>
      <c r="P469" s="71"/>
      <c r="Q469" s="71"/>
      <c r="R469" s="71"/>
      <c r="S469" s="71"/>
      <c r="T469" s="72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T469" s="18" t="s">
        <v>224</v>
      </c>
      <c r="AU469" s="18" t="s">
        <v>221</v>
      </c>
    </row>
    <row r="470" s="2" customFormat="1" ht="37.8" customHeight="1">
      <c r="A470" s="37"/>
      <c r="B470" s="171"/>
      <c r="C470" s="172" t="s">
        <v>937</v>
      </c>
      <c r="D470" s="172" t="s">
        <v>216</v>
      </c>
      <c r="E470" s="173" t="s">
        <v>938</v>
      </c>
      <c r="F470" s="174" t="s">
        <v>939</v>
      </c>
      <c r="G470" s="175" t="s">
        <v>329</v>
      </c>
      <c r="H470" s="176">
        <v>1281.0119999999999</v>
      </c>
      <c r="I470" s="177"/>
      <c r="J470" s="178">
        <f>ROUND(I470*H470,2)</f>
        <v>0</v>
      </c>
      <c r="K470" s="174" t="s">
        <v>220</v>
      </c>
      <c r="L470" s="38"/>
      <c r="M470" s="179" t="s">
        <v>3</v>
      </c>
      <c r="N470" s="180" t="s">
        <v>43</v>
      </c>
      <c r="O470" s="71"/>
      <c r="P470" s="181">
        <f>O470*H470</f>
        <v>0</v>
      </c>
      <c r="Q470" s="181">
        <v>1.6999999999999999E-07</v>
      </c>
      <c r="R470" s="181">
        <f>Q470*H470</f>
        <v>0.00021777203999999998</v>
      </c>
      <c r="S470" s="181">
        <v>0</v>
      </c>
      <c r="T470" s="182">
        <f>S470*H470</f>
        <v>0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R470" s="183" t="s">
        <v>221</v>
      </c>
      <c r="AT470" s="183" t="s">
        <v>216</v>
      </c>
      <c r="AU470" s="183" t="s">
        <v>221</v>
      </c>
      <c r="AY470" s="18" t="s">
        <v>213</v>
      </c>
      <c r="BE470" s="184">
        <f>IF(N470="základní",J470,0)</f>
        <v>0</v>
      </c>
      <c r="BF470" s="184">
        <f>IF(N470="snížená",J470,0)</f>
        <v>0</v>
      </c>
      <c r="BG470" s="184">
        <f>IF(N470="zákl. přenesená",J470,0)</f>
        <v>0</v>
      </c>
      <c r="BH470" s="184">
        <f>IF(N470="sníž. přenesená",J470,0)</f>
        <v>0</v>
      </c>
      <c r="BI470" s="184">
        <f>IF(N470="nulová",J470,0)</f>
        <v>0</v>
      </c>
      <c r="BJ470" s="18" t="s">
        <v>76</v>
      </c>
      <c r="BK470" s="184">
        <f>ROUND(I470*H470,2)</f>
        <v>0</v>
      </c>
      <c r="BL470" s="18" t="s">
        <v>221</v>
      </c>
      <c r="BM470" s="183" t="s">
        <v>940</v>
      </c>
    </row>
    <row r="471" s="2" customFormat="1">
      <c r="A471" s="37"/>
      <c r="B471" s="38"/>
      <c r="C471" s="37"/>
      <c r="D471" s="185" t="s">
        <v>224</v>
      </c>
      <c r="E471" s="37"/>
      <c r="F471" s="186" t="s">
        <v>941</v>
      </c>
      <c r="G471" s="37"/>
      <c r="H471" s="37"/>
      <c r="I471" s="187"/>
      <c r="J471" s="37"/>
      <c r="K471" s="37"/>
      <c r="L471" s="38"/>
      <c r="M471" s="188"/>
      <c r="N471" s="189"/>
      <c r="O471" s="71"/>
      <c r="P471" s="71"/>
      <c r="Q471" s="71"/>
      <c r="R471" s="71"/>
      <c r="S471" s="71"/>
      <c r="T471" s="72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T471" s="18" t="s">
        <v>224</v>
      </c>
      <c r="AU471" s="18" t="s">
        <v>221</v>
      </c>
    </row>
    <row r="472" s="2" customFormat="1" ht="24.15" customHeight="1">
      <c r="A472" s="37"/>
      <c r="B472" s="171"/>
      <c r="C472" s="192" t="s">
        <v>942</v>
      </c>
      <c r="D472" s="192" t="s">
        <v>292</v>
      </c>
      <c r="E472" s="193" t="s">
        <v>943</v>
      </c>
      <c r="F472" s="194" t="s">
        <v>944</v>
      </c>
      <c r="G472" s="195" t="s">
        <v>329</v>
      </c>
      <c r="H472" s="196">
        <v>1281.0119999999999</v>
      </c>
      <c r="I472" s="197"/>
      <c r="J472" s="198">
        <f>ROUND(I472*H472,2)</f>
        <v>0</v>
      </c>
      <c r="K472" s="194" t="s">
        <v>220</v>
      </c>
      <c r="L472" s="199"/>
      <c r="M472" s="200" t="s">
        <v>3</v>
      </c>
      <c r="N472" s="201" t="s">
        <v>43</v>
      </c>
      <c r="O472" s="71"/>
      <c r="P472" s="181">
        <f>O472*H472</f>
        <v>0</v>
      </c>
      <c r="Q472" s="181">
        <v>6.0000000000000002E-05</v>
      </c>
      <c r="R472" s="181">
        <f>Q472*H472</f>
        <v>0.076860719999999993</v>
      </c>
      <c r="S472" s="181">
        <v>0</v>
      </c>
      <c r="T472" s="182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183" t="s">
        <v>257</v>
      </c>
      <c r="AT472" s="183" t="s">
        <v>292</v>
      </c>
      <c r="AU472" s="183" t="s">
        <v>221</v>
      </c>
      <c r="AY472" s="18" t="s">
        <v>213</v>
      </c>
      <c r="BE472" s="184">
        <f>IF(N472="základní",J472,0)</f>
        <v>0</v>
      </c>
      <c r="BF472" s="184">
        <f>IF(N472="snížená",J472,0)</f>
        <v>0</v>
      </c>
      <c r="BG472" s="184">
        <f>IF(N472="zákl. přenesená",J472,0)</f>
        <v>0</v>
      </c>
      <c r="BH472" s="184">
        <f>IF(N472="sníž. přenesená",J472,0)</f>
        <v>0</v>
      </c>
      <c r="BI472" s="184">
        <f>IF(N472="nulová",J472,0)</f>
        <v>0</v>
      </c>
      <c r="BJ472" s="18" t="s">
        <v>76</v>
      </c>
      <c r="BK472" s="184">
        <f>ROUND(I472*H472,2)</f>
        <v>0</v>
      </c>
      <c r="BL472" s="18" t="s">
        <v>221</v>
      </c>
      <c r="BM472" s="183" t="s">
        <v>945</v>
      </c>
    </row>
    <row r="473" s="2" customFormat="1" ht="55.5" customHeight="1">
      <c r="A473" s="37"/>
      <c r="B473" s="171"/>
      <c r="C473" s="172" t="s">
        <v>946</v>
      </c>
      <c r="D473" s="172" t="s">
        <v>216</v>
      </c>
      <c r="E473" s="173" t="s">
        <v>947</v>
      </c>
      <c r="F473" s="174" t="s">
        <v>948</v>
      </c>
      <c r="G473" s="175" t="s">
        <v>219</v>
      </c>
      <c r="H473" s="176">
        <v>381.86500000000001</v>
      </c>
      <c r="I473" s="177"/>
      <c r="J473" s="178">
        <f>ROUND(I473*H473,2)</f>
        <v>0</v>
      </c>
      <c r="K473" s="174" t="s">
        <v>220</v>
      </c>
      <c r="L473" s="38"/>
      <c r="M473" s="179" t="s">
        <v>3</v>
      </c>
      <c r="N473" s="180" t="s">
        <v>43</v>
      </c>
      <c r="O473" s="71"/>
      <c r="P473" s="181">
        <f>O473*H473</f>
        <v>0</v>
      </c>
      <c r="Q473" s="181">
        <v>0.00018000000000000001</v>
      </c>
      <c r="R473" s="181">
        <f>Q473*H473</f>
        <v>0.068735700000000011</v>
      </c>
      <c r="S473" s="181">
        <v>0</v>
      </c>
      <c r="T473" s="182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83" t="s">
        <v>221</v>
      </c>
      <c r="AT473" s="183" t="s">
        <v>216</v>
      </c>
      <c r="AU473" s="183" t="s">
        <v>221</v>
      </c>
      <c r="AY473" s="18" t="s">
        <v>213</v>
      </c>
      <c r="BE473" s="184">
        <f>IF(N473="základní",J473,0)</f>
        <v>0</v>
      </c>
      <c r="BF473" s="184">
        <f>IF(N473="snížená",J473,0)</f>
        <v>0</v>
      </c>
      <c r="BG473" s="184">
        <f>IF(N473="zákl. přenesená",J473,0)</f>
        <v>0</v>
      </c>
      <c r="BH473" s="184">
        <f>IF(N473="sníž. přenesená",J473,0)</f>
        <v>0</v>
      </c>
      <c r="BI473" s="184">
        <f>IF(N473="nulová",J473,0)</f>
        <v>0</v>
      </c>
      <c r="BJ473" s="18" t="s">
        <v>76</v>
      </c>
      <c r="BK473" s="184">
        <f>ROUND(I473*H473,2)</f>
        <v>0</v>
      </c>
      <c r="BL473" s="18" t="s">
        <v>221</v>
      </c>
      <c r="BM473" s="183" t="s">
        <v>949</v>
      </c>
    </row>
    <row r="474" s="2" customFormat="1">
      <c r="A474" s="37"/>
      <c r="B474" s="38"/>
      <c r="C474" s="37"/>
      <c r="D474" s="185" t="s">
        <v>224</v>
      </c>
      <c r="E474" s="37"/>
      <c r="F474" s="186" t="s">
        <v>950</v>
      </c>
      <c r="G474" s="37"/>
      <c r="H474" s="37"/>
      <c r="I474" s="187"/>
      <c r="J474" s="37"/>
      <c r="K474" s="37"/>
      <c r="L474" s="38"/>
      <c r="M474" s="188"/>
      <c r="N474" s="189"/>
      <c r="O474" s="71"/>
      <c r="P474" s="71"/>
      <c r="Q474" s="71"/>
      <c r="R474" s="71"/>
      <c r="S474" s="71"/>
      <c r="T474" s="72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18" t="s">
        <v>224</v>
      </c>
      <c r="AU474" s="18" t="s">
        <v>221</v>
      </c>
    </row>
    <row r="475" s="13" customFormat="1" ht="20.88" customHeight="1">
      <c r="A475" s="13"/>
      <c r="B475" s="202"/>
      <c r="C475" s="13"/>
      <c r="D475" s="203" t="s">
        <v>71</v>
      </c>
      <c r="E475" s="203" t="s">
        <v>951</v>
      </c>
      <c r="F475" s="203" t="s">
        <v>952</v>
      </c>
      <c r="G475" s="13"/>
      <c r="H475" s="13"/>
      <c r="I475" s="204"/>
      <c r="J475" s="205">
        <f>BK475</f>
        <v>0</v>
      </c>
      <c r="K475" s="13"/>
      <c r="L475" s="202"/>
      <c r="M475" s="206"/>
      <c r="N475" s="207"/>
      <c r="O475" s="207"/>
      <c r="P475" s="208">
        <f>SUM(P476:P485)</f>
        <v>0</v>
      </c>
      <c r="Q475" s="207"/>
      <c r="R475" s="208">
        <f>SUM(R476:R485)</f>
        <v>0.24476992799999997</v>
      </c>
      <c r="S475" s="207"/>
      <c r="T475" s="209">
        <f>SUM(T476:T485)</f>
        <v>0</v>
      </c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R475" s="203" t="s">
        <v>76</v>
      </c>
      <c r="AT475" s="210" t="s">
        <v>71</v>
      </c>
      <c r="AU475" s="210" t="s">
        <v>222</v>
      </c>
      <c r="AY475" s="203" t="s">
        <v>213</v>
      </c>
      <c r="BK475" s="211">
        <f>SUM(BK476:BK485)</f>
        <v>0</v>
      </c>
    </row>
    <row r="476" s="2" customFormat="1" ht="55.5" customHeight="1">
      <c r="A476" s="37"/>
      <c r="B476" s="171"/>
      <c r="C476" s="172" t="s">
        <v>953</v>
      </c>
      <c r="D476" s="172" t="s">
        <v>216</v>
      </c>
      <c r="E476" s="173" t="s">
        <v>954</v>
      </c>
      <c r="F476" s="174" t="s">
        <v>955</v>
      </c>
      <c r="G476" s="175" t="s">
        <v>403</v>
      </c>
      <c r="H476" s="176">
        <v>13.73</v>
      </c>
      <c r="I476" s="177"/>
      <c r="J476" s="178">
        <f>ROUND(I476*H476,2)</f>
        <v>0</v>
      </c>
      <c r="K476" s="174" t="s">
        <v>220</v>
      </c>
      <c r="L476" s="38"/>
      <c r="M476" s="179" t="s">
        <v>3</v>
      </c>
      <c r="N476" s="180" t="s">
        <v>43</v>
      </c>
      <c r="O476" s="71"/>
      <c r="P476" s="181">
        <f>O476*H476</f>
        <v>0</v>
      </c>
      <c r="Q476" s="181">
        <v>0.0017600000000000001</v>
      </c>
      <c r="R476" s="181">
        <f>Q476*H476</f>
        <v>0.0241648</v>
      </c>
      <c r="S476" s="181">
        <v>0</v>
      </c>
      <c r="T476" s="182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83" t="s">
        <v>221</v>
      </c>
      <c r="AT476" s="183" t="s">
        <v>216</v>
      </c>
      <c r="AU476" s="183" t="s">
        <v>221</v>
      </c>
      <c r="AY476" s="18" t="s">
        <v>213</v>
      </c>
      <c r="BE476" s="184">
        <f>IF(N476="základní",J476,0)</f>
        <v>0</v>
      </c>
      <c r="BF476" s="184">
        <f>IF(N476="snížená",J476,0)</f>
        <v>0</v>
      </c>
      <c r="BG476" s="184">
        <f>IF(N476="zákl. přenesená",J476,0)</f>
        <v>0</v>
      </c>
      <c r="BH476" s="184">
        <f>IF(N476="sníž. přenesená",J476,0)</f>
        <v>0</v>
      </c>
      <c r="BI476" s="184">
        <f>IF(N476="nulová",J476,0)</f>
        <v>0</v>
      </c>
      <c r="BJ476" s="18" t="s">
        <v>76</v>
      </c>
      <c r="BK476" s="184">
        <f>ROUND(I476*H476,2)</f>
        <v>0</v>
      </c>
      <c r="BL476" s="18" t="s">
        <v>221</v>
      </c>
      <c r="BM476" s="183" t="s">
        <v>956</v>
      </c>
    </row>
    <row r="477" s="2" customFormat="1">
      <c r="A477" s="37"/>
      <c r="B477" s="38"/>
      <c r="C477" s="37"/>
      <c r="D477" s="185" t="s">
        <v>224</v>
      </c>
      <c r="E477" s="37"/>
      <c r="F477" s="186" t="s">
        <v>957</v>
      </c>
      <c r="G477" s="37"/>
      <c r="H477" s="37"/>
      <c r="I477" s="187"/>
      <c r="J477" s="37"/>
      <c r="K477" s="37"/>
      <c r="L477" s="38"/>
      <c r="M477" s="188"/>
      <c r="N477" s="189"/>
      <c r="O477" s="71"/>
      <c r="P477" s="71"/>
      <c r="Q477" s="71"/>
      <c r="R477" s="71"/>
      <c r="S477" s="71"/>
      <c r="T477" s="72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18" t="s">
        <v>224</v>
      </c>
      <c r="AU477" s="18" t="s">
        <v>221</v>
      </c>
    </row>
    <row r="478" s="2" customFormat="1" ht="24.15" customHeight="1">
      <c r="A478" s="37"/>
      <c r="B478" s="171"/>
      <c r="C478" s="192" t="s">
        <v>958</v>
      </c>
      <c r="D478" s="192" t="s">
        <v>292</v>
      </c>
      <c r="E478" s="193" t="s">
        <v>959</v>
      </c>
      <c r="F478" s="194" t="s">
        <v>960</v>
      </c>
      <c r="G478" s="195" t="s">
        <v>219</v>
      </c>
      <c r="H478" s="196">
        <v>5.492</v>
      </c>
      <c r="I478" s="197"/>
      <c r="J478" s="198">
        <f>ROUND(I478*H478,2)</f>
        <v>0</v>
      </c>
      <c r="K478" s="194" t="s">
        <v>220</v>
      </c>
      <c r="L478" s="199"/>
      <c r="M478" s="200" t="s">
        <v>3</v>
      </c>
      <c r="N478" s="201" t="s">
        <v>43</v>
      </c>
      <c r="O478" s="71"/>
      <c r="P478" s="181">
        <f>O478*H478</f>
        <v>0</v>
      </c>
      <c r="Q478" s="181">
        <v>0.0011999999999999999</v>
      </c>
      <c r="R478" s="181">
        <f>Q478*H478</f>
        <v>0.0065903999999999997</v>
      </c>
      <c r="S478" s="181">
        <v>0</v>
      </c>
      <c r="T478" s="182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183" t="s">
        <v>257</v>
      </c>
      <c r="AT478" s="183" t="s">
        <v>292</v>
      </c>
      <c r="AU478" s="183" t="s">
        <v>221</v>
      </c>
      <c r="AY478" s="18" t="s">
        <v>213</v>
      </c>
      <c r="BE478" s="184">
        <f>IF(N478="základní",J478,0)</f>
        <v>0</v>
      </c>
      <c r="BF478" s="184">
        <f>IF(N478="snížená",J478,0)</f>
        <v>0</v>
      </c>
      <c r="BG478" s="184">
        <f>IF(N478="zákl. přenesená",J478,0)</f>
        <v>0</v>
      </c>
      <c r="BH478" s="184">
        <f>IF(N478="sníž. přenesená",J478,0)</f>
        <v>0</v>
      </c>
      <c r="BI478" s="184">
        <f>IF(N478="nulová",J478,0)</f>
        <v>0</v>
      </c>
      <c r="BJ478" s="18" t="s">
        <v>76</v>
      </c>
      <c r="BK478" s="184">
        <f>ROUND(I478*H478,2)</f>
        <v>0</v>
      </c>
      <c r="BL478" s="18" t="s">
        <v>221</v>
      </c>
      <c r="BM478" s="183" t="s">
        <v>961</v>
      </c>
    </row>
    <row r="479" s="2" customFormat="1" ht="55.5" customHeight="1">
      <c r="A479" s="37"/>
      <c r="B479" s="171"/>
      <c r="C479" s="172" t="s">
        <v>962</v>
      </c>
      <c r="D479" s="172" t="s">
        <v>216</v>
      </c>
      <c r="E479" s="173" t="s">
        <v>954</v>
      </c>
      <c r="F479" s="174" t="s">
        <v>955</v>
      </c>
      <c r="G479" s="175" t="s">
        <v>403</v>
      </c>
      <c r="H479" s="176">
        <v>69.963999999999999</v>
      </c>
      <c r="I479" s="177"/>
      <c r="J479" s="178">
        <f>ROUND(I479*H479,2)</f>
        <v>0</v>
      </c>
      <c r="K479" s="174" t="s">
        <v>220</v>
      </c>
      <c r="L479" s="38"/>
      <c r="M479" s="179" t="s">
        <v>3</v>
      </c>
      <c r="N479" s="180" t="s">
        <v>43</v>
      </c>
      <c r="O479" s="71"/>
      <c r="P479" s="181">
        <f>O479*H479</f>
        <v>0</v>
      </c>
      <c r="Q479" s="181">
        <v>0.001758</v>
      </c>
      <c r="R479" s="181">
        <f>Q479*H479</f>
        <v>0.12299671199999999</v>
      </c>
      <c r="S479" s="181">
        <v>0</v>
      </c>
      <c r="T479" s="182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183" t="s">
        <v>221</v>
      </c>
      <c r="AT479" s="183" t="s">
        <v>216</v>
      </c>
      <c r="AU479" s="183" t="s">
        <v>221</v>
      </c>
      <c r="AY479" s="18" t="s">
        <v>213</v>
      </c>
      <c r="BE479" s="184">
        <f>IF(N479="základní",J479,0)</f>
        <v>0</v>
      </c>
      <c r="BF479" s="184">
        <f>IF(N479="snížená",J479,0)</f>
        <v>0</v>
      </c>
      <c r="BG479" s="184">
        <f>IF(N479="zákl. přenesená",J479,0)</f>
        <v>0</v>
      </c>
      <c r="BH479" s="184">
        <f>IF(N479="sníž. přenesená",J479,0)</f>
        <v>0</v>
      </c>
      <c r="BI479" s="184">
        <f>IF(N479="nulová",J479,0)</f>
        <v>0</v>
      </c>
      <c r="BJ479" s="18" t="s">
        <v>76</v>
      </c>
      <c r="BK479" s="184">
        <f>ROUND(I479*H479,2)</f>
        <v>0</v>
      </c>
      <c r="BL479" s="18" t="s">
        <v>221</v>
      </c>
      <c r="BM479" s="183" t="s">
        <v>963</v>
      </c>
    </row>
    <row r="480" s="2" customFormat="1">
      <c r="A480" s="37"/>
      <c r="B480" s="38"/>
      <c r="C480" s="37"/>
      <c r="D480" s="185" t="s">
        <v>224</v>
      </c>
      <c r="E480" s="37"/>
      <c r="F480" s="186" t="s">
        <v>957</v>
      </c>
      <c r="G480" s="37"/>
      <c r="H480" s="37"/>
      <c r="I480" s="187"/>
      <c r="J480" s="37"/>
      <c r="K480" s="37"/>
      <c r="L480" s="38"/>
      <c r="M480" s="188"/>
      <c r="N480" s="189"/>
      <c r="O480" s="71"/>
      <c r="P480" s="71"/>
      <c r="Q480" s="71"/>
      <c r="R480" s="71"/>
      <c r="S480" s="71"/>
      <c r="T480" s="72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T480" s="18" t="s">
        <v>224</v>
      </c>
      <c r="AU480" s="18" t="s">
        <v>221</v>
      </c>
    </row>
    <row r="481" s="2" customFormat="1" ht="55.5" customHeight="1">
      <c r="A481" s="37"/>
      <c r="B481" s="171"/>
      <c r="C481" s="172" t="s">
        <v>964</v>
      </c>
      <c r="D481" s="172" t="s">
        <v>216</v>
      </c>
      <c r="E481" s="173" t="s">
        <v>954</v>
      </c>
      <c r="F481" s="174" t="s">
        <v>955</v>
      </c>
      <c r="G481" s="175" t="s">
        <v>403</v>
      </c>
      <c r="H481" s="176">
        <v>18</v>
      </c>
      <c r="I481" s="177"/>
      <c r="J481" s="178">
        <f>ROUND(I481*H481,2)</f>
        <v>0</v>
      </c>
      <c r="K481" s="174" t="s">
        <v>220</v>
      </c>
      <c r="L481" s="38"/>
      <c r="M481" s="179" t="s">
        <v>3</v>
      </c>
      <c r="N481" s="180" t="s">
        <v>43</v>
      </c>
      <c r="O481" s="71"/>
      <c r="P481" s="181">
        <f>O481*H481</f>
        <v>0</v>
      </c>
      <c r="Q481" s="181">
        <v>0.001758</v>
      </c>
      <c r="R481" s="181">
        <f>Q481*H481</f>
        <v>0.031643999999999999</v>
      </c>
      <c r="S481" s="181">
        <v>0</v>
      </c>
      <c r="T481" s="182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83" t="s">
        <v>221</v>
      </c>
      <c r="AT481" s="183" t="s">
        <v>216</v>
      </c>
      <c r="AU481" s="183" t="s">
        <v>221</v>
      </c>
      <c r="AY481" s="18" t="s">
        <v>213</v>
      </c>
      <c r="BE481" s="184">
        <f>IF(N481="základní",J481,0)</f>
        <v>0</v>
      </c>
      <c r="BF481" s="184">
        <f>IF(N481="snížená",J481,0)</f>
        <v>0</v>
      </c>
      <c r="BG481" s="184">
        <f>IF(N481="zákl. přenesená",J481,0)</f>
        <v>0</v>
      </c>
      <c r="BH481" s="184">
        <f>IF(N481="sníž. přenesená",J481,0)</f>
        <v>0</v>
      </c>
      <c r="BI481" s="184">
        <f>IF(N481="nulová",J481,0)</f>
        <v>0</v>
      </c>
      <c r="BJ481" s="18" t="s">
        <v>76</v>
      </c>
      <c r="BK481" s="184">
        <f>ROUND(I481*H481,2)</f>
        <v>0</v>
      </c>
      <c r="BL481" s="18" t="s">
        <v>221</v>
      </c>
      <c r="BM481" s="183" t="s">
        <v>965</v>
      </c>
    </row>
    <row r="482" s="2" customFormat="1">
      <c r="A482" s="37"/>
      <c r="B482" s="38"/>
      <c r="C482" s="37"/>
      <c r="D482" s="185" t="s">
        <v>224</v>
      </c>
      <c r="E482" s="37"/>
      <c r="F482" s="186" t="s">
        <v>957</v>
      </c>
      <c r="G482" s="37"/>
      <c r="H482" s="37"/>
      <c r="I482" s="187"/>
      <c r="J482" s="37"/>
      <c r="K482" s="37"/>
      <c r="L482" s="38"/>
      <c r="M482" s="188"/>
      <c r="N482" s="189"/>
      <c r="O482" s="71"/>
      <c r="P482" s="71"/>
      <c r="Q482" s="71"/>
      <c r="R482" s="71"/>
      <c r="S482" s="71"/>
      <c r="T482" s="72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T482" s="18" t="s">
        <v>224</v>
      </c>
      <c r="AU482" s="18" t="s">
        <v>221</v>
      </c>
    </row>
    <row r="483" s="2" customFormat="1" ht="24.15" customHeight="1">
      <c r="A483" s="37"/>
      <c r="B483" s="171"/>
      <c r="C483" s="192" t="s">
        <v>966</v>
      </c>
      <c r="D483" s="192" t="s">
        <v>292</v>
      </c>
      <c r="E483" s="193" t="s">
        <v>967</v>
      </c>
      <c r="F483" s="194" t="s">
        <v>968</v>
      </c>
      <c r="G483" s="195" t="s">
        <v>219</v>
      </c>
      <c r="H483" s="196">
        <v>3.6000000000000001</v>
      </c>
      <c r="I483" s="197"/>
      <c r="J483" s="198">
        <f>ROUND(I483*H483,2)</f>
        <v>0</v>
      </c>
      <c r="K483" s="194" t="s">
        <v>220</v>
      </c>
      <c r="L483" s="199"/>
      <c r="M483" s="200" t="s">
        <v>3</v>
      </c>
      <c r="N483" s="201" t="s">
        <v>43</v>
      </c>
      <c r="O483" s="71"/>
      <c r="P483" s="181">
        <f>O483*H483</f>
        <v>0</v>
      </c>
      <c r="Q483" s="181">
        <v>0.00089999999999999998</v>
      </c>
      <c r="R483" s="181">
        <f>Q483*H483</f>
        <v>0.0032399999999999998</v>
      </c>
      <c r="S483" s="181">
        <v>0</v>
      </c>
      <c r="T483" s="182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183" t="s">
        <v>257</v>
      </c>
      <c r="AT483" s="183" t="s">
        <v>292</v>
      </c>
      <c r="AU483" s="183" t="s">
        <v>221</v>
      </c>
      <c r="AY483" s="18" t="s">
        <v>213</v>
      </c>
      <c r="BE483" s="184">
        <f>IF(N483="základní",J483,0)</f>
        <v>0</v>
      </c>
      <c r="BF483" s="184">
        <f>IF(N483="snížená",J483,0)</f>
        <v>0</v>
      </c>
      <c r="BG483" s="184">
        <f>IF(N483="zákl. přenesená",J483,0)</f>
        <v>0</v>
      </c>
      <c r="BH483" s="184">
        <f>IF(N483="sníž. přenesená",J483,0)</f>
        <v>0</v>
      </c>
      <c r="BI483" s="184">
        <f>IF(N483="nulová",J483,0)</f>
        <v>0</v>
      </c>
      <c r="BJ483" s="18" t="s">
        <v>76</v>
      </c>
      <c r="BK483" s="184">
        <f>ROUND(I483*H483,2)</f>
        <v>0</v>
      </c>
      <c r="BL483" s="18" t="s">
        <v>221</v>
      </c>
      <c r="BM483" s="183" t="s">
        <v>969</v>
      </c>
    </row>
    <row r="484" s="2" customFormat="1" ht="44.25" customHeight="1">
      <c r="A484" s="37"/>
      <c r="B484" s="171"/>
      <c r="C484" s="172" t="s">
        <v>970</v>
      </c>
      <c r="D484" s="172" t="s">
        <v>216</v>
      </c>
      <c r="E484" s="173" t="s">
        <v>971</v>
      </c>
      <c r="F484" s="174" t="s">
        <v>972</v>
      </c>
      <c r="G484" s="175" t="s">
        <v>219</v>
      </c>
      <c r="H484" s="176">
        <v>14.866</v>
      </c>
      <c r="I484" s="177"/>
      <c r="J484" s="178">
        <f>ROUND(I484*H484,2)</f>
        <v>0</v>
      </c>
      <c r="K484" s="174" t="s">
        <v>220</v>
      </c>
      <c r="L484" s="38"/>
      <c r="M484" s="179" t="s">
        <v>3</v>
      </c>
      <c r="N484" s="180" t="s">
        <v>43</v>
      </c>
      <c r="O484" s="71"/>
      <c r="P484" s="181">
        <f>O484*H484</f>
        <v>0</v>
      </c>
      <c r="Q484" s="181">
        <v>0.0037759999999999998</v>
      </c>
      <c r="R484" s="181">
        <f>Q484*H484</f>
        <v>0.056134015999999995</v>
      </c>
      <c r="S484" s="181">
        <v>0</v>
      </c>
      <c r="T484" s="182">
        <f>S484*H484</f>
        <v>0</v>
      </c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R484" s="183" t="s">
        <v>221</v>
      </c>
      <c r="AT484" s="183" t="s">
        <v>216</v>
      </c>
      <c r="AU484" s="183" t="s">
        <v>221</v>
      </c>
      <c r="AY484" s="18" t="s">
        <v>213</v>
      </c>
      <c r="BE484" s="184">
        <f>IF(N484="základní",J484,0)</f>
        <v>0</v>
      </c>
      <c r="BF484" s="184">
        <f>IF(N484="snížená",J484,0)</f>
        <v>0</v>
      </c>
      <c r="BG484" s="184">
        <f>IF(N484="zákl. přenesená",J484,0)</f>
        <v>0</v>
      </c>
      <c r="BH484" s="184">
        <f>IF(N484="sníž. přenesená",J484,0)</f>
        <v>0</v>
      </c>
      <c r="BI484" s="184">
        <f>IF(N484="nulová",J484,0)</f>
        <v>0</v>
      </c>
      <c r="BJ484" s="18" t="s">
        <v>76</v>
      </c>
      <c r="BK484" s="184">
        <f>ROUND(I484*H484,2)</f>
        <v>0</v>
      </c>
      <c r="BL484" s="18" t="s">
        <v>221</v>
      </c>
      <c r="BM484" s="183" t="s">
        <v>973</v>
      </c>
    </row>
    <row r="485" s="2" customFormat="1">
      <c r="A485" s="37"/>
      <c r="B485" s="38"/>
      <c r="C485" s="37"/>
      <c r="D485" s="185" t="s">
        <v>224</v>
      </c>
      <c r="E485" s="37"/>
      <c r="F485" s="186" t="s">
        <v>974</v>
      </c>
      <c r="G485" s="37"/>
      <c r="H485" s="37"/>
      <c r="I485" s="187"/>
      <c r="J485" s="37"/>
      <c r="K485" s="37"/>
      <c r="L485" s="38"/>
      <c r="M485" s="188"/>
      <c r="N485" s="189"/>
      <c r="O485" s="71"/>
      <c r="P485" s="71"/>
      <c r="Q485" s="71"/>
      <c r="R485" s="71"/>
      <c r="S485" s="71"/>
      <c r="T485" s="72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T485" s="18" t="s">
        <v>224</v>
      </c>
      <c r="AU485" s="18" t="s">
        <v>221</v>
      </c>
    </row>
    <row r="486" s="13" customFormat="1" ht="20.88" customHeight="1">
      <c r="A486" s="13"/>
      <c r="B486" s="202"/>
      <c r="C486" s="13"/>
      <c r="D486" s="203" t="s">
        <v>71</v>
      </c>
      <c r="E486" s="203" t="s">
        <v>975</v>
      </c>
      <c r="F486" s="203" t="s">
        <v>976</v>
      </c>
      <c r="G486" s="13"/>
      <c r="H486" s="13"/>
      <c r="I486" s="204"/>
      <c r="J486" s="205">
        <f>BK486</f>
        <v>0</v>
      </c>
      <c r="K486" s="13"/>
      <c r="L486" s="202"/>
      <c r="M486" s="206"/>
      <c r="N486" s="207"/>
      <c r="O486" s="207"/>
      <c r="P486" s="208">
        <f>SUM(P487:P494)</f>
        <v>0</v>
      </c>
      <c r="Q486" s="207"/>
      <c r="R486" s="208">
        <f>SUM(R487:R494)</f>
        <v>2.7830415039999998</v>
      </c>
      <c r="S486" s="207"/>
      <c r="T486" s="209">
        <f>SUM(T487:T494)</f>
        <v>0</v>
      </c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R486" s="203" t="s">
        <v>76</v>
      </c>
      <c r="AT486" s="210" t="s">
        <v>71</v>
      </c>
      <c r="AU486" s="210" t="s">
        <v>222</v>
      </c>
      <c r="AY486" s="203" t="s">
        <v>213</v>
      </c>
      <c r="BK486" s="211">
        <f>SUM(BK487:BK494)</f>
        <v>0</v>
      </c>
    </row>
    <row r="487" s="2" customFormat="1" ht="33" customHeight="1">
      <c r="A487" s="37"/>
      <c r="B487" s="171"/>
      <c r="C487" s="172" t="s">
        <v>977</v>
      </c>
      <c r="D487" s="172" t="s">
        <v>216</v>
      </c>
      <c r="E487" s="173" t="s">
        <v>978</v>
      </c>
      <c r="F487" s="174" t="s">
        <v>979</v>
      </c>
      <c r="G487" s="175" t="s">
        <v>219</v>
      </c>
      <c r="H487" s="176">
        <v>13.452999999999999</v>
      </c>
      <c r="I487" s="177"/>
      <c r="J487" s="178">
        <f>ROUND(I487*H487,2)</f>
        <v>0</v>
      </c>
      <c r="K487" s="174" t="s">
        <v>220</v>
      </c>
      <c r="L487" s="38"/>
      <c r="M487" s="179" t="s">
        <v>3</v>
      </c>
      <c r="N487" s="180" t="s">
        <v>43</v>
      </c>
      <c r="O487" s="71"/>
      <c r="P487" s="181">
        <f>O487*H487</f>
        <v>0</v>
      </c>
      <c r="Q487" s="181">
        <v>0.0043839999999999999</v>
      </c>
      <c r="R487" s="181">
        <f>Q487*H487</f>
        <v>0.058977951999999993</v>
      </c>
      <c r="S487" s="181">
        <v>0</v>
      </c>
      <c r="T487" s="182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183" t="s">
        <v>221</v>
      </c>
      <c r="AT487" s="183" t="s">
        <v>216</v>
      </c>
      <c r="AU487" s="183" t="s">
        <v>221</v>
      </c>
      <c r="AY487" s="18" t="s">
        <v>213</v>
      </c>
      <c r="BE487" s="184">
        <f>IF(N487="základní",J487,0)</f>
        <v>0</v>
      </c>
      <c r="BF487" s="184">
        <f>IF(N487="snížená",J487,0)</f>
        <v>0</v>
      </c>
      <c r="BG487" s="184">
        <f>IF(N487="zákl. přenesená",J487,0)</f>
        <v>0</v>
      </c>
      <c r="BH487" s="184">
        <f>IF(N487="sníž. přenesená",J487,0)</f>
        <v>0</v>
      </c>
      <c r="BI487" s="184">
        <f>IF(N487="nulová",J487,0)</f>
        <v>0</v>
      </c>
      <c r="BJ487" s="18" t="s">
        <v>76</v>
      </c>
      <c r="BK487" s="184">
        <f>ROUND(I487*H487,2)</f>
        <v>0</v>
      </c>
      <c r="BL487" s="18" t="s">
        <v>221</v>
      </c>
      <c r="BM487" s="183" t="s">
        <v>980</v>
      </c>
    </row>
    <row r="488" s="2" customFormat="1">
      <c r="A488" s="37"/>
      <c r="B488" s="38"/>
      <c r="C488" s="37"/>
      <c r="D488" s="185" t="s">
        <v>224</v>
      </c>
      <c r="E488" s="37"/>
      <c r="F488" s="186" t="s">
        <v>981</v>
      </c>
      <c r="G488" s="37"/>
      <c r="H488" s="37"/>
      <c r="I488" s="187"/>
      <c r="J488" s="37"/>
      <c r="K488" s="37"/>
      <c r="L488" s="38"/>
      <c r="M488" s="188"/>
      <c r="N488" s="189"/>
      <c r="O488" s="71"/>
      <c r="P488" s="71"/>
      <c r="Q488" s="71"/>
      <c r="R488" s="71"/>
      <c r="S488" s="71"/>
      <c r="T488" s="72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T488" s="18" t="s">
        <v>224</v>
      </c>
      <c r="AU488" s="18" t="s">
        <v>221</v>
      </c>
    </row>
    <row r="489" s="2" customFormat="1" ht="33" customHeight="1">
      <c r="A489" s="37"/>
      <c r="B489" s="171"/>
      <c r="C489" s="172" t="s">
        <v>982</v>
      </c>
      <c r="D489" s="172" t="s">
        <v>216</v>
      </c>
      <c r="E489" s="173" t="s">
        <v>983</v>
      </c>
      <c r="F489" s="174" t="s">
        <v>984</v>
      </c>
      <c r="G489" s="175" t="s">
        <v>219</v>
      </c>
      <c r="H489" s="176">
        <v>320.25299999999999</v>
      </c>
      <c r="I489" s="177"/>
      <c r="J489" s="178">
        <f>ROUND(I489*H489,2)</f>
        <v>0</v>
      </c>
      <c r="K489" s="174" t="s">
        <v>220</v>
      </c>
      <c r="L489" s="38"/>
      <c r="M489" s="179" t="s">
        <v>3</v>
      </c>
      <c r="N489" s="180" t="s">
        <v>43</v>
      </c>
      <c r="O489" s="71"/>
      <c r="P489" s="181">
        <f>O489*H489</f>
        <v>0</v>
      </c>
      <c r="Q489" s="181">
        <v>0.0043839999999999999</v>
      </c>
      <c r="R489" s="181">
        <f>Q489*H489</f>
        <v>1.4039891519999999</v>
      </c>
      <c r="S489" s="181">
        <v>0</v>
      </c>
      <c r="T489" s="182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83" t="s">
        <v>221</v>
      </c>
      <c r="AT489" s="183" t="s">
        <v>216</v>
      </c>
      <c r="AU489" s="183" t="s">
        <v>221</v>
      </c>
      <c r="AY489" s="18" t="s">
        <v>213</v>
      </c>
      <c r="BE489" s="184">
        <f>IF(N489="základní",J489,0)</f>
        <v>0</v>
      </c>
      <c r="BF489" s="184">
        <f>IF(N489="snížená",J489,0)</f>
        <v>0</v>
      </c>
      <c r="BG489" s="184">
        <f>IF(N489="zákl. přenesená",J489,0)</f>
        <v>0</v>
      </c>
      <c r="BH489" s="184">
        <f>IF(N489="sníž. přenesená",J489,0)</f>
        <v>0</v>
      </c>
      <c r="BI489" s="184">
        <f>IF(N489="nulová",J489,0)</f>
        <v>0</v>
      </c>
      <c r="BJ489" s="18" t="s">
        <v>76</v>
      </c>
      <c r="BK489" s="184">
        <f>ROUND(I489*H489,2)</f>
        <v>0</v>
      </c>
      <c r="BL489" s="18" t="s">
        <v>221</v>
      </c>
      <c r="BM489" s="183" t="s">
        <v>985</v>
      </c>
    </row>
    <row r="490" s="2" customFormat="1">
      <c r="A490" s="37"/>
      <c r="B490" s="38"/>
      <c r="C490" s="37"/>
      <c r="D490" s="185" t="s">
        <v>224</v>
      </c>
      <c r="E490" s="37"/>
      <c r="F490" s="186" t="s">
        <v>986</v>
      </c>
      <c r="G490" s="37"/>
      <c r="H490" s="37"/>
      <c r="I490" s="187"/>
      <c r="J490" s="37"/>
      <c r="K490" s="37"/>
      <c r="L490" s="38"/>
      <c r="M490" s="188"/>
      <c r="N490" s="189"/>
      <c r="O490" s="71"/>
      <c r="P490" s="71"/>
      <c r="Q490" s="71"/>
      <c r="R490" s="71"/>
      <c r="S490" s="71"/>
      <c r="T490" s="72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T490" s="18" t="s">
        <v>224</v>
      </c>
      <c r="AU490" s="18" t="s">
        <v>221</v>
      </c>
    </row>
    <row r="491" s="2" customFormat="1" ht="44.25" customHeight="1">
      <c r="A491" s="37"/>
      <c r="B491" s="171"/>
      <c r="C491" s="172" t="s">
        <v>987</v>
      </c>
      <c r="D491" s="172" t="s">
        <v>216</v>
      </c>
      <c r="E491" s="173" t="s">
        <v>988</v>
      </c>
      <c r="F491" s="174" t="s">
        <v>989</v>
      </c>
      <c r="G491" s="175" t="s">
        <v>219</v>
      </c>
      <c r="H491" s="176">
        <v>159.24700000000001</v>
      </c>
      <c r="I491" s="177"/>
      <c r="J491" s="178">
        <f>ROUND(I491*H491,2)</f>
        <v>0</v>
      </c>
      <c r="K491" s="174" t="s">
        <v>220</v>
      </c>
      <c r="L491" s="38"/>
      <c r="M491" s="179" t="s">
        <v>3</v>
      </c>
      <c r="N491" s="180" t="s">
        <v>43</v>
      </c>
      <c r="O491" s="71"/>
      <c r="P491" s="181">
        <f>O491*H491</f>
        <v>0</v>
      </c>
      <c r="Q491" s="181">
        <v>0.0030000000000000001</v>
      </c>
      <c r="R491" s="181">
        <f>Q491*H491</f>
        <v>0.47774100000000003</v>
      </c>
      <c r="S491" s="181">
        <v>0</v>
      </c>
      <c r="T491" s="182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183" t="s">
        <v>221</v>
      </c>
      <c r="AT491" s="183" t="s">
        <v>216</v>
      </c>
      <c r="AU491" s="183" t="s">
        <v>221</v>
      </c>
      <c r="AY491" s="18" t="s">
        <v>213</v>
      </c>
      <c r="BE491" s="184">
        <f>IF(N491="základní",J491,0)</f>
        <v>0</v>
      </c>
      <c r="BF491" s="184">
        <f>IF(N491="snížená",J491,0)</f>
        <v>0</v>
      </c>
      <c r="BG491" s="184">
        <f>IF(N491="zákl. přenesená",J491,0)</f>
        <v>0</v>
      </c>
      <c r="BH491" s="184">
        <f>IF(N491="sníž. přenesená",J491,0)</f>
        <v>0</v>
      </c>
      <c r="BI491" s="184">
        <f>IF(N491="nulová",J491,0)</f>
        <v>0</v>
      </c>
      <c r="BJ491" s="18" t="s">
        <v>76</v>
      </c>
      <c r="BK491" s="184">
        <f>ROUND(I491*H491,2)</f>
        <v>0</v>
      </c>
      <c r="BL491" s="18" t="s">
        <v>221</v>
      </c>
      <c r="BM491" s="183" t="s">
        <v>990</v>
      </c>
    </row>
    <row r="492" s="2" customFormat="1">
      <c r="A492" s="37"/>
      <c r="B492" s="38"/>
      <c r="C492" s="37"/>
      <c r="D492" s="185" t="s">
        <v>224</v>
      </c>
      <c r="E492" s="37"/>
      <c r="F492" s="186" t="s">
        <v>991</v>
      </c>
      <c r="G492" s="37"/>
      <c r="H492" s="37"/>
      <c r="I492" s="187"/>
      <c r="J492" s="37"/>
      <c r="K492" s="37"/>
      <c r="L492" s="38"/>
      <c r="M492" s="188"/>
      <c r="N492" s="189"/>
      <c r="O492" s="71"/>
      <c r="P492" s="71"/>
      <c r="Q492" s="71"/>
      <c r="R492" s="71"/>
      <c r="S492" s="71"/>
      <c r="T492" s="72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T492" s="18" t="s">
        <v>224</v>
      </c>
      <c r="AU492" s="18" t="s">
        <v>221</v>
      </c>
    </row>
    <row r="493" s="2" customFormat="1" ht="24.15" customHeight="1">
      <c r="A493" s="37"/>
      <c r="B493" s="171"/>
      <c r="C493" s="192" t="s">
        <v>992</v>
      </c>
      <c r="D493" s="192" t="s">
        <v>292</v>
      </c>
      <c r="E493" s="193" t="s">
        <v>993</v>
      </c>
      <c r="F493" s="194" t="s">
        <v>994</v>
      </c>
      <c r="G493" s="195" t="s">
        <v>219</v>
      </c>
      <c r="H493" s="196">
        <v>133.54499999999999</v>
      </c>
      <c r="I493" s="197"/>
      <c r="J493" s="198">
        <f>ROUND(I493*H493,2)</f>
        <v>0</v>
      </c>
      <c r="K493" s="194" t="s">
        <v>220</v>
      </c>
      <c r="L493" s="199"/>
      <c r="M493" s="200" t="s">
        <v>3</v>
      </c>
      <c r="N493" s="201" t="s">
        <v>43</v>
      </c>
      <c r="O493" s="71"/>
      <c r="P493" s="181">
        <f>O493*H493</f>
        <v>0</v>
      </c>
      <c r="Q493" s="181">
        <v>0.0054000000000000003</v>
      </c>
      <c r="R493" s="181">
        <f>Q493*H493</f>
        <v>0.72114299999999998</v>
      </c>
      <c r="S493" s="181">
        <v>0</v>
      </c>
      <c r="T493" s="182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183" t="s">
        <v>257</v>
      </c>
      <c r="AT493" s="183" t="s">
        <v>292</v>
      </c>
      <c r="AU493" s="183" t="s">
        <v>221</v>
      </c>
      <c r="AY493" s="18" t="s">
        <v>213</v>
      </c>
      <c r="BE493" s="184">
        <f>IF(N493="základní",J493,0)</f>
        <v>0</v>
      </c>
      <c r="BF493" s="184">
        <f>IF(N493="snížená",J493,0)</f>
        <v>0</v>
      </c>
      <c r="BG493" s="184">
        <f>IF(N493="zákl. přenesená",J493,0)</f>
        <v>0</v>
      </c>
      <c r="BH493" s="184">
        <f>IF(N493="sníž. přenesená",J493,0)</f>
        <v>0</v>
      </c>
      <c r="BI493" s="184">
        <f>IF(N493="nulová",J493,0)</f>
        <v>0</v>
      </c>
      <c r="BJ493" s="18" t="s">
        <v>76</v>
      </c>
      <c r="BK493" s="184">
        <f>ROUND(I493*H493,2)</f>
        <v>0</v>
      </c>
      <c r="BL493" s="18" t="s">
        <v>221</v>
      </c>
      <c r="BM493" s="183" t="s">
        <v>995</v>
      </c>
    </row>
    <row r="494" s="2" customFormat="1" ht="24.15" customHeight="1">
      <c r="A494" s="37"/>
      <c r="B494" s="171"/>
      <c r="C494" s="192" t="s">
        <v>996</v>
      </c>
      <c r="D494" s="192" t="s">
        <v>292</v>
      </c>
      <c r="E494" s="193" t="s">
        <v>997</v>
      </c>
      <c r="F494" s="194" t="s">
        <v>998</v>
      </c>
      <c r="G494" s="195" t="s">
        <v>219</v>
      </c>
      <c r="H494" s="196">
        <v>33.664000000000001</v>
      </c>
      <c r="I494" s="197"/>
      <c r="J494" s="198">
        <f>ROUND(I494*H494,2)</f>
        <v>0</v>
      </c>
      <c r="K494" s="194" t="s">
        <v>220</v>
      </c>
      <c r="L494" s="199"/>
      <c r="M494" s="200" t="s">
        <v>3</v>
      </c>
      <c r="N494" s="201" t="s">
        <v>43</v>
      </c>
      <c r="O494" s="71"/>
      <c r="P494" s="181">
        <f>O494*H494</f>
        <v>0</v>
      </c>
      <c r="Q494" s="181">
        <v>0.0035999999999999999</v>
      </c>
      <c r="R494" s="181">
        <f>Q494*H494</f>
        <v>0.1211904</v>
      </c>
      <c r="S494" s="181">
        <v>0</v>
      </c>
      <c r="T494" s="182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183" t="s">
        <v>257</v>
      </c>
      <c r="AT494" s="183" t="s">
        <v>292</v>
      </c>
      <c r="AU494" s="183" t="s">
        <v>221</v>
      </c>
      <c r="AY494" s="18" t="s">
        <v>213</v>
      </c>
      <c r="BE494" s="184">
        <f>IF(N494="základní",J494,0)</f>
        <v>0</v>
      </c>
      <c r="BF494" s="184">
        <f>IF(N494="snížená",J494,0)</f>
        <v>0</v>
      </c>
      <c r="BG494" s="184">
        <f>IF(N494="zákl. přenesená",J494,0)</f>
        <v>0</v>
      </c>
      <c r="BH494" s="184">
        <f>IF(N494="sníž. přenesená",J494,0)</f>
        <v>0</v>
      </c>
      <c r="BI494" s="184">
        <f>IF(N494="nulová",J494,0)</f>
        <v>0</v>
      </c>
      <c r="BJ494" s="18" t="s">
        <v>76</v>
      </c>
      <c r="BK494" s="184">
        <f>ROUND(I494*H494,2)</f>
        <v>0</v>
      </c>
      <c r="BL494" s="18" t="s">
        <v>221</v>
      </c>
      <c r="BM494" s="183" t="s">
        <v>999</v>
      </c>
    </row>
    <row r="495" s="13" customFormat="1" ht="20.88" customHeight="1">
      <c r="A495" s="13"/>
      <c r="B495" s="202"/>
      <c r="C495" s="13"/>
      <c r="D495" s="203" t="s">
        <v>71</v>
      </c>
      <c r="E495" s="203" t="s">
        <v>1000</v>
      </c>
      <c r="F495" s="203" t="s">
        <v>1001</v>
      </c>
      <c r="G495" s="13"/>
      <c r="H495" s="13"/>
      <c r="I495" s="204"/>
      <c r="J495" s="205">
        <f>BK495</f>
        <v>0</v>
      </c>
      <c r="K495" s="13"/>
      <c r="L495" s="202"/>
      <c r="M495" s="206"/>
      <c r="N495" s="207"/>
      <c r="O495" s="207"/>
      <c r="P495" s="208">
        <f>SUM(P496:P503)</f>
        <v>0</v>
      </c>
      <c r="Q495" s="207"/>
      <c r="R495" s="208">
        <f>SUM(R496:R503)</f>
        <v>0.093745519999999999</v>
      </c>
      <c r="S495" s="207"/>
      <c r="T495" s="209">
        <f>SUM(T496:T503)</f>
        <v>0</v>
      </c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R495" s="203" t="s">
        <v>76</v>
      </c>
      <c r="AT495" s="210" t="s">
        <v>71</v>
      </c>
      <c r="AU495" s="210" t="s">
        <v>222</v>
      </c>
      <c r="AY495" s="203" t="s">
        <v>213</v>
      </c>
      <c r="BK495" s="211">
        <f>SUM(BK496:BK503)</f>
        <v>0</v>
      </c>
    </row>
    <row r="496" s="2" customFormat="1" ht="24.15" customHeight="1">
      <c r="A496" s="37"/>
      <c r="B496" s="171"/>
      <c r="C496" s="172" t="s">
        <v>1002</v>
      </c>
      <c r="D496" s="172" t="s">
        <v>216</v>
      </c>
      <c r="E496" s="173" t="s">
        <v>1003</v>
      </c>
      <c r="F496" s="174" t="s">
        <v>1004</v>
      </c>
      <c r="G496" s="175" t="s">
        <v>219</v>
      </c>
      <c r="H496" s="176">
        <v>13.452999999999999</v>
      </c>
      <c r="I496" s="177"/>
      <c r="J496" s="178">
        <f>ROUND(I496*H496,2)</f>
        <v>0</v>
      </c>
      <c r="K496" s="174" t="s">
        <v>220</v>
      </c>
      <c r="L496" s="38"/>
      <c r="M496" s="179" t="s">
        <v>3</v>
      </c>
      <c r="N496" s="180" t="s">
        <v>43</v>
      </c>
      <c r="O496" s="71"/>
      <c r="P496" s="181">
        <f>O496*H496</f>
        <v>0</v>
      </c>
      <c r="Q496" s="181">
        <v>0.00022000000000000001</v>
      </c>
      <c r="R496" s="181">
        <f>Q496*H496</f>
        <v>0.0029596599999999998</v>
      </c>
      <c r="S496" s="181">
        <v>0</v>
      </c>
      <c r="T496" s="182">
        <f>S496*H496</f>
        <v>0</v>
      </c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R496" s="183" t="s">
        <v>221</v>
      </c>
      <c r="AT496" s="183" t="s">
        <v>216</v>
      </c>
      <c r="AU496" s="183" t="s">
        <v>221</v>
      </c>
      <c r="AY496" s="18" t="s">
        <v>213</v>
      </c>
      <c r="BE496" s="184">
        <f>IF(N496="základní",J496,0)</f>
        <v>0</v>
      </c>
      <c r="BF496" s="184">
        <f>IF(N496="snížená",J496,0)</f>
        <v>0</v>
      </c>
      <c r="BG496" s="184">
        <f>IF(N496="zákl. přenesená",J496,0)</f>
        <v>0</v>
      </c>
      <c r="BH496" s="184">
        <f>IF(N496="sníž. přenesená",J496,0)</f>
        <v>0</v>
      </c>
      <c r="BI496" s="184">
        <f>IF(N496="nulová",J496,0)</f>
        <v>0</v>
      </c>
      <c r="BJ496" s="18" t="s">
        <v>76</v>
      </c>
      <c r="BK496" s="184">
        <f>ROUND(I496*H496,2)</f>
        <v>0</v>
      </c>
      <c r="BL496" s="18" t="s">
        <v>221</v>
      </c>
      <c r="BM496" s="183" t="s">
        <v>1005</v>
      </c>
    </row>
    <row r="497" s="2" customFormat="1">
      <c r="A497" s="37"/>
      <c r="B497" s="38"/>
      <c r="C497" s="37"/>
      <c r="D497" s="185" t="s">
        <v>224</v>
      </c>
      <c r="E497" s="37"/>
      <c r="F497" s="186" t="s">
        <v>1006</v>
      </c>
      <c r="G497" s="37"/>
      <c r="H497" s="37"/>
      <c r="I497" s="187"/>
      <c r="J497" s="37"/>
      <c r="K497" s="37"/>
      <c r="L497" s="38"/>
      <c r="M497" s="188"/>
      <c r="N497" s="189"/>
      <c r="O497" s="71"/>
      <c r="P497" s="71"/>
      <c r="Q497" s="71"/>
      <c r="R497" s="71"/>
      <c r="S497" s="71"/>
      <c r="T497" s="72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T497" s="18" t="s">
        <v>224</v>
      </c>
      <c r="AU497" s="18" t="s">
        <v>221</v>
      </c>
    </row>
    <row r="498" s="2" customFormat="1" ht="37.8" customHeight="1">
      <c r="A498" s="37"/>
      <c r="B498" s="171"/>
      <c r="C498" s="172" t="s">
        <v>1007</v>
      </c>
      <c r="D498" s="172" t="s">
        <v>216</v>
      </c>
      <c r="E498" s="173" t="s">
        <v>1008</v>
      </c>
      <c r="F498" s="174" t="s">
        <v>1009</v>
      </c>
      <c r="G498" s="175" t="s">
        <v>219</v>
      </c>
      <c r="H498" s="176">
        <v>13.452999999999999</v>
      </c>
      <c r="I498" s="177"/>
      <c r="J498" s="178">
        <f>ROUND(I498*H498,2)</f>
        <v>0</v>
      </c>
      <c r="K498" s="174" t="s">
        <v>220</v>
      </c>
      <c r="L498" s="38"/>
      <c r="M498" s="179" t="s">
        <v>3</v>
      </c>
      <c r="N498" s="180" t="s">
        <v>43</v>
      </c>
      <c r="O498" s="71"/>
      <c r="P498" s="181">
        <f>O498*H498</f>
        <v>0</v>
      </c>
      <c r="Q498" s="181">
        <v>0.0028500000000000001</v>
      </c>
      <c r="R498" s="181">
        <f>Q498*H498</f>
        <v>0.038341050000000002</v>
      </c>
      <c r="S498" s="181">
        <v>0</v>
      </c>
      <c r="T498" s="182">
        <f>S498*H498</f>
        <v>0</v>
      </c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R498" s="183" t="s">
        <v>221</v>
      </c>
      <c r="AT498" s="183" t="s">
        <v>216</v>
      </c>
      <c r="AU498" s="183" t="s">
        <v>221</v>
      </c>
      <c r="AY498" s="18" t="s">
        <v>213</v>
      </c>
      <c r="BE498" s="184">
        <f>IF(N498="základní",J498,0)</f>
        <v>0</v>
      </c>
      <c r="BF498" s="184">
        <f>IF(N498="snížená",J498,0)</f>
        <v>0</v>
      </c>
      <c r="BG498" s="184">
        <f>IF(N498="zákl. přenesená",J498,0)</f>
        <v>0</v>
      </c>
      <c r="BH498" s="184">
        <f>IF(N498="sníž. přenesená",J498,0)</f>
        <v>0</v>
      </c>
      <c r="BI498" s="184">
        <f>IF(N498="nulová",J498,0)</f>
        <v>0</v>
      </c>
      <c r="BJ498" s="18" t="s">
        <v>76</v>
      </c>
      <c r="BK498" s="184">
        <f>ROUND(I498*H498,2)</f>
        <v>0</v>
      </c>
      <c r="BL498" s="18" t="s">
        <v>221</v>
      </c>
      <c r="BM498" s="183" t="s">
        <v>1010</v>
      </c>
    </row>
    <row r="499" s="2" customFormat="1">
      <c r="A499" s="37"/>
      <c r="B499" s="38"/>
      <c r="C499" s="37"/>
      <c r="D499" s="185" t="s">
        <v>224</v>
      </c>
      <c r="E499" s="37"/>
      <c r="F499" s="186" t="s">
        <v>1011</v>
      </c>
      <c r="G499" s="37"/>
      <c r="H499" s="37"/>
      <c r="I499" s="187"/>
      <c r="J499" s="37"/>
      <c r="K499" s="37"/>
      <c r="L499" s="38"/>
      <c r="M499" s="188"/>
      <c r="N499" s="189"/>
      <c r="O499" s="71"/>
      <c r="P499" s="71"/>
      <c r="Q499" s="71"/>
      <c r="R499" s="71"/>
      <c r="S499" s="71"/>
      <c r="T499" s="72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T499" s="18" t="s">
        <v>224</v>
      </c>
      <c r="AU499" s="18" t="s">
        <v>221</v>
      </c>
    </row>
    <row r="500" s="2" customFormat="1" ht="24.15" customHeight="1">
      <c r="A500" s="37"/>
      <c r="B500" s="171"/>
      <c r="C500" s="172" t="s">
        <v>1012</v>
      </c>
      <c r="D500" s="172" t="s">
        <v>216</v>
      </c>
      <c r="E500" s="173" t="s">
        <v>1013</v>
      </c>
      <c r="F500" s="174" t="s">
        <v>1014</v>
      </c>
      <c r="G500" s="175" t="s">
        <v>219</v>
      </c>
      <c r="H500" s="176">
        <v>17.082999999999998</v>
      </c>
      <c r="I500" s="177"/>
      <c r="J500" s="178">
        <f>ROUND(I500*H500,2)</f>
        <v>0</v>
      </c>
      <c r="K500" s="174" t="s">
        <v>220</v>
      </c>
      <c r="L500" s="38"/>
      <c r="M500" s="179" t="s">
        <v>3</v>
      </c>
      <c r="N500" s="180" t="s">
        <v>43</v>
      </c>
      <c r="O500" s="71"/>
      <c r="P500" s="181">
        <f>O500*H500</f>
        <v>0</v>
      </c>
      <c r="Q500" s="181">
        <v>0.00022000000000000001</v>
      </c>
      <c r="R500" s="181">
        <f>Q500*H500</f>
        <v>0.0037582599999999998</v>
      </c>
      <c r="S500" s="181">
        <v>0</v>
      </c>
      <c r="T500" s="182">
        <f>S500*H500</f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R500" s="183" t="s">
        <v>221</v>
      </c>
      <c r="AT500" s="183" t="s">
        <v>216</v>
      </c>
      <c r="AU500" s="183" t="s">
        <v>221</v>
      </c>
      <c r="AY500" s="18" t="s">
        <v>213</v>
      </c>
      <c r="BE500" s="184">
        <f>IF(N500="základní",J500,0)</f>
        <v>0</v>
      </c>
      <c r="BF500" s="184">
        <f>IF(N500="snížená",J500,0)</f>
        <v>0</v>
      </c>
      <c r="BG500" s="184">
        <f>IF(N500="zákl. přenesená",J500,0)</f>
        <v>0</v>
      </c>
      <c r="BH500" s="184">
        <f>IF(N500="sníž. přenesená",J500,0)</f>
        <v>0</v>
      </c>
      <c r="BI500" s="184">
        <f>IF(N500="nulová",J500,0)</f>
        <v>0</v>
      </c>
      <c r="BJ500" s="18" t="s">
        <v>76</v>
      </c>
      <c r="BK500" s="184">
        <f>ROUND(I500*H500,2)</f>
        <v>0</v>
      </c>
      <c r="BL500" s="18" t="s">
        <v>221</v>
      </c>
      <c r="BM500" s="183" t="s">
        <v>1015</v>
      </c>
    </row>
    <row r="501" s="2" customFormat="1">
      <c r="A501" s="37"/>
      <c r="B501" s="38"/>
      <c r="C501" s="37"/>
      <c r="D501" s="185" t="s">
        <v>224</v>
      </c>
      <c r="E501" s="37"/>
      <c r="F501" s="186" t="s">
        <v>1016</v>
      </c>
      <c r="G501" s="37"/>
      <c r="H501" s="37"/>
      <c r="I501" s="187"/>
      <c r="J501" s="37"/>
      <c r="K501" s="37"/>
      <c r="L501" s="38"/>
      <c r="M501" s="188"/>
      <c r="N501" s="189"/>
      <c r="O501" s="71"/>
      <c r="P501" s="71"/>
      <c r="Q501" s="71"/>
      <c r="R501" s="71"/>
      <c r="S501" s="71"/>
      <c r="T501" s="72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T501" s="18" t="s">
        <v>224</v>
      </c>
      <c r="AU501" s="18" t="s">
        <v>221</v>
      </c>
    </row>
    <row r="502" s="2" customFormat="1" ht="37.8" customHeight="1">
      <c r="A502" s="37"/>
      <c r="B502" s="171"/>
      <c r="C502" s="172" t="s">
        <v>1017</v>
      </c>
      <c r="D502" s="172" t="s">
        <v>216</v>
      </c>
      <c r="E502" s="173" t="s">
        <v>1018</v>
      </c>
      <c r="F502" s="174" t="s">
        <v>1019</v>
      </c>
      <c r="G502" s="175" t="s">
        <v>219</v>
      </c>
      <c r="H502" s="176">
        <v>17.082999999999998</v>
      </c>
      <c r="I502" s="177"/>
      <c r="J502" s="178">
        <f>ROUND(I502*H502,2)</f>
        <v>0</v>
      </c>
      <c r="K502" s="174" t="s">
        <v>220</v>
      </c>
      <c r="L502" s="38"/>
      <c r="M502" s="179" t="s">
        <v>3</v>
      </c>
      <c r="N502" s="180" t="s">
        <v>43</v>
      </c>
      <c r="O502" s="71"/>
      <c r="P502" s="181">
        <f>O502*H502</f>
        <v>0</v>
      </c>
      <c r="Q502" s="181">
        <v>0.0028500000000000001</v>
      </c>
      <c r="R502" s="181">
        <f>Q502*H502</f>
        <v>0.048686549999999995</v>
      </c>
      <c r="S502" s="181">
        <v>0</v>
      </c>
      <c r="T502" s="182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183" t="s">
        <v>221</v>
      </c>
      <c r="AT502" s="183" t="s">
        <v>216</v>
      </c>
      <c r="AU502" s="183" t="s">
        <v>221</v>
      </c>
      <c r="AY502" s="18" t="s">
        <v>213</v>
      </c>
      <c r="BE502" s="184">
        <f>IF(N502="základní",J502,0)</f>
        <v>0</v>
      </c>
      <c r="BF502" s="184">
        <f>IF(N502="snížená",J502,0)</f>
        <v>0</v>
      </c>
      <c r="BG502" s="184">
        <f>IF(N502="zákl. přenesená",J502,0)</f>
        <v>0</v>
      </c>
      <c r="BH502" s="184">
        <f>IF(N502="sníž. přenesená",J502,0)</f>
        <v>0</v>
      </c>
      <c r="BI502" s="184">
        <f>IF(N502="nulová",J502,0)</f>
        <v>0</v>
      </c>
      <c r="BJ502" s="18" t="s">
        <v>76</v>
      </c>
      <c r="BK502" s="184">
        <f>ROUND(I502*H502,2)</f>
        <v>0</v>
      </c>
      <c r="BL502" s="18" t="s">
        <v>221</v>
      </c>
      <c r="BM502" s="183" t="s">
        <v>1020</v>
      </c>
    </row>
    <row r="503" s="2" customFormat="1">
      <c r="A503" s="37"/>
      <c r="B503" s="38"/>
      <c r="C503" s="37"/>
      <c r="D503" s="185" t="s">
        <v>224</v>
      </c>
      <c r="E503" s="37"/>
      <c r="F503" s="186" t="s">
        <v>1021</v>
      </c>
      <c r="G503" s="37"/>
      <c r="H503" s="37"/>
      <c r="I503" s="187"/>
      <c r="J503" s="37"/>
      <c r="K503" s="37"/>
      <c r="L503" s="38"/>
      <c r="M503" s="188"/>
      <c r="N503" s="189"/>
      <c r="O503" s="71"/>
      <c r="P503" s="71"/>
      <c r="Q503" s="71"/>
      <c r="R503" s="71"/>
      <c r="S503" s="71"/>
      <c r="T503" s="72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T503" s="18" t="s">
        <v>224</v>
      </c>
      <c r="AU503" s="18" t="s">
        <v>221</v>
      </c>
    </row>
    <row r="504" s="12" customFormat="1" ht="20.88" customHeight="1">
      <c r="A504" s="12"/>
      <c r="B504" s="158"/>
      <c r="C504" s="12"/>
      <c r="D504" s="159" t="s">
        <v>71</v>
      </c>
      <c r="E504" s="169" t="s">
        <v>529</v>
      </c>
      <c r="F504" s="169" t="s">
        <v>1022</v>
      </c>
      <c r="G504" s="12"/>
      <c r="H504" s="12"/>
      <c r="I504" s="161"/>
      <c r="J504" s="170">
        <f>BK504</f>
        <v>0</v>
      </c>
      <c r="K504" s="12"/>
      <c r="L504" s="158"/>
      <c r="M504" s="163"/>
      <c r="N504" s="164"/>
      <c r="O504" s="164"/>
      <c r="P504" s="165">
        <f>P505+SUM(P506:P517)+P524+P531</f>
        <v>0</v>
      </c>
      <c r="Q504" s="164"/>
      <c r="R504" s="165">
        <f>R505+SUM(R506:R517)+R524+R531</f>
        <v>77.534133930499991</v>
      </c>
      <c r="S504" s="164"/>
      <c r="T504" s="166">
        <f>T505+SUM(T506:T517)+T524+T531</f>
        <v>0</v>
      </c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R504" s="159" t="s">
        <v>76</v>
      </c>
      <c r="AT504" s="167" t="s">
        <v>71</v>
      </c>
      <c r="AU504" s="167" t="s">
        <v>80</v>
      </c>
      <c r="AY504" s="159" t="s">
        <v>213</v>
      </c>
      <c r="BK504" s="168">
        <f>BK505+SUM(BK506:BK517)+BK524+BK531</f>
        <v>0</v>
      </c>
    </row>
    <row r="505" s="2" customFormat="1" ht="24.15" customHeight="1">
      <c r="A505" s="37"/>
      <c r="B505" s="171"/>
      <c r="C505" s="172" t="s">
        <v>1023</v>
      </c>
      <c r="D505" s="172" t="s">
        <v>216</v>
      </c>
      <c r="E505" s="173" t="s">
        <v>1024</v>
      </c>
      <c r="F505" s="174" t="s">
        <v>1025</v>
      </c>
      <c r="G505" s="175" t="s">
        <v>219</v>
      </c>
      <c r="H505" s="176">
        <v>406.04000000000002</v>
      </c>
      <c r="I505" s="177"/>
      <c r="J505" s="178">
        <f>ROUND(I505*H505,2)</f>
        <v>0</v>
      </c>
      <c r="K505" s="174" t="s">
        <v>220</v>
      </c>
      <c r="L505" s="38"/>
      <c r="M505" s="179" t="s">
        <v>3</v>
      </c>
      <c r="N505" s="180" t="s">
        <v>43</v>
      </c>
      <c r="O505" s="71"/>
      <c r="P505" s="181">
        <f>O505*H505</f>
        <v>0</v>
      </c>
      <c r="Q505" s="181">
        <v>0.00013200000000000001</v>
      </c>
      <c r="R505" s="181">
        <f>Q505*H505</f>
        <v>0.053597280000000004</v>
      </c>
      <c r="S505" s="181">
        <v>0</v>
      </c>
      <c r="T505" s="182">
        <f>S505*H505</f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183" t="s">
        <v>221</v>
      </c>
      <c r="AT505" s="183" t="s">
        <v>216</v>
      </c>
      <c r="AU505" s="183" t="s">
        <v>222</v>
      </c>
      <c r="AY505" s="18" t="s">
        <v>213</v>
      </c>
      <c r="BE505" s="184">
        <f>IF(N505="základní",J505,0)</f>
        <v>0</v>
      </c>
      <c r="BF505" s="184">
        <f>IF(N505="snížená",J505,0)</f>
        <v>0</v>
      </c>
      <c r="BG505" s="184">
        <f>IF(N505="zákl. přenesená",J505,0)</f>
        <v>0</v>
      </c>
      <c r="BH505" s="184">
        <f>IF(N505="sníž. přenesená",J505,0)</f>
        <v>0</v>
      </c>
      <c r="BI505" s="184">
        <f>IF(N505="nulová",J505,0)</f>
        <v>0</v>
      </c>
      <c r="BJ505" s="18" t="s">
        <v>76</v>
      </c>
      <c r="BK505" s="184">
        <f>ROUND(I505*H505,2)</f>
        <v>0</v>
      </c>
      <c r="BL505" s="18" t="s">
        <v>221</v>
      </c>
      <c r="BM505" s="183" t="s">
        <v>1026</v>
      </c>
    </row>
    <row r="506" s="2" customFormat="1">
      <c r="A506" s="37"/>
      <c r="B506" s="38"/>
      <c r="C506" s="37"/>
      <c r="D506" s="185" t="s">
        <v>224</v>
      </c>
      <c r="E506" s="37"/>
      <c r="F506" s="186" t="s">
        <v>1027</v>
      </c>
      <c r="G506" s="37"/>
      <c r="H506" s="37"/>
      <c r="I506" s="187"/>
      <c r="J506" s="37"/>
      <c r="K506" s="37"/>
      <c r="L506" s="38"/>
      <c r="M506" s="188"/>
      <c r="N506" s="189"/>
      <c r="O506" s="71"/>
      <c r="P506" s="71"/>
      <c r="Q506" s="71"/>
      <c r="R506" s="71"/>
      <c r="S506" s="71"/>
      <c r="T506" s="72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T506" s="18" t="s">
        <v>224</v>
      </c>
      <c r="AU506" s="18" t="s">
        <v>222</v>
      </c>
    </row>
    <row r="507" s="2" customFormat="1" ht="37.8" customHeight="1">
      <c r="A507" s="37"/>
      <c r="B507" s="171"/>
      <c r="C507" s="172" t="s">
        <v>1028</v>
      </c>
      <c r="D507" s="172" t="s">
        <v>216</v>
      </c>
      <c r="E507" s="173" t="s">
        <v>1029</v>
      </c>
      <c r="F507" s="174" t="s">
        <v>1030</v>
      </c>
      <c r="G507" s="175" t="s">
        <v>403</v>
      </c>
      <c r="H507" s="176">
        <v>348.59800000000001</v>
      </c>
      <c r="I507" s="177"/>
      <c r="J507" s="178">
        <f>ROUND(I507*H507,2)</f>
        <v>0</v>
      </c>
      <c r="K507" s="174" t="s">
        <v>220</v>
      </c>
      <c r="L507" s="38"/>
      <c r="M507" s="179" t="s">
        <v>3</v>
      </c>
      <c r="N507" s="180" t="s">
        <v>43</v>
      </c>
      <c r="O507" s="71"/>
      <c r="P507" s="181">
        <f>O507*H507</f>
        <v>0</v>
      </c>
      <c r="Q507" s="181">
        <v>2.0999999999999999E-05</v>
      </c>
      <c r="R507" s="181">
        <f>Q507*H507</f>
        <v>0.0073205579999999996</v>
      </c>
      <c r="S507" s="181">
        <v>0</v>
      </c>
      <c r="T507" s="182">
        <f>S507*H507</f>
        <v>0</v>
      </c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R507" s="183" t="s">
        <v>221</v>
      </c>
      <c r="AT507" s="183" t="s">
        <v>216</v>
      </c>
      <c r="AU507" s="183" t="s">
        <v>222</v>
      </c>
      <c r="AY507" s="18" t="s">
        <v>213</v>
      </c>
      <c r="BE507" s="184">
        <f>IF(N507="základní",J507,0)</f>
        <v>0</v>
      </c>
      <c r="BF507" s="184">
        <f>IF(N507="snížená",J507,0)</f>
        <v>0</v>
      </c>
      <c r="BG507" s="184">
        <f>IF(N507="zákl. přenesená",J507,0)</f>
        <v>0</v>
      </c>
      <c r="BH507" s="184">
        <f>IF(N507="sníž. přenesená",J507,0)</f>
        <v>0</v>
      </c>
      <c r="BI507" s="184">
        <f>IF(N507="nulová",J507,0)</f>
        <v>0</v>
      </c>
      <c r="BJ507" s="18" t="s">
        <v>76</v>
      </c>
      <c r="BK507" s="184">
        <f>ROUND(I507*H507,2)</f>
        <v>0</v>
      </c>
      <c r="BL507" s="18" t="s">
        <v>221</v>
      </c>
      <c r="BM507" s="183" t="s">
        <v>1031</v>
      </c>
    </row>
    <row r="508" s="2" customFormat="1">
      <c r="A508" s="37"/>
      <c r="B508" s="38"/>
      <c r="C508" s="37"/>
      <c r="D508" s="185" t="s">
        <v>224</v>
      </c>
      <c r="E508" s="37"/>
      <c r="F508" s="186" t="s">
        <v>1032</v>
      </c>
      <c r="G508" s="37"/>
      <c r="H508" s="37"/>
      <c r="I508" s="187"/>
      <c r="J508" s="37"/>
      <c r="K508" s="37"/>
      <c r="L508" s="38"/>
      <c r="M508" s="188"/>
      <c r="N508" s="189"/>
      <c r="O508" s="71"/>
      <c r="P508" s="71"/>
      <c r="Q508" s="71"/>
      <c r="R508" s="71"/>
      <c r="S508" s="71"/>
      <c r="T508" s="72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T508" s="18" t="s">
        <v>224</v>
      </c>
      <c r="AU508" s="18" t="s">
        <v>222</v>
      </c>
    </row>
    <row r="509" s="2" customFormat="1" ht="24.15" customHeight="1">
      <c r="A509" s="37"/>
      <c r="B509" s="171"/>
      <c r="C509" s="172" t="s">
        <v>1033</v>
      </c>
      <c r="D509" s="172" t="s">
        <v>216</v>
      </c>
      <c r="E509" s="173" t="s">
        <v>1034</v>
      </c>
      <c r="F509" s="174" t="s">
        <v>1035</v>
      </c>
      <c r="G509" s="175" t="s">
        <v>403</v>
      </c>
      <c r="H509" s="176">
        <v>37.505000000000003</v>
      </c>
      <c r="I509" s="177"/>
      <c r="J509" s="178">
        <f>ROUND(I509*H509,2)</f>
        <v>0</v>
      </c>
      <c r="K509" s="174" t="s">
        <v>220</v>
      </c>
      <c r="L509" s="38"/>
      <c r="M509" s="179" t="s">
        <v>3</v>
      </c>
      <c r="N509" s="180" t="s">
        <v>43</v>
      </c>
      <c r="O509" s="71"/>
      <c r="P509" s="181">
        <f>O509*H509</f>
        <v>0</v>
      </c>
      <c r="Q509" s="181">
        <v>5.2500000000000002E-05</v>
      </c>
      <c r="R509" s="181">
        <f>Q509*H509</f>
        <v>0.0019690125000000002</v>
      </c>
      <c r="S509" s="181">
        <v>0</v>
      </c>
      <c r="T509" s="182">
        <f>S509*H509</f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R509" s="183" t="s">
        <v>221</v>
      </c>
      <c r="AT509" s="183" t="s">
        <v>216</v>
      </c>
      <c r="AU509" s="183" t="s">
        <v>222</v>
      </c>
      <c r="AY509" s="18" t="s">
        <v>213</v>
      </c>
      <c r="BE509" s="184">
        <f>IF(N509="základní",J509,0)</f>
        <v>0</v>
      </c>
      <c r="BF509" s="184">
        <f>IF(N509="snížená",J509,0)</f>
        <v>0</v>
      </c>
      <c r="BG509" s="184">
        <f>IF(N509="zákl. přenesená",J509,0)</f>
        <v>0</v>
      </c>
      <c r="BH509" s="184">
        <f>IF(N509="sníž. přenesená",J509,0)</f>
        <v>0</v>
      </c>
      <c r="BI509" s="184">
        <f>IF(N509="nulová",J509,0)</f>
        <v>0</v>
      </c>
      <c r="BJ509" s="18" t="s">
        <v>76</v>
      </c>
      <c r="BK509" s="184">
        <f>ROUND(I509*H509,2)</f>
        <v>0</v>
      </c>
      <c r="BL509" s="18" t="s">
        <v>221</v>
      </c>
      <c r="BM509" s="183" t="s">
        <v>1036</v>
      </c>
    </row>
    <row r="510" s="2" customFormat="1">
      <c r="A510" s="37"/>
      <c r="B510" s="38"/>
      <c r="C510" s="37"/>
      <c r="D510" s="185" t="s">
        <v>224</v>
      </c>
      <c r="E510" s="37"/>
      <c r="F510" s="186" t="s">
        <v>1037</v>
      </c>
      <c r="G510" s="37"/>
      <c r="H510" s="37"/>
      <c r="I510" s="187"/>
      <c r="J510" s="37"/>
      <c r="K510" s="37"/>
      <c r="L510" s="38"/>
      <c r="M510" s="188"/>
      <c r="N510" s="189"/>
      <c r="O510" s="71"/>
      <c r="P510" s="71"/>
      <c r="Q510" s="71"/>
      <c r="R510" s="71"/>
      <c r="S510" s="71"/>
      <c r="T510" s="72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18" t="s">
        <v>224</v>
      </c>
      <c r="AU510" s="18" t="s">
        <v>222</v>
      </c>
    </row>
    <row r="511" s="2" customFormat="1" ht="16.5" customHeight="1">
      <c r="A511" s="37"/>
      <c r="B511" s="171"/>
      <c r="C511" s="172" t="s">
        <v>1038</v>
      </c>
      <c r="D511" s="172" t="s">
        <v>216</v>
      </c>
      <c r="E511" s="173" t="s">
        <v>1039</v>
      </c>
      <c r="F511" s="174" t="s">
        <v>1040</v>
      </c>
      <c r="G511" s="175" t="s">
        <v>219</v>
      </c>
      <c r="H511" s="176">
        <v>1</v>
      </c>
      <c r="I511" s="177"/>
      <c r="J511" s="178">
        <f>ROUND(I511*H511,2)</f>
        <v>0</v>
      </c>
      <c r="K511" s="174" t="s">
        <v>220</v>
      </c>
      <c r="L511" s="38"/>
      <c r="M511" s="179" t="s">
        <v>3</v>
      </c>
      <c r="N511" s="180" t="s">
        <v>43</v>
      </c>
      <c r="O511" s="71"/>
      <c r="P511" s="181">
        <f>O511*H511</f>
        <v>0</v>
      </c>
      <c r="Q511" s="181">
        <v>0.017732500000000002</v>
      </c>
      <c r="R511" s="181">
        <f>Q511*H511</f>
        <v>0.017732500000000002</v>
      </c>
      <c r="S511" s="181">
        <v>0</v>
      </c>
      <c r="T511" s="182">
        <f>S511*H511</f>
        <v>0</v>
      </c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R511" s="183" t="s">
        <v>221</v>
      </c>
      <c r="AT511" s="183" t="s">
        <v>216</v>
      </c>
      <c r="AU511" s="183" t="s">
        <v>222</v>
      </c>
      <c r="AY511" s="18" t="s">
        <v>213</v>
      </c>
      <c r="BE511" s="184">
        <f>IF(N511="základní",J511,0)</f>
        <v>0</v>
      </c>
      <c r="BF511" s="184">
        <f>IF(N511="snížená",J511,0)</f>
        <v>0</v>
      </c>
      <c r="BG511" s="184">
        <f>IF(N511="zákl. přenesená",J511,0)</f>
        <v>0</v>
      </c>
      <c r="BH511" s="184">
        <f>IF(N511="sníž. přenesená",J511,0)</f>
        <v>0</v>
      </c>
      <c r="BI511" s="184">
        <f>IF(N511="nulová",J511,0)</f>
        <v>0</v>
      </c>
      <c r="BJ511" s="18" t="s">
        <v>76</v>
      </c>
      <c r="BK511" s="184">
        <f>ROUND(I511*H511,2)</f>
        <v>0</v>
      </c>
      <c r="BL511" s="18" t="s">
        <v>221</v>
      </c>
      <c r="BM511" s="183" t="s">
        <v>1041</v>
      </c>
    </row>
    <row r="512" s="2" customFormat="1">
      <c r="A512" s="37"/>
      <c r="B512" s="38"/>
      <c r="C512" s="37"/>
      <c r="D512" s="185" t="s">
        <v>224</v>
      </c>
      <c r="E512" s="37"/>
      <c r="F512" s="186" t="s">
        <v>1042</v>
      </c>
      <c r="G512" s="37"/>
      <c r="H512" s="37"/>
      <c r="I512" s="187"/>
      <c r="J512" s="37"/>
      <c r="K512" s="37"/>
      <c r="L512" s="38"/>
      <c r="M512" s="188"/>
      <c r="N512" s="189"/>
      <c r="O512" s="71"/>
      <c r="P512" s="71"/>
      <c r="Q512" s="71"/>
      <c r="R512" s="71"/>
      <c r="S512" s="71"/>
      <c r="T512" s="72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T512" s="18" t="s">
        <v>224</v>
      </c>
      <c r="AU512" s="18" t="s">
        <v>222</v>
      </c>
    </row>
    <row r="513" s="2" customFormat="1" ht="21.75" customHeight="1">
      <c r="A513" s="37"/>
      <c r="B513" s="171"/>
      <c r="C513" s="172" t="s">
        <v>1043</v>
      </c>
      <c r="D513" s="172" t="s">
        <v>216</v>
      </c>
      <c r="E513" s="173" t="s">
        <v>1044</v>
      </c>
      <c r="F513" s="174" t="s">
        <v>1045</v>
      </c>
      <c r="G513" s="175" t="s">
        <v>219</v>
      </c>
      <c r="H513" s="176">
        <v>1</v>
      </c>
      <c r="I513" s="177"/>
      <c r="J513" s="178">
        <f>ROUND(I513*H513,2)</f>
        <v>0</v>
      </c>
      <c r="K513" s="174" t="s">
        <v>220</v>
      </c>
      <c r="L513" s="38"/>
      <c r="M513" s="179" t="s">
        <v>3</v>
      </c>
      <c r="N513" s="180" t="s">
        <v>43</v>
      </c>
      <c r="O513" s="71"/>
      <c r="P513" s="181">
        <f>O513*H513</f>
        <v>0</v>
      </c>
      <c r="Q513" s="181">
        <v>0</v>
      </c>
      <c r="R513" s="181">
        <f>Q513*H513</f>
        <v>0</v>
      </c>
      <c r="S513" s="181">
        <v>0</v>
      </c>
      <c r="T513" s="182">
        <f>S513*H513</f>
        <v>0</v>
      </c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R513" s="183" t="s">
        <v>221</v>
      </c>
      <c r="AT513" s="183" t="s">
        <v>216</v>
      </c>
      <c r="AU513" s="183" t="s">
        <v>222</v>
      </c>
      <c r="AY513" s="18" t="s">
        <v>213</v>
      </c>
      <c r="BE513" s="184">
        <f>IF(N513="základní",J513,0)</f>
        <v>0</v>
      </c>
      <c r="BF513" s="184">
        <f>IF(N513="snížená",J513,0)</f>
        <v>0</v>
      </c>
      <c r="BG513" s="184">
        <f>IF(N513="zákl. přenesená",J513,0)</f>
        <v>0</v>
      </c>
      <c r="BH513" s="184">
        <f>IF(N513="sníž. přenesená",J513,0)</f>
        <v>0</v>
      </c>
      <c r="BI513" s="184">
        <f>IF(N513="nulová",J513,0)</f>
        <v>0</v>
      </c>
      <c r="BJ513" s="18" t="s">
        <v>76</v>
      </c>
      <c r="BK513" s="184">
        <f>ROUND(I513*H513,2)</f>
        <v>0</v>
      </c>
      <c r="BL513" s="18" t="s">
        <v>221</v>
      </c>
      <c r="BM513" s="183" t="s">
        <v>1046</v>
      </c>
    </row>
    <row r="514" s="2" customFormat="1">
      <c r="A514" s="37"/>
      <c r="B514" s="38"/>
      <c r="C514" s="37"/>
      <c r="D514" s="185" t="s">
        <v>224</v>
      </c>
      <c r="E514" s="37"/>
      <c r="F514" s="186" t="s">
        <v>1047</v>
      </c>
      <c r="G514" s="37"/>
      <c r="H514" s="37"/>
      <c r="I514" s="187"/>
      <c r="J514" s="37"/>
      <c r="K514" s="37"/>
      <c r="L514" s="38"/>
      <c r="M514" s="188"/>
      <c r="N514" s="189"/>
      <c r="O514" s="71"/>
      <c r="P514" s="71"/>
      <c r="Q514" s="71"/>
      <c r="R514" s="71"/>
      <c r="S514" s="71"/>
      <c r="T514" s="72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T514" s="18" t="s">
        <v>224</v>
      </c>
      <c r="AU514" s="18" t="s">
        <v>222</v>
      </c>
    </row>
    <row r="515" s="2" customFormat="1" ht="44.25" customHeight="1">
      <c r="A515" s="37"/>
      <c r="B515" s="171"/>
      <c r="C515" s="172" t="s">
        <v>1048</v>
      </c>
      <c r="D515" s="172" t="s">
        <v>216</v>
      </c>
      <c r="E515" s="173" t="s">
        <v>1049</v>
      </c>
      <c r="F515" s="174" t="s">
        <v>1050</v>
      </c>
      <c r="G515" s="175" t="s">
        <v>219</v>
      </c>
      <c r="H515" s="176">
        <v>124.39100000000001</v>
      </c>
      <c r="I515" s="177"/>
      <c r="J515" s="178">
        <f>ROUND(I515*H515,2)</f>
        <v>0</v>
      </c>
      <c r="K515" s="174" t="s">
        <v>220</v>
      </c>
      <c r="L515" s="38"/>
      <c r="M515" s="179" t="s">
        <v>3</v>
      </c>
      <c r="N515" s="180" t="s">
        <v>43</v>
      </c>
      <c r="O515" s="71"/>
      <c r="P515" s="181">
        <f>O515*H515</f>
        <v>0</v>
      </c>
      <c r="Q515" s="181">
        <v>0.036700000000000003</v>
      </c>
      <c r="R515" s="181">
        <f>Q515*H515</f>
        <v>4.565149700000001</v>
      </c>
      <c r="S515" s="181">
        <v>0</v>
      </c>
      <c r="T515" s="182">
        <f>S515*H515</f>
        <v>0</v>
      </c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R515" s="183" t="s">
        <v>221</v>
      </c>
      <c r="AT515" s="183" t="s">
        <v>216</v>
      </c>
      <c r="AU515" s="183" t="s">
        <v>222</v>
      </c>
      <c r="AY515" s="18" t="s">
        <v>213</v>
      </c>
      <c r="BE515" s="184">
        <f>IF(N515="základní",J515,0)</f>
        <v>0</v>
      </c>
      <c r="BF515" s="184">
        <f>IF(N515="snížená",J515,0)</f>
        <v>0</v>
      </c>
      <c r="BG515" s="184">
        <f>IF(N515="zákl. přenesená",J515,0)</f>
        <v>0</v>
      </c>
      <c r="BH515" s="184">
        <f>IF(N515="sníž. přenesená",J515,0)</f>
        <v>0</v>
      </c>
      <c r="BI515" s="184">
        <f>IF(N515="nulová",J515,0)</f>
        <v>0</v>
      </c>
      <c r="BJ515" s="18" t="s">
        <v>76</v>
      </c>
      <c r="BK515" s="184">
        <f>ROUND(I515*H515,2)</f>
        <v>0</v>
      </c>
      <c r="BL515" s="18" t="s">
        <v>221</v>
      </c>
      <c r="BM515" s="183" t="s">
        <v>1051</v>
      </c>
    </row>
    <row r="516" s="2" customFormat="1">
      <c r="A516" s="37"/>
      <c r="B516" s="38"/>
      <c r="C516" s="37"/>
      <c r="D516" s="185" t="s">
        <v>224</v>
      </c>
      <c r="E516" s="37"/>
      <c r="F516" s="186" t="s">
        <v>1052</v>
      </c>
      <c r="G516" s="37"/>
      <c r="H516" s="37"/>
      <c r="I516" s="187"/>
      <c r="J516" s="37"/>
      <c r="K516" s="37"/>
      <c r="L516" s="38"/>
      <c r="M516" s="188"/>
      <c r="N516" s="189"/>
      <c r="O516" s="71"/>
      <c r="P516" s="71"/>
      <c r="Q516" s="71"/>
      <c r="R516" s="71"/>
      <c r="S516" s="71"/>
      <c r="T516" s="72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T516" s="18" t="s">
        <v>224</v>
      </c>
      <c r="AU516" s="18" t="s">
        <v>222</v>
      </c>
    </row>
    <row r="517" s="13" customFormat="1" ht="20.88" customHeight="1">
      <c r="A517" s="13"/>
      <c r="B517" s="202"/>
      <c r="C517" s="13"/>
      <c r="D517" s="203" t="s">
        <v>71</v>
      </c>
      <c r="E517" s="203" t="s">
        <v>1053</v>
      </c>
      <c r="F517" s="203" t="s">
        <v>1054</v>
      </c>
      <c r="G517" s="13"/>
      <c r="H517" s="13"/>
      <c r="I517" s="204"/>
      <c r="J517" s="205">
        <f>BK517</f>
        <v>0</v>
      </c>
      <c r="K517" s="13"/>
      <c r="L517" s="202"/>
      <c r="M517" s="206"/>
      <c r="N517" s="207"/>
      <c r="O517" s="207"/>
      <c r="P517" s="208">
        <f>SUM(P518:P523)</f>
        <v>0</v>
      </c>
      <c r="Q517" s="207"/>
      <c r="R517" s="208">
        <f>SUM(R518:R523)</f>
        <v>62.580049379999991</v>
      </c>
      <c r="S517" s="207"/>
      <c r="T517" s="209">
        <f>SUM(T518:T523)</f>
        <v>0</v>
      </c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R517" s="203" t="s">
        <v>76</v>
      </c>
      <c r="AT517" s="210" t="s">
        <v>71</v>
      </c>
      <c r="AU517" s="210" t="s">
        <v>222</v>
      </c>
      <c r="AY517" s="203" t="s">
        <v>213</v>
      </c>
      <c r="BK517" s="211">
        <f>SUM(BK518:BK523)</f>
        <v>0</v>
      </c>
    </row>
    <row r="518" s="2" customFormat="1" ht="33" customHeight="1">
      <c r="A518" s="37"/>
      <c r="B518" s="171"/>
      <c r="C518" s="172" t="s">
        <v>1055</v>
      </c>
      <c r="D518" s="172" t="s">
        <v>216</v>
      </c>
      <c r="E518" s="173" t="s">
        <v>1056</v>
      </c>
      <c r="F518" s="174" t="s">
        <v>1057</v>
      </c>
      <c r="G518" s="175" t="s">
        <v>232</v>
      </c>
      <c r="H518" s="176">
        <v>24.713999999999999</v>
      </c>
      <c r="I518" s="177"/>
      <c r="J518" s="178">
        <f>ROUND(I518*H518,2)</f>
        <v>0</v>
      </c>
      <c r="K518" s="174" t="s">
        <v>220</v>
      </c>
      <c r="L518" s="38"/>
      <c r="M518" s="179" t="s">
        <v>3</v>
      </c>
      <c r="N518" s="180" t="s">
        <v>43</v>
      </c>
      <c r="O518" s="71"/>
      <c r="P518" s="181">
        <f>O518*H518</f>
        <v>0</v>
      </c>
      <c r="Q518" s="181">
        <v>2.5018699999999998</v>
      </c>
      <c r="R518" s="181">
        <f>Q518*H518</f>
        <v>61.831215179999994</v>
      </c>
      <c r="S518" s="181">
        <v>0</v>
      </c>
      <c r="T518" s="182">
        <f>S518*H518</f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R518" s="183" t="s">
        <v>221</v>
      </c>
      <c r="AT518" s="183" t="s">
        <v>216</v>
      </c>
      <c r="AU518" s="183" t="s">
        <v>221</v>
      </c>
      <c r="AY518" s="18" t="s">
        <v>213</v>
      </c>
      <c r="BE518" s="184">
        <f>IF(N518="základní",J518,0)</f>
        <v>0</v>
      </c>
      <c r="BF518" s="184">
        <f>IF(N518="snížená",J518,0)</f>
        <v>0</v>
      </c>
      <c r="BG518" s="184">
        <f>IF(N518="zákl. přenesená",J518,0)</f>
        <v>0</v>
      </c>
      <c r="BH518" s="184">
        <f>IF(N518="sníž. přenesená",J518,0)</f>
        <v>0</v>
      </c>
      <c r="BI518" s="184">
        <f>IF(N518="nulová",J518,0)</f>
        <v>0</v>
      </c>
      <c r="BJ518" s="18" t="s">
        <v>76</v>
      </c>
      <c r="BK518" s="184">
        <f>ROUND(I518*H518,2)</f>
        <v>0</v>
      </c>
      <c r="BL518" s="18" t="s">
        <v>221</v>
      </c>
      <c r="BM518" s="183" t="s">
        <v>1058</v>
      </c>
    </row>
    <row r="519" s="2" customFormat="1">
      <c r="A519" s="37"/>
      <c r="B519" s="38"/>
      <c r="C519" s="37"/>
      <c r="D519" s="185" t="s">
        <v>224</v>
      </c>
      <c r="E519" s="37"/>
      <c r="F519" s="186" t="s">
        <v>1059</v>
      </c>
      <c r="G519" s="37"/>
      <c r="H519" s="37"/>
      <c r="I519" s="187"/>
      <c r="J519" s="37"/>
      <c r="K519" s="37"/>
      <c r="L519" s="38"/>
      <c r="M519" s="188"/>
      <c r="N519" s="189"/>
      <c r="O519" s="71"/>
      <c r="P519" s="71"/>
      <c r="Q519" s="71"/>
      <c r="R519" s="71"/>
      <c r="S519" s="71"/>
      <c r="T519" s="72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T519" s="18" t="s">
        <v>224</v>
      </c>
      <c r="AU519" s="18" t="s">
        <v>221</v>
      </c>
    </row>
    <row r="520" s="2" customFormat="1" ht="33" customHeight="1">
      <c r="A520" s="37"/>
      <c r="B520" s="171"/>
      <c r="C520" s="172" t="s">
        <v>1060</v>
      </c>
      <c r="D520" s="172" t="s">
        <v>216</v>
      </c>
      <c r="E520" s="173" t="s">
        <v>1061</v>
      </c>
      <c r="F520" s="174" t="s">
        <v>1062</v>
      </c>
      <c r="G520" s="175" t="s">
        <v>232</v>
      </c>
      <c r="H520" s="176">
        <v>24.713999999999999</v>
      </c>
      <c r="I520" s="177"/>
      <c r="J520" s="178">
        <f>ROUND(I520*H520,2)</f>
        <v>0</v>
      </c>
      <c r="K520" s="174" t="s">
        <v>220</v>
      </c>
      <c r="L520" s="38"/>
      <c r="M520" s="179" t="s">
        <v>3</v>
      </c>
      <c r="N520" s="180" t="s">
        <v>43</v>
      </c>
      <c r="O520" s="71"/>
      <c r="P520" s="181">
        <f>O520*H520</f>
        <v>0</v>
      </c>
      <c r="Q520" s="181">
        <v>0</v>
      </c>
      <c r="R520" s="181">
        <f>Q520*H520</f>
        <v>0</v>
      </c>
      <c r="S520" s="181">
        <v>0</v>
      </c>
      <c r="T520" s="182">
        <f>S520*H520</f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183" t="s">
        <v>221</v>
      </c>
      <c r="AT520" s="183" t="s">
        <v>216</v>
      </c>
      <c r="AU520" s="183" t="s">
        <v>221</v>
      </c>
      <c r="AY520" s="18" t="s">
        <v>213</v>
      </c>
      <c r="BE520" s="184">
        <f>IF(N520="základní",J520,0)</f>
        <v>0</v>
      </c>
      <c r="BF520" s="184">
        <f>IF(N520="snížená",J520,0)</f>
        <v>0</v>
      </c>
      <c r="BG520" s="184">
        <f>IF(N520="zákl. přenesená",J520,0)</f>
        <v>0</v>
      </c>
      <c r="BH520" s="184">
        <f>IF(N520="sníž. přenesená",J520,0)</f>
        <v>0</v>
      </c>
      <c r="BI520" s="184">
        <f>IF(N520="nulová",J520,0)</f>
        <v>0</v>
      </c>
      <c r="BJ520" s="18" t="s">
        <v>76</v>
      </c>
      <c r="BK520" s="184">
        <f>ROUND(I520*H520,2)</f>
        <v>0</v>
      </c>
      <c r="BL520" s="18" t="s">
        <v>221</v>
      </c>
      <c r="BM520" s="183" t="s">
        <v>1063</v>
      </c>
    </row>
    <row r="521" s="2" customFormat="1">
      <c r="A521" s="37"/>
      <c r="B521" s="38"/>
      <c r="C521" s="37"/>
      <c r="D521" s="185" t="s">
        <v>224</v>
      </c>
      <c r="E521" s="37"/>
      <c r="F521" s="186" t="s">
        <v>1064</v>
      </c>
      <c r="G521" s="37"/>
      <c r="H521" s="37"/>
      <c r="I521" s="187"/>
      <c r="J521" s="37"/>
      <c r="K521" s="37"/>
      <c r="L521" s="38"/>
      <c r="M521" s="188"/>
      <c r="N521" s="189"/>
      <c r="O521" s="71"/>
      <c r="P521" s="71"/>
      <c r="Q521" s="71"/>
      <c r="R521" s="71"/>
      <c r="S521" s="71"/>
      <c r="T521" s="72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T521" s="18" t="s">
        <v>224</v>
      </c>
      <c r="AU521" s="18" t="s">
        <v>221</v>
      </c>
    </row>
    <row r="522" s="2" customFormat="1" ht="37.8" customHeight="1">
      <c r="A522" s="37"/>
      <c r="B522" s="171"/>
      <c r="C522" s="172" t="s">
        <v>1065</v>
      </c>
      <c r="D522" s="172" t="s">
        <v>216</v>
      </c>
      <c r="E522" s="173" t="s">
        <v>1066</v>
      </c>
      <c r="F522" s="174" t="s">
        <v>1067</v>
      </c>
      <c r="G522" s="175" t="s">
        <v>232</v>
      </c>
      <c r="H522" s="176">
        <v>24.713999999999999</v>
      </c>
      <c r="I522" s="177"/>
      <c r="J522" s="178">
        <f>ROUND(I522*H522,2)</f>
        <v>0</v>
      </c>
      <c r="K522" s="174" t="s">
        <v>220</v>
      </c>
      <c r="L522" s="38"/>
      <c r="M522" s="179" t="s">
        <v>3</v>
      </c>
      <c r="N522" s="180" t="s">
        <v>43</v>
      </c>
      <c r="O522" s="71"/>
      <c r="P522" s="181">
        <f>O522*H522</f>
        <v>0</v>
      </c>
      <c r="Q522" s="181">
        <v>0.030300000000000001</v>
      </c>
      <c r="R522" s="181">
        <f>Q522*H522</f>
        <v>0.74883420000000001</v>
      </c>
      <c r="S522" s="181">
        <v>0</v>
      </c>
      <c r="T522" s="182">
        <f>S522*H522</f>
        <v>0</v>
      </c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R522" s="183" t="s">
        <v>221</v>
      </c>
      <c r="AT522" s="183" t="s">
        <v>216</v>
      </c>
      <c r="AU522" s="183" t="s">
        <v>221</v>
      </c>
      <c r="AY522" s="18" t="s">
        <v>213</v>
      </c>
      <c r="BE522" s="184">
        <f>IF(N522="základní",J522,0)</f>
        <v>0</v>
      </c>
      <c r="BF522" s="184">
        <f>IF(N522="snížená",J522,0)</f>
        <v>0</v>
      </c>
      <c r="BG522" s="184">
        <f>IF(N522="zákl. přenesená",J522,0)</f>
        <v>0</v>
      </c>
      <c r="BH522" s="184">
        <f>IF(N522="sníž. přenesená",J522,0)</f>
        <v>0</v>
      </c>
      <c r="BI522" s="184">
        <f>IF(N522="nulová",J522,0)</f>
        <v>0</v>
      </c>
      <c r="BJ522" s="18" t="s">
        <v>76</v>
      </c>
      <c r="BK522" s="184">
        <f>ROUND(I522*H522,2)</f>
        <v>0</v>
      </c>
      <c r="BL522" s="18" t="s">
        <v>221</v>
      </c>
      <c r="BM522" s="183" t="s">
        <v>1068</v>
      </c>
    </row>
    <row r="523" s="2" customFormat="1">
      <c r="A523" s="37"/>
      <c r="B523" s="38"/>
      <c r="C523" s="37"/>
      <c r="D523" s="185" t="s">
        <v>224</v>
      </c>
      <c r="E523" s="37"/>
      <c r="F523" s="186" t="s">
        <v>1069</v>
      </c>
      <c r="G523" s="37"/>
      <c r="H523" s="37"/>
      <c r="I523" s="187"/>
      <c r="J523" s="37"/>
      <c r="K523" s="37"/>
      <c r="L523" s="38"/>
      <c r="M523" s="188"/>
      <c r="N523" s="189"/>
      <c r="O523" s="71"/>
      <c r="P523" s="71"/>
      <c r="Q523" s="71"/>
      <c r="R523" s="71"/>
      <c r="S523" s="71"/>
      <c r="T523" s="72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T523" s="18" t="s">
        <v>224</v>
      </c>
      <c r="AU523" s="18" t="s">
        <v>221</v>
      </c>
    </row>
    <row r="524" s="13" customFormat="1" ht="20.88" customHeight="1">
      <c r="A524" s="13"/>
      <c r="B524" s="202"/>
      <c r="C524" s="13"/>
      <c r="D524" s="203" t="s">
        <v>71</v>
      </c>
      <c r="E524" s="203" t="s">
        <v>1070</v>
      </c>
      <c r="F524" s="203" t="s">
        <v>1071</v>
      </c>
      <c r="G524" s="13"/>
      <c r="H524" s="13"/>
      <c r="I524" s="204"/>
      <c r="J524" s="205">
        <f>BK524</f>
        <v>0</v>
      </c>
      <c r="K524" s="13"/>
      <c r="L524" s="202"/>
      <c r="M524" s="206"/>
      <c r="N524" s="207"/>
      <c r="O524" s="207"/>
      <c r="P524" s="208">
        <f>SUM(P525:P530)</f>
        <v>0</v>
      </c>
      <c r="Q524" s="207"/>
      <c r="R524" s="208">
        <f>SUM(R525:R530)</f>
        <v>6.0448955</v>
      </c>
      <c r="S524" s="207"/>
      <c r="T524" s="209">
        <f>SUM(T525:T530)</f>
        <v>0</v>
      </c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R524" s="203" t="s">
        <v>76</v>
      </c>
      <c r="AT524" s="210" t="s">
        <v>71</v>
      </c>
      <c r="AU524" s="210" t="s">
        <v>222</v>
      </c>
      <c r="AY524" s="203" t="s">
        <v>213</v>
      </c>
      <c r="BK524" s="211">
        <f>SUM(BK525:BK530)</f>
        <v>0</v>
      </c>
    </row>
    <row r="525" s="2" customFormat="1" ht="24.15" customHeight="1">
      <c r="A525" s="37"/>
      <c r="B525" s="171"/>
      <c r="C525" s="172" t="s">
        <v>1072</v>
      </c>
      <c r="D525" s="172" t="s">
        <v>216</v>
      </c>
      <c r="E525" s="173" t="s">
        <v>1073</v>
      </c>
      <c r="F525" s="174" t="s">
        <v>1074</v>
      </c>
      <c r="G525" s="175" t="s">
        <v>219</v>
      </c>
      <c r="H525" s="176">
        <v>9.25</v>
      </c>
      <c r="I525" s="177"/>
      <c r="J525" s="178">
        <f>ROUND(I525*H525,2)</f>
        <v>0</v>
      </c>
      <c r="K525" s="174" t="s">
        <v>220</v>
      </c>
      <c r="L525" s="38"/>
      <c r="M525" s="179" t="s">
        <v>3</v>
      </c>
      <c r="N525" s="180" t="s">
        <v>43</v>
      </c>
      <c r="O525" s="71"/>
      <c r="P525" s="181">
        <f>O525*H525</f>
        <v>0</v>
      </c>
      <c r="Q525" s="181">
        <v>0.3674</v>
      </c>
      <c r="R525" s="181">
        <f>Q525*H525</f>
        <v>3.39845</v>
      </c>
      <c r="S525" s="181">
        <v>0</v>
      </c>
      <c r="T525" s="182">
        <f>S525*H525</f>
        <v>0</v>
      </c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R525" s="183" t="s">
        <v>221</v>
      </c>
      <c r="AT525" s="183" t="s">
        <v>216</v>
      </c>
      <c r="AU525" s="183" t="s">
        <v>221</v>
      </c>
      <c r="AY525" s="18" t="s">
        <v>213</v>
      </c>
      <c r="BE525" s="184">
        <f>IF(N525="základní",J525,0)</f>
        <v>0</v>
      </c>
      <c r="BF525" s="184">
        <f>IF(N525="snížená",J525,0)</f>
        <v>0</v>
      </c>
      <c r="BG525" s="184">
        <f>IF(N525="zákl. přenesená",J525,0)</f>
        <v>0</v>
      </c>
      <c r="BH525" s="184">
        <f>IF(N525="sníž. přenesená",J525,0)</f>
        <v>0</v>
      </c>
      <c r="BI525" s="184">
        <f>IF(N525="nulová",J525,0)</f>
        <v>0</v>
      </c>
      <c r="BJ525" s="18" t="s">
        <v>76</v>
      </c>
      <c r="BK525" s="184">
        <f>ROUND(I525*H525,2)</f>
        <v>0</v>
      </c>
      <c r="BL525" s="18" t="s">
        <v>221</v>
      </c>
      <c r="BM525" s="183" t="s">
        <v>1075</v>
      </c>
    </row>
    <row r="526" s="2" customFormat="1">
      <c r="A526" s="37"/>
      <c r="B526" s="38"/>
      <c r="C526" s="37"/>
      <c r="D526" s="185" t="s">
        <v>224</v>
      </c>
      <c r="E526" s="37"/>
      <c r="F526" s="186" t="s">
        <v>1076</v>
      </c>
      <c r="G526" s="37"/>
      <c r="H526" s="37"/>
      <c r="I526" s="187"/>
      <c r="J526" s="37"/>
      <c r="K526" s="37"/>
      <c r="L526" s="38"/>
      <c r="M526" s="188"/>
      <c r="N526" s="189"/>
      <c r="O526" s="71"/>
      <c r="P526" s="71"/>
      <c r="Q526" s="71"/>
      <c r="R526" s="71"/>
      <c r="S526" s="71"/>
      <c r="T526" s="72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T526" s="18" t="s">
        <v>224</v>
      </c>
      <c r="AU526" s="18" t="s">
        <v>221</v>
      </c>
    </row>
    <row r="527" s="2" customFormat="1" ht="37.8" customHeight="1">
      <c r="A527" s="37"/>
      <c r="B527" s="171"/>
      <c r="C527" s="172" t="s">
        <v>1077</v>
      </c>
      <c r="D527" s="172" t="s">
        <v>216</v>
      </c>
      <c r="E527" s="173" t="s">
        <v>1078</v>
      </c>
      <c r="F527" s="174" t="s">
        <v>1079</v>
      </c>
      <c r="G527" s="175" t="s">
        <v>403</v>
      </c>
      <c r="H527" s="176">
        <v>20.5</v>
      </c>
      <c r="I527" s="177"/>
      <c r="J527" s="178">
        <f>ROUND(I527*H527,2)</f>
        <v>0</v>
      </c>
      <c r="K527" s="174" t="s">
        <v>220</v>
      </c>
      <c r="L527" s="38"/>
      <c r="M527" s="179" t="s">
        <v>3</v>
      </c>
      <c r="N527" s="180" t="s">
        <v>43</v>
      </c>
      <c r="O527" s="71"/>
      <c r="P527" s="181">
        <f>O527*H527</f>
        <v>0</v>
      </c>
      <c r="Q527" s="181">
        <v>0.12894600000000001</v>
      </c>
      <c r="R527" s="181">
        <f>Q527*H527</f>
        <v>2.6433930000000001</v>
      </c>
      <c r="S527" s="181">
        <v>0</v>
      </c>
      <c r="T527" s="182">
        <f>S527*H527</f>
        <v>0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R527" s="183" t="s">
        <v>221</v>
      </c>
      <c r="AT527" s="183" t="s">
        <v>216</v>
      </c>
      <c r="AU527" s="183" t="s">
        <v>221</v>
      </c>
      <c r="AY527" s="18" t="s">
        <v>213</v>
      </c>
      <c r="BE527" s="184">
        <f>IF(N527="základní",J527,0)</f>
        <v>0</v>
      </c>
      <c r="BF527" s="184">
        <f>IF(N527="snížená",J527,0)</f>
        <v>0</v>
      </c>
      <c r="BG527" s="184">
        <f>IF(N527="zákl. přenesená",J527,0)</f>
        <v>0</v>
      </c>
      <c r="BH527" s="184">
        <f>IF(N527="sníž. přenesená",J527,0)</f>
        <v>0</v>
      </c>
      <c r="BI527" s="184">
        <f>IF(N527="nulová",J527,0)</f>
        <v>0</v>
      </c>
      <c r="BJ527" s="18" t="s">
        <v>76</v>
      </c>
      <c r="BK527" s="184">
        <f>ROUND(I527*H527,2)</f>
        <v>0</v>
      </c>
      <c r="BL527" s="18" t="s">
        <v>221</v>
      </c>
      <c r="BM527" s="183" t="s">
        <v>1080</v>
      </c>
    </row>
    <row r="528" s="2" customFormat="1">
      <c r="A528" s="37"/>
      <c r="B528" s="38"/>
      <c r="C528" s="37"/>
      <c r="D528" s="185" t="s">
        <v>224</v>
      </c>
      <c r="E528" s="37"/>
      <c r="F528" s="186" t="s">
        <v>1081</v>
      </c>
      <c r="G528" s="37"/>
      <c r="H528" s="37"/>
      <c r="I528" s="187"/>
      <c r="J528" s="37"/>
      <c r="K528" s="37"/>
      <c r="L528" s="38"/>
      <c r="M528" s="188"/>
      <c r="N528" s="189"/>
      <c r="O528" s="71"/>
      <c r="P528" s="71"/>
      <c r="Q528" s="71"/>
      <c r="R528" s="71"/>
      <c r="S528" s="71"/>
      <c r="T528" s="72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T528" s="18" t="s">
        <v>224</v>
      </c>
      <c r="AU528" s="18" t="s">
        <v>221</v>
      </c>
    </row>
    <row r="529" s="2" customFormat="1" ht="24.15" customHeight="1">
      <c r="A529" s="37"/>
      <c r="B529" s="171"/>
      <c r="C529" s="172" t="s">
        <v>1082</v>
      </c>
      <c r="D529" s="172" t="s">
        <v>216</v>
      </c>
      <c r="E529" s="173" t="s">
        <v>1083</v>
      </c>
      <c r="F529" s="174" t="s">
        <v>1084</v>
      </c>
      <c r="G529" s="175" t="s">
        <v>219</v>
      </c>
      <c r="H529" s="176">
        <v>9.25</v>
      </c>
      <c r="I529" s="177"/>
      <c r="J529" s="178">
        <f>ROUND(I529*H529,2)</f>
        <v>0</v>
      </c>
      <c r="K529" s="174" t="s">
        <v>220</v>
      </c>
      <c r="L529" s="38"/>
      <c r="M529" s="179" t="s">
        <v>3</v>
      </c>
      <c r="N529" s="180" t="s">
        <v>43</v>
      </c>
      <c r="O529" s="71"/>
      <c r="P529" s="181">
        <f>O529*H529</f>
        <v>0</v>
      </c>
      <c r="Q529" s="181">
        <v>0.00033</v>
      </c>
      <c r="R529" s="181">
        <f>Q529*H529</f>
        <v>0.0030525000000000001</v>
      </c>
      <c r="S529" s="181">
        <v>0</v>
      </c>
      <c r="T529" s="182">
        <f>S529*H529</f>
        <v>0</v>
      </c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R529" s="183" t="s">
        <v>221</v>
      </c>
      <c r="AT529" s="183" t="s">
        <v>216</v>
      </c>
      <c r="AU529" s="183" t="s">
        <v>221</v>
      </c>
      <c r="AY529" s="18" t="s">
        <v>213</v>
      </c>
      <c r="BE529" s="184">
        <f>IF(N529="základní",J529,0)</f>
        <v>0</v>
      </c>
      <c r="BF529" s="184">
        <f>IF(N529="snížená",J529,0)</f>
        <v>0</v>
      </c>
      <c r="BG529" s="184">
        <f>IF(N529="zákl. přenesená",J529,0)</f>
        <v>0</v>
      </c>
      <c r="BH529" s="184">
        <f>IF(N529="sníž. přenesená",J529,0)</f>
        <v>0</v>
      </c>
      <c r="BI529" s="184">
        <f>IF(N529="nulová",J529,0)</f>
        <v>0</v>
      </c>
      <c r="BJ529" s="18" t="s">
        <v>76</v>
      </c>
      <c r="BK529" s="184">
        <f>ROUND(I529*H529,2)</f>
        <v>0</v>
      </c>
      <c r="BL529" s="18" t="s">
        <v>221</v>
      </c>
      <c r="BM529" s="183" t="s">
        <v>1085</v>
      </c>
    </row>
    <row r="530" s="2" customFormat="1">
      <c r="A530" s="37"/>
      <c r="B530" s="38"/>
      <c r="C530" s="37"/>
      <c r="D530" s="185" t="s">
        <v>224</v>
      </c>
      <c r="E530" s="37"/>
      <c r="F530" s="186" t="s">
        <v>1086</v>
      </c>
      <c r="G530" s="37"/>
      <c r="H530" s="37"/>
      <c r="I530" s="187"/>
      <c r="J530" s="37"/>
      <c r="K530" s="37"/>
      <c r="L530" s="38"/>
      <c r="M530" s="188"/>
      <c r="N530" s="189"/>
      <c r="O530" s="71"/>
      <c r="P530" s="71"/>
      <c r="Q530" s="71"/>
      <c r="R530" s="71"/>
      <c r="S530" s="71"/>
      <c r="T530" s="72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T530" s="18" t="s">
        <v>224</v>
      </c>
      <c r="AU530" s="18" t="s">
        <v>221</v>
      </c>
    </row>
    <row r="531" s="13" customFormat="1" ht="20.88" customHeight="1">
      <c r="A531" s="13"/>
      <c r="B531" s="202"/>
      <c r="C531" s="13"/>
      <c r="D531" s="203" t="s">
        <v>71</v>
      </c>
      <c r="E531" s="203" t="s">
        <v>1087</v>
      </c>
      <c r="F531" s="203" t="s">
        <v>1088</v>
      </c>
      <c r="G531" s="13"/>
      <c r="H531" s="13"/>
      <c r="I531" s="204"/>
      <c r="J531" s="205">
        <f>BK531</f>
        <v>0</v>
      </c>
      <c r="K531" s="13"/>
      <c r="L531" s="202"/>
      <c r="M531" s="206"/>
      <c r="N531" s="207"/>
      <c r="O531" s="207"/>
      <c r="P531" s="208">
        <f>SUM(P532:P535)</f>
        <v>0</v>
      </c>
      <c r="Q531" s="207"/>
      <c r="R531" s="208">
        <f>SUM(R532:R535)</f>
        <v>4.2634200000000009</v>
      </c>
      <c r="S531" s="207"/>
      <c r="T531" s="209">
        <f>SUM(T532:T535)</f>
        <v>0</v>
      </c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R531" s="203" t="s">
        <v>76</v>
      </c>
      <c r="AT531" s="210" t="s">
        <v>71</v>
      </c>
      <c r="AU531" s="210" t="s">
        <v>222</v>
      </c>
      <c r="AY531" s="203" t="s">
        <v>213</v>
      </c>
      <c r="BK531" s="211">
        <f>SUM(BK532:BK535)</f>
        <v>0</v>
      </c>
    </row>
    <row r="532" s="2" customFormat="1" ht="24.15" customHeight="1">
      <c r="A532" s="37"/>
      <c r="B532" s="171"/>
      <c r="C532" s="172" t="s">
        <v>1089</v>
      </c>
      <c r="D532" s="172" t="s">
        <v>216</v>
      </c>
      <c r="E532" s="173" t="s">
        <v>1090</v>
      </c>
      <c r="F532" s="174" t="s">
        <v>1091</v>
      </c>
      <c r="G532" s="175" t="s">
        <v>219</v>
      </c>
      <c r="H532" s="176">
        <v>406.04000000000002</v>
      </c>
      <c r="I532" s="177"/>
      <c r="J532" s="178">
        <f>ROUND(I532*H532,2)</f>
        <v>0</v>
      </c>
      <c r="K532" s="174" t="s">
        <v>220</v>
      </c>
      <c r="L532" s="38"/>
      <c r="M532" s="179" t="s">
        <v>3</v>
      </c>
      <c r="N532" s="180" t="s">
        <v>43</v>
      </c>
      <c r="O532" s="71"/>
      <c r="P532" s="181">
        <f>O532*H532</f>
        <v>0</v>
      </c>
      <c r="Q532" s="181">
        <v>0.010200000000000001</v>
      </c>
      <c r="R532" s="181">
        <f>Q532*H532</f>
        <v>4.1416080000000006</v>
      </c>
      <c r="S532" s="181">
        <v>0</v>
      </c>
      <c r="T532" s="182">
        <f>S532*H532</f>
        <v>0</v>
      </c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R532" s="183" t="s">
        <v>221</v>
      </c>
      <c r="AT532" s="183" t="s">
        <v>216</v>
      </c>
      <c r="AU532" s="183" t="s">
        <v>221</v>
      </c>
      <c r="AY532" s="18" t="s">
        <v>213</v>
      </c>
      <c r="BE532" s="184">
        <f>IF(N532="základní",J532,0)</f>
        <v>0</v>
      </c>
      <c r="BF532" s="184">
        <f>IF(N532="snížená",J532,0)</f>
        <v>0</v>
      </c>
      <c r="BG532" s="184">
        <f>IF(N532="zákl. přenesená",J532,0)</f>
        <v>0</v>
      </c>
      <c r="BH532" s="184">
        <f>IF(N532="sníž. přenesená",J532,0)</f>
        <v>0</v>
      </c>
      <c r="BI532" s="184">
        <f>IF(N532="nulová",J532,0)</f>
        <v>0</v>
      </c>
      <c r="BJ532" s="18" t="s">
        <v>76</v>
      </c>
      <c r="BK532" s="184">
        <f>ROUND(I532*H532,2)</f>
        <v>0</v>
      </c>
      <c r="BL532" s="18" t="s">
        <v>221</v>
      </c>
      <c r="BM532" s="183" t="s">
        <v>1092</v>
      </c>
    </row>
    <row r="533" s="2" customFormat="1">
      <c r="A533" s="37"/>
      <c r="B533" s="38"/>
      <c r="C533" s="37"/>
      <c r="D533" s="185" t="s">
        <v>224</v>
      </c>
      <c r="E533" s="37"/>
      <c r="F533" s="186" t="s">
        <v>1093</v>
      </c>
      <c r="G533" s="37"/>
      <c r="H533" s="37"/>
      <c r="I533" s="187"/>
      <c r="J533" s="37"/>
      <c r="K533" s="37"/>
      <c r="L533" s="38"/>
      <c r="M533" s="188"/>
      <c r="N533" s="189"/>
      <c r="O533" s="71"/>
      <c r="P533" s="71"/>
      <c r="Q533" s="71"/>
      <c r="R533" s="71"/>
      <c r="S533" s="71"/>
      <c r="T533" s="72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T533" s="18" t="s">
        <v>224</v>
      </c>
      <c r="AU533" s="18" t="s">
        <v>221</v>
      </c>
    </row>
    <row r="534" s="2" customFormat="1" ht="24.15" customHeight="1">
      <c r="A534" s="37"/>
      <c r="B534" s="171"/>
      <c r="C534" s="172" t="s">
        <v>1094</v>
      </c>
      <c r="D534" s="172" t="s">
        <v>216</v>
      </c>
      <c r="E534" s="173" t="s">
        <v>1095</v>
      </c>
      <c r="F534" s="174" t="s">
        <v>1096</v>
      </c>
      <c r="G534" s="175" t="s">
        <v>219</v>
      </c>
      <c r="H534" s="176">
        <v>406.04000000000002</v>
      </c>
      <c r="I534" s="177"/>
      <c r="J534" s="178">
        <f>ROUND(I534*H534,2)</f>
        <v>0</v>
      </c>
      <c r="K534" s="174" t="s">
        <v>220</v>
      </c>
      <c r="L534" s="38"/>
      <c r="M534" s="179" t="s">
        <v>3</v>
      </c>
      <c r="N534" s="180" t="s">
        <v>43</v>
      </c>
      <c r="O534" s="71"/>
      <c r="P534" s="181">
        <f>O534*H534</f>
        <v>0</v>
      </c>
      <c r="Q534" s="181">
        <v>0.00029999999999999997</v>
      </c>
      <c r="R534" s="181">
        <f>Q534*H534</f>
        <v>0.12181199999999999</v>
      </c>
      <c r="S534" s="181">
        <v>0</v>
      </c>
      <c r="T534" s="182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83" t="s">
        <v>221</v>
      </c>
      <c r="AT534" s="183" t="s">
        <v>216</v>
      </c>
      <c r="AU534" s="183" t="s">
        <v>221</v>
      </c>
      <c r="AY534" s="18" t="s">
        <v>213</v>
      </c>
      <c r="BE534" s="184">
        <f>IF(N534="základní",J534,0)</f>
        <v>0</v>
      </c>
      <c r="BF534" s="184">
        <f>IF(N534="snížená",J534,0)</f>
        <v>0</v>
      </c>
      <c r="BG534" s="184">
        <f>IF(N534="zákl. přenesená",J534,0)</f>
        <v>0</v>
      </c>
      <c r="BH534" s="184">
        <f>IF(N534="sníž. přenesená",J534,0)</f>
        <v>0</v>
      </c>
      <c r="BI534" s="184">
        <f>IF(N534="nulová",J534,0)</f>
        <v>0</v>
      </c>
      <c r="BJ534" s="18" t="s">
        <v>76</v>
      </c>
      <c r="BK534" s="184">
        <f>ROUND(I534*H534,2)</f>
        <v>0</v>
      </c>
      <c r="BL534" s="18" t="s">
        <v>221</v>
      </c>
      <c r="BM534" s="183" t="s">
        <v>1097</v>
      </c>
    </row>
    <row r="535" s="2" customFormat="1">
      <c r="A535" s="37"/>
      <c r="B535" s="38"/>
      <c r="C535" s="37"/>
      <c r="D535" s="185" t="s">
        <v>224</v>
      </c>
      <c r="E535" s="37"/>
      <c r="F535" s="186" t="s">
        <v>1098</v>
      </c>
      <c r="G535" s="37"/>
      <c r="H535" s="37"/>
      <c r="I535" s="187"/>
      <c r="J535" s="37"/>
      <c r="K535" s="37"/>
      <c r="L535" s="38"/>
      <c r="M535" s="188"/>
      <c r="N535" s="189"/>
      <c r="O535" s="71"/>
      <c r="P535" s="71"/>
      <c r="Q535" s="71"/>
      <c r="R535" s="71"/>
      <c r="S535" s="71"/>
      <c r="T535" s="72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T535" s="18" t="s">
        <v>224</v>
      </c>
      <c r="AU535" s="18" t="s">
        <v>221</v>
      </c>
    </row>
    <row r="536" s="12" customFormat="1" ht="20.88" customHeight="1">
      <c r="A536" s="12"/>
      <c r="B536" s="158"/>
      <c r="C536" s="12"/>
      <c r="D536" s="159" t="s">
        <v>71</v>
      </c>
      <c r="E536" s="169" t="s">
        <v>534</v>
      </c>
      <c r="F536" s="169" t="s">
        <v>1099</v>
      </c>
      <c r="G536" s="12"/>
      <c r="H536" s="12"/>
      <c r="I536" s="161"/>
      <c r="J536" s="170">
        <f>BK536</f>
        <v>0</v>
      </c>
      <c r="K536" s="12"/>
      <c r="L536" s="158"/>
      <c r="M536" s="163"/>
      <c r="N536" s="164"/>
      <c r="O536" s="164"/>
      <c r="P536" s="165">
        <f>SUM(P537:P560)</f>
        <v>0</v>
      </c>
      <c r="Q536" s="164"/>
      <c r="R536" s="165">
        <f>SUM(R537:R560)</f>
        <v>0.89543903000000002</v>
      </c>
      <c r="S536" s="164"/>
      <c r="T536" s="166">
        <f>SUM(T537:T560)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159" t="s">
        <v>76</v>
      </c>
      <c r="AT536" s="167" t="s">
        <v>71</v>
      </c>
      <c r="AU536" s="167" t="s">
        <v>80</v>
      </c>
      <c r="AY536" s="159" t="s">
        <v>213</v>
      </c>
      <c r="BK536" s="168">
        <f>SUM(BK537:BK560)</f>
        <v>0</v>
      </c>
    </row>
    <row r="537" s="2" customFormat="1" ht="37.8" customHeight="1">
      <c r="A537" s="37"/>
      <c r="B537" s="171"/>
      <c r="C537" s="172" t="s">
        <v>1100</v>
      </c>
      <c r="D537" s="172" t="s">
        <v>216</v>
      </c>
      <c r="E537" s="173" t="s">
        <v>1101</v>
      </c>
      <c r="F537" s="174" t="s">
        <v>1102</v>
      </c>
      <c r="G537" s="175" t="s">
        <v>329</v>
      </c>
      <c r="H537" s="176">
        <v>19</v>
      </c>
      <c r="I537" s="177"/>
      <c r="J537" s="178">
        <f>ROUND(I537*H537,2)</f>
        <v>0</v>
      </c>
      <c r="K537" s="174" t="s">
        <v>220</v>
      </c>
      <c r="L537" s="38"/>
      <c r="M537" s="179" t="s">
        <v>3</v>
      </c>
      <c r="N537" s="180" t="s">
        <v>43</v>
      </c>
      <c r="O537" s="71"/>
      <c r="P537" s="181">
        <f>O537*H537</f>
        <v>0</v>
      </c>
      <c r="Q537" s="181">
        <v>0.017770000000000001</v>
      </c>
      <c r="R537" s="181">
        <f>Q537*H537</f>
        <v>0.33763000000000004</v>
      </c>
      <c r="S537" s="181">
        <v>0</v>
      </c>
      <c r="T537" s="182">
        <f>S537*H537</f>
        <v>0</v>
      </c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R537" s="183" t="s">
        <v>98</v>
      </c>
      <c r="AT537" s="183" t="s">
        <v>216</v>
      </c>
      <c r="AU537" s="183" t="s">
        <v>222</v>
      </c>
      <c r="AY537" s="18" t="s">
        <v>213</v>
      </c>
      <c r="BE537" s="184">
        <f>IF(N537="základní",J537,0)</f>
        <v>0</v>
      </c>
      <c r="BF537" s="184">
        <f>IF(N537="snížená",J537,0)</f>
        <v>0</v>
      </c>
      <c r="BG537" s="184">
        <f>IF(N537="zákl. přenesená",J537,0)</f>
        <v>0</v>
      </c>
      <c r="BH537" s="184">
        <f>IF(N537="sníž. přenesená",J537,0)</f>
        <v>0</v>
      </c>
      <c r="BI537" s="184">
        <f>IF(N537="nulová",J537,0)</f>
        <v>0</v>
      </c>
      <c r="BJ537" s="18" t="s">
        <v>76</v>
      </c>
      <c r="BK537" s="184">
        <f>ROUND(I537*H537,2)</f>
        <v>0</v>
      </c>
      <c r="BL537" s="18" t="s">
        <v>98</v>
      </c>
      <c r="BM537" s="183" t="s">
        <v>1103</v>
      </c>
    </row>
    <row r="538" s="2" customFormat="1">
      <c r="A538" s="37"/>
      <c r="B538" s="38"/>
      <c r="C538" s="37"/>
      <c r="D538" s="185" t="s">
        <v>224</v>
      </c>
      <c r="E538" s="37"/>
      <c r="F538" s="186" t="s">
        <v>1104</v>
      </c>
      <c r="G538" s="37"/>
      <c r="H538" s="37"/>
      <c r="I538" s="187"/>
      <c r="J538" s="37"/>
      <c r="K538" s="37"/>
      <c r="L538" s="38"/>
      <c r="M538" s="188"/>
      <c r="N538" s="189"/>
      <c r="O538" s="71"/>
      <c r="P538" s="71"/>
      <c r="Q538" s="71"/>
      <c r="R538" s="71"/>
      <c r="S538" s="71"/>
      <c r="T538" s="72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T538" s="18" t="s">
        <v>224</v>
      </c>
      <c r="AU538" s="18" t="s">
        <v>222</v>
      </c>
    </row>
    <row r="539" s="2" customFormat="1" ht="24.15" customHeight="1">
      <c r="A539" s="37"/>
      <c r="B539" s="171"/>
      <c r="C539" s="192" t="s">
        <v>1105</v>
      </c>
      <c r="D539" s="192" t="s">
        <v>292</v>
      </c>
      <c r="E539" s="193" t="s">
        <v>1106</v>
      </c>
      <c r="F539" s="194" t="s">
        <v>1107</v>
      </c>
      <c r="G539" s="195" t="s">
        <v>329</v>
      </c>
      <c r="H539" s="196">
        <v>1</v>
      </c>
      <c r="I539" s="197"/>
      <c r="J539" s="198">
        <f>ROUND(I539*H539,2)</f>
        <v>0</v>
      </c>
      <c r="K539" s="194" t="s">
        <v>220</v>
      </c>
      <c r="L539" s="199"/>
      <c r="M539" s="200" t="s">
        <v>3</v>
      </c>
      <c r="N539" s="201" t="s">
        <v>43</v>
      </c>
      <c r="O539" s="71"/>
      <c r="P539" s="181">
        <f>O539*H539</f>
        <v>0</v>
      </c>
      <c r="Q539" s="181">
        <v>0.01553</v>
      </c>
      <c r="R539" s="181">
        <f>Q539*H539</f>
        <v>0.01553</v>
      </c>
      <c r="S539" s="181">
        <v>0</v>
      </c>
      <c r="T539" s="182">
        <f>S539*H539</f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183" t="s">
        <v>374</v>
      </c>
      <c r="AT539" s="183" t="s">
        <v>292</v>
      </c>
      <c r="AU539" s="183" t="s">
        <v>222</v>
      </c>
      <c r="AY539" s="18" t="s">
        <v>213</v>
      </c>
      <c r="BE539" s="184">
        <f>IF(N539="základní",J539,0)</f>
        <v>0</v>
      </c>
      <c r="BF539" s="184">
        <f>IF(N539="snížená",J539,0)</f>
        <v>0</v>
      </c>
      <c r="BG539" s="184">
        <f>IF(N539="zákl. přenesená",J539,0)</f>
        <v>0</v>
      </c>
      <c r="BH539" s="184">
        <f>IF(N539="sníž. přenesená",J539,0)</f>
        <v>0</v>
      </c>
      <c r="BI539" s="184">
        <f>IF(N539="nulová",J539,0)</f>
        <v>0</v>
      </c>
      <c r="BJ539" s="18" t="s">
        <v>76</v>
      </c>
      <c r="BK539" s="184">
        <f>ROUND(I539*H539,2)</f>
        <v>0</v>
      </c>
      <c r="BL539" s="18" t="s">
        <v>98</v>
      </c>
      <c r="BM539" s="183" t="s">
        <v>1108</v>
      </c>
    </row>
    <row r="540" s="2" customFormat="1" ht="24.15" customHeight="1">
      <c r="A540" s="37"/>
      <c r="B540" s="171"/>
      <c r="C540" s="192" t="s">
        <v>1109</v>
      </c>
      <c r="D540" s="192" t="s">
        <v>292</v>
      </c>
      <c r="E540" s="193" t="s">
        <v>1110</v>
      </c>
      <c r="F540" s="194" t="s">
        <v>1111</v>
      </c>
      <c r="G540" s="195" t="s">
        <v>329</v>
      </c>
      <c r="H540" s="196">
        <v>3</v>
      </c>
      <c r="I540" s="197"/>
      <c r="J540" s="198">
        <f>ROUND(I540*H540,2)</f>
        <v>0</v>
      </c>
      <c r="K540" s="194" t="s">
        <v>1112</v>
      </c>
      <c r="L540" s="199"/>
      <c r="M540" s="200" t="s">
        <v>3</v>
      </c>
      <c r="N540" s="201" t="s">
        <v>43</v>
      </c>
      <c r="O540" s="71"/>
      <c r="P540" s="181">
        <f>O540*H540</f>
        <v>0</v>
      </c>
      <c r="Q540" s="181">
        <v>0.01553</v>
      </c>
      <c r="R540" s="181">
        <f>Q540*H540</f>
        <v>0.046589999999999999</v>
      </c>
      <c r="S540" s="181">
        <v>0</v>
      </c>
      <c r="T540" s="182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183" t="s">
        <v>374</v>
      </c>
      <c r="AT540" s="183" t="s">
        <v>292</v>
      </c>
      <c r="AU540" s="183" t="s">
        <v>222</v>
      </c>
      <c r="AY540" s="18" t="s">
        <v>213</v>
      </c>
      <c r="BE540" s="184">
        <f>IF(N540="základní",J540,0)</f>
        <v>0</v>
      </c>
      <c r="BF540" s="184">
        <f>IF(N540="snížená",J540,0)</f>
        <v>0</v>
      </c>
      <c r="BG540" s="184">
        <f>IF(N540="zákl. přenesená",J540,0)</f>
        <v>0</v>
      </c>
      <c r="BH540" s="184">
        <f>IF(N540="sníž. přenesená",J540,0)</f>
        <v>0</v>
      </c>
      <c r="BI540" s="184">
        <f>IF(N540="nulová",J540,0)</f>
        <v>0</v>
      </c>
      <c r="BJ540" s="18" t="s">
        <v>76</v>
      </c>
      <c r="BK540" s="184">
        <f>ROUND(I540*H540,2)</f>
        <v>0</v>
      </c>
      <c r="BL540" s="18" t="s">
        <v>98</v>
      </c>
      <c r="BM540" s="183" t="s">
        <v>1113</v>
      </c>
    </row>
    <row r="541" s="2" customFormat="1" ht="24.15" customHeight="1">
      <c r="A541" s="37"/>
      <c r="B541" s="171"/>
      <c r="C541" s="192" t="s">
        <v>1114</v>
      </c>
      <c r="D541" s="192" t="s">
        <v>292</v>
      </c>
      <c r="E541" s="193" t="s">
        <v>1115</v>
      </c>
      <c r="F541" s="194" t="s">
        <v>1116</v>
      </c>
      <c r="G541" s="195" t="s">
        <v>329</v>
      </c>
      <c r="H541" s="196">
        <v>3</v>
      </c>
      <c r="I541" s="197"/>
      <c r="J541" s="198">
        <f>ROUND(I541*H541,2)</f>
        <v>0</v>
      </c>
      <c r="K541" s="194" t="s">
        <v>220</v>
      </c>
      <c r="L541" s="199"/>
      <c r="M541" s="200" t="s">
        <v>3</v>
      </c>
      <c r="N541" s="201" t="s">
        <v>43</v>
      </c>
      <c r="O541" s="71"/>
      <c r="P541" s="181">
        <f>O541*H541</f>
        <v>0</v>
      </c>
      <c r="Q541" s="181">
        <v>0.01521</v>
      </c>
      <c r="R541" s="181">
        <f>Q541*H541</f>
        <v>0.045629999999999997</v>
      </c>
      <c r="S541" s="181">
        <v>0</v>
      </c>
      <c r="T541" s="182">
        <f>S541*H541</f>
        <v>0</v>
      </c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R541" s="183" t="s">
        <v>374</v>
      </c>
      <c r="AT541" s="183" t="s">
        <v>292</v>
      </c>
      <c r="AU541" s="183" t="s">
        <v>222</v>
      </c>
      <c r="AY541" s="18" t="s">
        <v>213</v>
      </c>
      <c r="BE541" s="184">
        <f>IF(N541="základní",J541,0)</f>
        <v>0</v>
      </c>
      <c r="BF541" s="184">
        <f>IF(N541="snížená",J541,0)</f>
        <v>0</v>
      </c>
      <c r="BG541" s="184">
        <f>IF(N541="zákl. přenesená",J541,0)</f>
        <v>0</v>
      </c>
      <c r="BH541" s="184">
        <f>IF(N541="sníž. přenesená",J541,0)</f>
        <v>0</v>
      </c>
      <c r="BI541" s="184">
        <f>IF(N541="nulová",J541,0)</f>
        <v>0</v>
      </c>
      <c r="BJ541" s="18" t="s">
        <v>76</v>
      </c>
      <c r="BK541" s="184">
        <f>ROUND(I541*H541,2)</f>
        <v>0</v>
      </c>
      <c r="BL541" s="18" t="s">
        <v>98</v>
      </c>
      <c r="BM541" s="183" t="s">
        <v>1117</v>
      </c>
    </row>
    <row r="542" s="2" customFormat="1" ht="24.15" customHeight="1">
      <c r="A542" s="37"/>
      <c r="B542" s="171"/>
      <c r="C542" s="192" t="s">
        <v>1118</v>
      </c>
      <c r="D542" s="192" t="s">
        <v>292</v>
      </c>
      <c r="E542" s="193" t="s">
        <v>1119</v>
      </c>
      <c r="F542" s="194" t="s">
        <v>1120</v>
      </c>
      <c r="G542" s="195" t="s">
        <v>329</v>
      </c>
      <c r="H542" s="196">
        <v>3</v>
      </c>
      <c r="I542" s="197"/>
      <c r="J542" s="198">
        <f>ROUND(I542*H542,2)</f>
        <v>0</v>
      </c>
      <c r="K542" s="194" t="s">
        <v>1112</v>
      </c>
      <c r="L542" s="199"/>
      <c r="M542" s="200" t="s">
        <v>3</v>
      </c>
      <c r="N542" s="201" t="s">
        <v>43</v>
      </c>
      <c r="O542" s="71"/>
      <c r="P542" s="181">
        <f>O542*H542</f>
        <v>0</v>
      </c>
      <c r="Q542" s="181">
        <v>0.01521</v>
      </c>
      <c r="R542" s="181">
        <f>Q542*H542</f>
        <v>0.045629999999999997</v>
      </c>
      <c r="S542" s="181">
        <v>0</v>
      </c>
      <c r="T542" s="182">
        <f>S542*H542</f>
        <v>0</v>
      </c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R542" s="183" t="s">
        <v>374</v>
      </c>
      <c r="AT542" s="183" t="s">
        <v>292</v>
      </c>
      <c r="AU542" s="183" t="s">
        <v>222</v>
      </c>
      <c r="AY542" s="18" t="s">
        <v>213</v>
      </c>
      <c r="BE542" s="184">
        <f>IF(N542="základní",J542,0)</f>
        <v>0</v>
      </c>
      <c r="BF542" s="184">
        <f>IF(N542="snížená",J542,0)</f>
        <v>0</v>
      </c>
      <c r="BG542" s="184">
        <f>IF(N542="zákl. přenesená",J542,0)</f>
        <v>0</v>
      </c>
      <c r="BH542" s="184">
        <f>IF(N542="sníž. přenesená",J542,0)</f>
        <v>0</v>
      </c>
      <c r="BI542" s="184">
        <f>IF(N542="nulová",J542,0)</f>
        <v>0</v>
      </c>
      <c r="BJ542" s="18" t="s">
        <v>76</v>
      </c>
      <c r="BK542" s="184">
        <f>ROUND(I542*H542,2)</f>
        <v>0</v>
      </c>
      <c r="BL542" s="18" t="s">
        <v>98</v>
      </c>
      <c r="BM542" s="183" t="s">
        <v>1121</v>
      </c>
    </row>
    <row r="543" s="2" customFormat="1" ht="24.15" customHeight="1">
      <c r="A543" s="37"/>
      <c r="B543" s="171"/>
      <c r="C543" s="192" t="s">
        <v>1122</v>
      </c>
      <c r="D543" s="192" t="s">
        <v>292</v>
      </c>
      <c r="E543" s="193" t="s">
        <v>1123</v>
      </c>
      <c r="F543" s="194" t="s">
        <v>1124</v>
      </c>
      <c r="G543" s="195" t="s">
        <v>329</v>
      </c>
      <c r="H543" s="196">
        <v>2</v>
      </c>
      <c r="I543" s="197"/>
      <c r="J543" s="198">
        <f>ROUND(I543*H543,2)</f>
        <v>0</v>
      </c>
      <c r="K543" s="194" t="s">
        <v>220</v>
      </c>
      <c r="L543" s="199"/>
      <c r="M543" s="200" t="s">
        <v>3</v>
      </c>
      <c r="N543" s="201" t="s">
        <v>43</v>
      </c>
      <c r="O543" s="71"/>
      <c r="P543" s="181">
        <f>O543*H543</f>
        <v>0</v>
      </c>
      <c r="Q543" s="181">
        <v>0.014890000000000001</v>
      </c>
      <c r="R543" s="181">
        <f>Q543*H543</f>
        <v>0.029780000000000001</v>
      </c>
      <c r="S543" s="181">
        <v>0</v>
      </c>
      <c r="T543" s="182">
        <f>S543*H543</f>
        <v>0</v>
      </c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R543" s="183" t="s">
        <v>374</v>
      </c>
      <c r="AT543" s="183" t="s">
        <v>292</v>
      </c>
      <c r="AU543" s="183" t="s">
        <v>222</v>
      </c>
      <c r="AY543" s="18" t="s">
        <v>213</v>
      </c>
      <c r="BE543" s="184">
        <f>IF(N543="základní",J543,0)</f>
        <v>0</v>
      </c>
      <c r="BF543" s="184">
        <f>IF(N543="snížená",J543,0)</f>
        <v>0</v>
      </c>
      <c r="BG543" s="184">
        <f>IF(N543="zákl. přenesená",J543,0)</f>
        <v>0</v>
      </c>
      <c r="BH543" s="184">
        <f>IF(N543="sníž. přenesená",J543,0)</f>
        <v>0</v>
      </c>
      <c r="BI543" s="184">
        <f>IF(N543="nulová",J543,0)</f>
        <v>0</v>
      </c>
      <c r="BJ543" s="18" t="s">
        <v>76</v>
      </c>
      <c r="BK543" s="184">
        <f>ROUND(I543*H543,2)</f>
        <v>0</v>
      </c>
      <c r="BL543" s="18" t="s">
        <v>98</v>
      </c>
      <c r="BM543" s="183" t="s">
        <v>1125</v>
      </c>
    </row>
    <row r="544" s="2" customFormat="1" ht="24.15" customHeight="1">
      <c r="A544" s="37"/>
      <c r="B544" s="171"/>
      <c r="C544" s="192" t="s">
        <v>1126</v>
      </c>
      <c r="D544" s="192" t="s">
        <v>292</v>
      </c>
      <c r="E544" s="193" t="s">
        <v>1127</v>
      </c>
      <c r="F544" s="194" t="s">
        <v>1128</v>
      </c>
      <c r="G544" s="195" t="s">
        <v>329</v>
      </c>
      <c r="H544" s="196">
        <v>2</v>
      </c>
      <c r="I544" s="197"/>
      <c r="J544" s="198">
        <f>ROUND(I544*H544,2)</f>
        <v>0</v>
      </c>
      <c r="K544" s="194" t="s">
        <v>220</v>
      </c>
      <c r="L544" s="199"/>
      <c r="M544" s="200" t="s">
        <v>3</v>
      </c>
      <c r="N544" s="201" t="s">
        <v>43</v>
      </c>
      <c r="O544" s="71"/>
      <c r="P544" s="181">
        <f>O544*H544</f>
        <v>0</v>
      </c>
      <c r="Q544" s="181">
        <v>0.022290000000000001</v>
      </c>
      <c r="R544" s="181">
        <f>Q544*H544</f>
        <v>0.044580000000000002</v>
      </c>
      <c r="S544" s="181">
        <v>0</v>
      </c>
      <c r="T544" s="182">
        <f>S544*H544</f>
        <v>0</v>
      </c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R544" s="183" t="s">
        <v>374</v>
      </c>
      <c r="AT544" s="183" t="s">
        <v>292</v>
      </c>
      <c r="AU544" s="183" t="s">
        <v>222</v>
      </c>
      <c r="AY544" s="18" t="s">
        <v>213</v>
      </c>
      <c r="BE544" s="184">
        <f>IF(N544="základní",J544,0)</f>
        <v>0</v>
      </c>
      <c r="BF544" s="184">
        <f>IF(N544="snížená",J544,0)</f>
        <v>0</v>
      </c>
      <c r="BG544" s="184">
        <f>IF(N544="zákl. přenesená",J544,0)</f>
        <v>0</v>
      </c>
      <c r="BH544" s="184">
        <f>IF(N544="sníž. přenesená",J544,0)</f>
        <v>0</v>
      </c>
      <c r="BI544" s="184">
        <f>IF(N544="nulová",J544,0)</f>
        <v>0</v>
      </c>
      <c r="BJ544" s="18" t="s">
        <v>76</v>
      </c>
      <c r="BK544" s="184">
        <f>ROUND(I544*H544,2)</f>
        <v>0</v>
      </c>
      <c r="BL544" s="18" t="s">
        <v>98</v>
      </c>
      <c r="BM544" s="183" t="s">
        <v>1129</v>
      </c>
    </row>
    <row r="545" s="2" customFormat="1" ht="24.15" customHeight="1">
      <c r="A545" s="37"/>
      <c r="B545" s="171"/>
      <c r="C545" s="192" t="s">
        <v>1130</v>
      </c>
      <c r="D545" s="192" t="s">
        <v>292</v>
      </c>
      <c r="E545" s="193" t="s">
        <v>1131</v>
      </c>
      <c r="F545" s="194" t="s">
        <v>1132</v>
      </c>
      <c r="G545" s="195" t="s">
        <v>329</v>
      </c>
      <c r="H545" s="196">
        <v>1</v>
      </c>
      <c r="I545" s="197"/>
      <c r="J545" s="198">
        <f>ROUND(I545*H545,2)</f>
        <v>0</v>
      </c>
      <c r="K545" s="194" t="s">
        <v>220</v>
      </c>
      <c r="L545" s="199"/>
      <c r="M545" s="200" t="s">
        <v>3</v>
      </c>
      <c r="N545" s="201" t="s">
        <v>43</v>
      </c>
      <c r="O545" s="71"/>
      <c r="P545" s="181">
        <f>O545*H545</f>
        <v>0</v>
      </c>
      <c r="Q545" s="181">
        <v>0.023959999999999999</v>
      </c>
      <c r="R545" s="181">
        <f>Q545*H545</f>
        <v>0.023959999999999999</v>
      </c>
      <c r="S545" s="181">
        <v>0</v>
      </c>
      <c r="T545" s="182">
        <f>S545*H545</f>
        <v>0</v>
      </c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R545" s="183" t="s">
        <v>374</v>
      </c>
      <c r="AT545" s="183" t="s">
        <v>292</v>
      </c>
      <c r="AU545" s="183" t="s">
        <v>222</v>
      </c>
      <c r="AY545" s="18" t="s">
        <v>213</v>
      </c>
      <c r="BE545" s="184">
        <f>IF(N545="základní",J545,0)</f>
        <v>0</v>
      </c>
      <c r="BF545" s="184">
        <f>IF(N545="snížená",J545,0)</f>
        <v>0</v>
      </c>
      <c r="BG545" s="184">
        <f>IF(N545="zákl. přenesená",J545,0)</f>
        <v>0</v>
      </c>
      <c r="BH545" s="184">
        <f>IF(N545="sníž. přenesená",J545,0)</f>
        <v>0</v>
      </c>
      <c r="BI545" s="184">
        <f>IF(N545="nulová",J545,0)</f>
        <v>0</v>
      </c>
      <c r="BJ545" s="18" t="s">
        <v>76</v>
      </c>
      <c r="BK545" s="184">
        <f>ROUND(I545*H545,2)</f>
        <v>0</v>
      </c>
      <c r="BL545" s="18" t="s">
        <v>98</v>
      </c>
      <c r="BM545" s="183" t="s">
        <v>1133</v>
      </c>
    </row>
    <row r="546" s="2" customFormat="1" ht="37.8" customHeight="1">
      <c r="A546" s="37"/>
      <c r="B546" s="171"/>
      <c r="C546" s="192" t="s">
        <v>1134</v>
      </c>
      <c r="D546" s="192" t="s">
        <v>292</v>
      </c>
      <c r="E546" s="193" t="s">
        <v>1135</v>
      </c>
      <c r="F546" s="194" t="s">
        <v>1136</v>
      </c>
      <c r="G546" s="195" t="s">
        <v>329</v>
      </c>
      <c r="H546" s="196">
        <v>1</v>
      </c>
      <c r="I546" s="197"/>
      <c r="J546" s="198">
        <f>ROUND(I546*H546,2)</f>
        <v>0</v>
      </c>
      <c r="K546" s="194" t="s">
        <v>220</v>
      </c>
      <c r="L546" s="199"/>
      <c r="M546" s="200" t="s">
        <v>3</v>
      </c>
      <c r="N546" s="201" t="s">
        <v>43</v>
      </c>
      <c r="O546" s="71"/>
      <c r="P546" s="181">
        <f>O546*H546</f>
        <v>0</v>
      </c>
      <c r="Q546" s="181">
        <v>0.01521</v>
      </c>
      <c r="R546" s="181">
        <f>Q546*H546</f>
        <v>0.01521</v>
      </c>
      <c r="S546" s="181">
        <v>0</v>
      </c>
      <c r="T546" s="182">
        <f>S546*H546</f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183" t="s">
        <v>374</v>
      </c>
      <c r="AT546" s="183" t="s">
        <v>292</v>
      </c>
      <c r="AU546" s="183" t="s">
        <v>222</v>
      </c>
      <c r="AY546" s="18" t="s">
        <v>213</v>
      </c>
      <c r="BE546" s="184">
        <f>IF(N546="základní",J546,0)</f>
        <v>0</v>
      </c>
      <c r="BF546" s="184">
        <f>IF(N546="snížená",J546,0)</f>
        <v>0</v>
      </c>
      <c r="BG546" s="184">
        <f>IF(N546="zákl. přenesená",J546,0)</f>
        <v>0</v>
      </c>
      <c r="BH546" s="184">
        <f>IF(N546="sníž. přenesená",J546,0)</f>
        <v>0</v>
      </c>
      <c r="BI546" s="184">
        <f>IF(N546="nulová",J546,0)</f>
        <v>0</v>
      </c>
      <c r="BJ546" s="18" t="s">
        <v>76</v>
      </c>
      <c r="BK546" s="184">
        <f>ROUND(I546*H546,2)</f>
        <v>0</v>
      </c>
      <c r="BL546" s="18" t="s">
        <v>98</v>
      </c>
      <c r="BM546" s="183" t="s">
        <v>1137</v>
      </c>
    </row>
    <row r="547" s="2" customFormat="1" ht="37.8" customHeight="1">
      <c r="A547" s="37"/>
      <c r="B547" s="171"/>
      <c r="C547" s="192" t="s">
        <v>1138</v>
      </c>
      <c r="D547" s="192" t="s">
        <v>292</v>
      </c>
      <c r="E547" s="193" t="s">
        <v>1139</v>
      </c>
      <c r="F547" s="194" t="s">
        <v>1140</v>
      </c>
      <c r="G547" s="195" t="s">
        <v>329</v>
      </c>
      <c r="H547" s="196">
        <v>1</v>
      </c>
      <c r="I547" s="197"/>
      <c r="J547" s="198">
        <f>ROUND(I547*H547,2)</f>
        <v>0</v>
      </c>
      <c r="K547" s="194" t="s">
        <v>1112</v>
      </c>
      <c r="L547" s="199"/>
      <c r="M547" s="200" t="s">
        <v>3</v>
      </c>
      <c r="N547" s="201" t="s">
        <v>43</v>
      </c>
      <c r="O547" s="71"/>
      <c r="P547" s="181">
        <f>O547*H547</f>
        <v>0</v>
      </c>
      <c r="Q547" s="181">
        <v>0.016240000000000001</v>
      </c>
      <c r="R547" s="181">
        <f>Q547*H547</f>
        <v>0.016240000000000001</v>
      </c>
      <c r="S547" s="181">
        <v>0</v>
      </c>
      <c r="T547" s="182">
        <f>S547*H547</f>
        <v>0</v>
      </c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R547" s="183" t="s">
        <v>374</v>
      </c>
      <c r="AT547" s="183" t="s">
        <v>292</v>
      </c>
      <c r="AU547" s="183" t="s">
        <v>222</v>
      </c>
      <c r="AY547" s="18" t="s">
        <v>213</v>
      </c>
      <c r="BE547" s="184">
        <f>IF(N547="základní",J547,0)</f>
        <v>0</v>
      </c>
      <c r="BF547" s="184">
        <f>IF(N547="snížená",J547,0)</f>
        <v>0</v>
      </c>
      <c r="BG547" s="184">
        <f>IF(N547="zákl. přenesená",J547,0)</f>
        <v>0</v>
      </c>
      <c r="BH547" s="184">
        <f>IF(N547="sníž. přenesená",J547,0)</f>
        <v>0</v>
      </c>
      <c r="BI547" s="184">
        <f>IF(N547="nulová",J547,0)</f>
        <v>0</v>
      </c>
      <c r="BJ547" s="18" t="s">
        <v>76</v>
      </c>
      <c r="BK547" s="184">
        <f>ROUND(I547*H547,2)</f>
        <v>0</v>
      </c>
      <c r="BL547" s="18" t="s">
        <v>98</v>
      </c>
      <c r="BM547" s="183" t="s">
        <v>1141</v>
      </c>
    </row>
    <row r="548" s="2" customFormat="1" ht="24.15" customHeight="1">
      <c r="A548" s="37"/>
      <c r="B548" s="171"/>
      <c r="C548" s="192" t="s">
        <v>1142</v>
      </c>
      <c r="D548" s="192" t="s">
        <v>292</v>
      </c>
      <c r="E548" s="193" t="s">
        <v>1143</v>
      </c>
      <c r="F548" s="194" t="s">
        <v>1144</v>
      </c>
      <c r="G548" s="195" t="s">
        <v>329</v>
      </c>
      <c r="H548" s="196">
        <v>1</v>
      </c>
      <c r="I548" s="197"/>
      <c r="J548" s="198">
        <f>ROUND(I548*H548,2)</f>
        <v>0</v>
      </c>
      <c r="K548" s="194" t="s">
        <v>220</v>
      </c>
      <c r="L548" s="199"/>
      <c r="M548" s="200" t="s">
        <v>3</v>
      </c>
      <c r="N548" s="201" t="s">
        <v>43</v>
      </c>
      <c r="O548" s="71"/>
      <c r="P548" s="181">
        <f>O548*H548</f>
        <v>0</v>
      </c>
      <c r="Q548" s="181">
        <v>0.023369999999999998</v>
      </c>
      <c r="R548" s="181">
        <f>Q548*H548</f>
        <v>0.023369999999999998</v>
      </c>
      <c r="S548" s="181">
        <v>0</v>
      </c>
      <c r="T548" s="182">
        <f>S548*H548</f>
        <v>0</v>
      </c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R548" s="183" t="s">
        <v>374</v>
      </c>
      <c r="AT548" s="183" t="s">
        <v>292</v>
      </c>
      <c r="AU548" s="183" t="s">
        <v>222</v>
      </c>
      <c r="AY548" s="18" t="s">
        <v>213</v>
      </c>
      <c r="BE548" s="184">
        <f>IF(N548="základní",J548,0)</f>
        <v>0</v>
      </c>
      <c r="BF548" s="184">
        <f>IF(N548="snížená",J548,0)</f>
        <v>0</v>
      </c>
      <c r="BG548" s="184">
        <f>IF(N548="zákl. přenesená",J548,0)</f>
        <v>0</v>
      </c>
      <c r="BH548" s="184">
        <f>IF(N548="sníž. přenesená",J548,0)</f>
        <v>0</v>
      </c>
      <c r="BI548" s="184">
        <f>IF(N548="nulová",J548,0)</f>
        <v>0</v>
      </c>
      <c r="BJ548" s="18" t="s">
        <v>76</v>
      </c>
      <c r="BK548" s="184">
        <f>ROUND(I548*H548,2)</f>
        <v>0</v>
      </c>
      <c r="BL548" s="18" t="s">
        <v>98</v>
      </c>
      <c r="BM548" s="183" t="s">
        <v>1145</v>
      </c>
    </row>
    <row r="549" s="2" customFormat="1" ht="24.15" customHeight="1">
      <c r="A549" s="37"/>
      <c r="B549" s="171"/>
      <c r="C549" s="192" t="s">
        <v>1146</v>
      </c>
      <c r="D549" s="192" t="s">
        <v>292</v>
      </c>
      <c r="E549" s="193" t="s">
        <v>1147</v>
      </c>
      <c r="F549" s="194" t="s">
        <v>1148</v>
      </c>
      <c r="G549" s="195" t="s">
        <v>329</v>
      </c>
      <c r="H549" s="196">
        <v>1</v>
      </c>
      <c r="I549" s="197"/>
      <c r="J549" s="198">
        <f>ROUND(I549*H549,2)</f>
        <v>0</v>
      </c>
      <c r="K549" s="194" t="s">
        <v>1112</v>
      </c>
      <c r="L549" s="199"/>
      <c r="M549" s="200" t="s">
        <v>3</v>
      </c>
      <c r="N549" s="201" t="s">
        <v>43</v>
      </c>
      <c r="O549" s="71"/>
      <c r="P549" s="181">
        <f>O549*H549</f>
        <v>0</v>
      </c>
      <c r="Q549" s="181">
        <v>0.023369999999999998</v>
      </c>
      <c r="R549" s="181">
        <f>Q549*H549</f>
        <v>0.023369999999999998</v>
      </c>
      <c r="S549" s="181">
        <v>0</v>
      </c>
      <c r="T549" s="182">
        <f>S549*H549</f>
        <v>0</v>
      </c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R549" s="183" t="s">
        <v>374</v>
      </c>
      <c r="AT549" s="183" t="s">
        <v>292</v>
      </c>
      <c r="AU549" s="183" t="s">
        <v>222</v>
      </c>
      <c r="AY549" s="18" t="s">
        <v>213</v>
      </c>
      <c r="BE549" s="184">
        <f>IF(N549="základní",J549,0)</f>
        <v>0</v>
      </c>
      <c r="BF549" s="184">
        <f>IF(N549="snížená",J549,0)</f>
        <v>0</v>
      </c>
      <c r="BG549" s="184">
        <f>IF(N549="zákl. přenesená",J549,0)</f>
        <v>0</v>
      </c>
      <c r="BH549" s="184">
        <f>IF(N549="sníž. přenesená",J549,0)</f>
        <v>0</v>
      </c>
      <c r="BI549" s="184">
        <f>IF(N549="nulová",J549,0)</f>
        <v>0</v>
      </c>
      <c r="BJ549" s="18" t="s">
        <v>76</v>
      </c>
      <c r="BK549" s="184">
        <f>ROUND(I549*H549,2)</f>
        <v>0</v>
      </c>
      <c r="BL549" s="18" t="s">
        <v>98</v>
      </c>
      <c r="BM549" s="183" t="s">
        <v>1149</v>
      </c>
    </row>
    <row r="550" s="2" customFormat="1" ht="44.25" customHeight="1">
      <c r="A550" s="37"/>
      <c r="B550" s="171"/>
      <c r="C550" s="172" t="s">
        <v>1150</v>
      </c>
      <c r="D550" s="172" t="s">
        <v>216</v>
      </c>
      <c r="E550" s="173" t="s">
        <v>1151</v>
      </c>
      <c r="F550" s="174" t="s">
        <v>1152</v>
      </c>
      <c r="G550" s="175" t="s">
        <v>329</v>
      </c>
      <c r="H550" s="176">
        <v>2</v>
      </c>
      <c r="I550" s="177"/>
      <c r="J550" s="178">
        <f>ROUND(I550*H550,2)</f>
        <v>0</v>
      </c>
      <c r="K550" s="174" t="s">
        <v>220</v>
      </c>
      <c r="L550" s="38"/>
      <c r="M550" s="179" t="s">
        <v>3</v>
      </c>
      <c r="N550" s="180" t="s">
        <v>43</v>
      </c>
      <c r="O550" s="71"/>
      <c r="P550" s="181">
        <f>O550*H550</f>
        <v>0</v>
      </c>
      <c r="Q550" s="181">
        <v>0.035319999999999997</v>
      </c>
      <c r="R550" s="181">
        <f>Q550*H550</f>
        <v>0.070639999999999994</v>
      </c>
      <c r="S550" s="181">
        <v>0</v>
      </c>
      <c r="T550" s="182">
        <f>S550*H550</f>
        <v>0</v>
      </c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R550" s="183" t="s">
        <v>98</v>
      </c>
      <c r="AT550" s="183" t="s">
        <v>216</v>
      </c>
      <c r="AU550" s="183" t="s">
        <v>222</v>
      </c>
      <c r="AY550" s="18" t="s">
        <v>213</v>
      </c>
      <c r="BE550" s="184">
        <f>IF(N550="základní",J550,0)</f>
        <v>0</v>
      </c>
      <c r="BF550" s="184">
        <f>IF(N550="snížená",J550,0)</f>
        <v>0</v>
      </c>
      <c r="BG550" s="184">
        <f>IF(N550="zákl. přenesená",J550,0)</f>
        <v>0</v>
      </c>
      <c r="BH550" s="184">
        <f>IF(N550="sníž. přenesená",J550,0)</f>
        <v>0</v>
      </c>
      <c r="BI550" s="184">
        <f>IF(N550="nulová",J550,0)</f>
        <v>0</v>
      </c>
      <c r="BJ550" s="18" t="s">
        <v>76</v>
      </c>
      <c r="BK550" s="184">
        <f>ROUND(I550*H550,2)</f>
        <v>0</v>
      </c>
      <c r="BL550" s="18" t="s">
        <v>98</v>
      </c>
      <c r="BM550" s="183" t="s">
        <v>1153</v>
      </c>
    </row>
    <row r="551" s="2" customFormat="1">
      <c r="A551" s="37"/>
      <c r="B551" s="38"/>
      <c r="C551" s="37"/>
      <c r="D551" s="185" t="s">
        <v>224</v>
      </c>
      <c r="E551" s="37"/>
      <c r="F551" s="186" t="s">
        <v>1154</v>
      </c>
      <c r="G551" s="37"/>
      <c r="H551" s="37"/>
      <c r="I551" s="187"/>
      <c r="J551" s="37"/>
      <c r="K551" s="37"/>
      <c r="L551" s="38"/>
      <c r="M551" s="188"/>
      <c r="N551" s="189"/>
      <c r="O551" s="71"/>
      <c r="P551" s="71"/>
      <c r="Q551" s="71"/>
      <c r="R551" s="71"/>
      <c r="S551" s="71"/>
      <c r="T551" s="72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18" t="s">
        <v>224</v>
      </c>
      <c r="AU551" s="18" t="s">
        <v>222</v>
      </c>
    </row>
    <row r="552" s="2" customFormat="1" ht="37.8" customHeight="1">
      <c r="A552" s="37"/>
      <c r="B552" s="171"/>
      <c r="C552" s="192" t="s">
        <v>1155</v>
      </c>
      <c r="D552" s="192" t="s">
        <v>292</v>
      </c>
      <c r="E552" s="193" t="s">
        <v>1156</v>
      </c>
      <c r="F552" s="194" t="s">
        <v>1157</v>
      </c>
      <c r="G552" s="195" t="s">
        <v>329</v>
      </c>
      <c r="H552" s="196">
        <v>1</v>
      </c>
      <c r="I552" s="197"/>
      <c r="J552" s="198">
        <f>ROUND(I552*H552,2)</f>
        <v>0</v>
      </c>
      <c r="K552" s="194" t="s">
        <v>220</v>
      </c>
      <c r="L552" s="199"/>
      <c r="M552" s="200" t="s">
        <v>3</v>
      </c>
      <c r="N552" s="201" t="s">
        <v>43</v>
      </c>
      <c r="O552" s="71"/>
      <c r="P552" s="181">
        <f>O552*H552</f>
        <v>0</v>
      </c>
      <c r="Q552" s="181">
        <v>0.030300000000000001</v>
      </c>
      <c r="R552" s="181">
        <f>Q552*H552</f>
        <v>0.030300000000000001</v>
      </c>
      <c r="S552" s="181">
        <v>0</v>
      </c>
      <c r="T552" s="182">
        <f>S552*H552</f>
        <v>0</v>
      </c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R552" s="183" t="s">
        <v>374</v>
      </c>
      <c r="AT552" s="183" t="s">
        <v>292</v>
      </c>
      <c r="AU552" s="183" t="s">
        <v>222</v>
      </c>
      <c r="AY552" s="18" t="s">
        <v>213</v>
      </c>
      <c r="BE552" s="184">
        <f>IF(N552="základní",J552,0)</f>
        <v>0</v>
      </c>
      <c r="BF552" s="184">
        <f>IF(N552="snížená",J552,0)</f>
        <v>0</v>
      </c>
      <c r="BG552" s="184">
        <f>IF(N552="zákl. přenesená",J552,0)</f>
        <v>0</v>
      </c>
      <c r="BH552" s="184">
        <f>IF(N552="sníž. přenesená",J552,0)</f>
        <v>0</v>
      </c>
      <c r="BI552" s="184">
        <f>IF(N552="nulová",J552,0)</f>
        <v>0</v>
      </c>
      <c r="BJ552" s="18" t="s">
        <v>76</v>
      </c>
      <c r="BK552" s="184">
        <f>ROUND(I552*H552,2)</f>
        <v>0</v>
      </c>
      <c r="BL552" s="18" t="s">
        <v>98</v>
      </c>
      <c r="BM552" s="183" t="s">
        <v>1158</v>
      </c>
    </row>
    <row r="553" s="2" customFormat="1" ht="24.15" customHeight="1">
      <c r="A553" s="37"/>
      <c r="B553" s="171"/>
      <c r="C553" s="192" t="s">
        <v>1159</v>
      </c>
      <c r="D553" s="192" t="s">
        <v>292</v>
      </c>
      <c r="E553" s="193" t="s">
        <v>1160</v>
      </c>
      <c r="F553" s="194" t="s">
        <v>1161</v>
      </c>
      <c r="G553" s="195" t="s">
        <v>329</v>
      </c>
      <c r="H553" s="196">
        <v>1</v>
      </c>
      <c r="I553" s="197"/>
      <c r="J553" s="198">
        <f>ROUND(I553*H553,2)</f>
        <v>0</v>
      </c>
      <c r="K553" s="194" t="s">
        <v>1112</v>
      </c>
      <c r="L553" s="199"/>
      <c r="M553" s="200" t="s">
        <v>3</v>
      </c>
      <c r="N553" s="201" t="s">
        <v>43</v>
      </c>
      <c r="O553" s="71"/>
      <c r="P553" s="181">
        <f>O553*H553</f>
        <v>0</v>
      </c>
      <c r="Q553" s="181">
        <v>0.030300000000000001</v>
      </c>
      <c r="R553" s="181">
        <f>Q553*H553</f>
        <v>0.030300000000000001</v>
      </c>
      <c r="S553" s="181">
        <v>0</v>
      </c>
      <c r="T553" s="182">
        <f>S553*H553</f>
        <v>0</v>
      </c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R553" s="183" t="s">
        <v>374</v>
      </c>
      <c r="AT553" s="183" t="s">
        <v>292</v>
      </c>
      <c r="AU553" s="183" t="s">
        <v>222</v>
      </c>
      <c r="AY553" s="18" t="s">
        <v>213</v>
      </c>
      <c r="BE553" s="184">
        <f>IF(N553="základní",J553,0)</f>
        <v>0</v>
      </c>
      <c r="BF553" s="184">
        <f>IF(N553="snížená",J553,0)</f>
        <v>0</v>
      </c>
      <c r="BG553" s="184">
        <f>IF(N553="zákl. přenesená",J553,0)</f>
        <v>0</v>
      </c>
      <c r="BH553" s="184">
        <f>IF(N553="sníž. přenesená",J553,0)</f>
        <v>0</v>
      </c>
      <c r="BI553" s="184">
        <f>IF(N553="nulová",J553,0)</f>
        <v>0</v>
      </c>
      <c r="BJ553" s="18" t="s">
        <v>76</v>
      </c>
      <c r="BK553" s="184">
        <f>ROUND(I553*H553,2)</f>
        <v>0</v>
      </c>
      <c r="BL553" s="18" t="s">
        <v>98</v>
      </c>
      <c r="BM553" s="183" t="s">
        <v>1162</v>
      </c>
    </row>
    <row r="554" s="2" customFormat="1" ht="37.8" customHeight="1">
      <c r="A554" s="37"/>
      <c r="B554" s="171"/>
      <c r="C554" s="172" t="s">
        <v>1163</v>
      </c>
      <c r="D554" s="172" t="s">
        <v>216</v>
      </c>
      <c r="E554" s="173" t="s">
        <v>1164</v>
      </c>
      <c r="F554" s="174" t="s">
        <v>1165</v>
      </c>
      <c r="G554" s="175" t="s">
        <v>329</v>
      </c>
      <c r="H554" s="176">
        <v>1</v>
      </c>
      <c r="I554" s="177"/>
      <c r="J554" s="178">
        <f>ROUND(I554*H554,2)</f>
        <v>0</v>
      </c>
      <c r="K554" s="174" t="s">
        <v>220</v>
      </c>
      <c r="L554" s="38"/>
      <c r="M554" s="179" t="s">
        <v>3</v>
      </c>
      <c r="N554" s="180" t="s">
        <v>43</v>
      </c>
      <c r="O554" s="71"/>
      <c r="P554" s="181">
        <f>O554*H554</f>
        <v>0</v>
      </c>
      <c r="Q554" s="181">
        <v>0.053615999999999997</v>
      </c>
      <c r="R554" s="181">
        <f>Q554*H554</f>
        <v>0.053615999999999997</v>
      </c>
      <c r="S554" s="181">
        <v>0</v>
      </c>
      <c r="T554" s="182">
        <f>S554*H554</f>
        <v>0</v>
      </c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R554" s="183" t="s">
        <v>98</v>
      </c>
      <c r="AT554" s="183" t="s">
        <v>216</v>
      </c>
      <c r="AU554" s="183" t="s">
        <v>222</v>
      </c>
      <c r="AY554" s="18" t="s">
        <v>213</v>
      </c>
      <c r="BE554" s="184">
        <f>IF(N554="základní",J554,0)</f>
        <v>0</v>
      </c>
      <c r="BF554" s="184">
        <f>IF(N554="snížená",J554,0)</f>
        <v>0</v>
      </c>
      <c r="BG554" s="184">
        <f>IF(N554="zákl. přenesená",J554,0)</f>
        <v>0</v>
      </c>
      <c r="BH554" s="184">
        <f>IF(N554="sníž. přenesená",J554,0)</f>
        <v>0</v>
      </c>
      <c r="BI554" s="184">
        <f>IF(N554="nulová",J554,0)</f>
        <v>0</v>
      </c>
      <c r="BJ554" s="18" t="s">
        <v>76</v>
      </c>
      <c r="BK554" s="184">
        <f>ROUND(I554*H554,2)</f>
        <v>0</v>
      </c>
      <c r="BL554" s="18" t="s">
        <v>98</v>
      </c>
      <c r="BM554" s="183" t="s">
        <v>1166</v>
      </c>
    </row>
    <row r="555" s="2" customFormat="1">
      <c r="A555" s="37"/>
      <c r="B555" s="38"/>
      <c r="C555" s="37"/>
      <c r="D555" s="185" t="s">
        <v>224</v>
      </c>
      <c r="E555" s="37"/>
      <c r="F555" s="186" t="s">
        <v>1167</v>
      </c>
      <c r="G555" s="37"/>
      <c r="H555" s="37"/>
      <c r="I555" s="187"/>
      <c r="J555" s="37"/>
      <c r="K555" s="37"/>
      <c r="L555" s="38"/>
      <c r="M555" s="188"/>
      <c r="N555" s="189"/>
      <c r="O555" s="71"/>
      <c r="P555" s="71"/>
      <c r="Q555" s="71"/>
      <c r="R555" s="71"/>
      <c r="S555" s="71"/>
      <c r="T555" s="72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T555" s="18" t="s">
        <v>224</v>
      </c>
      <c r="AU555" s="18" t="s">
        <v>222</v>
      </c>
    </row>
    <row r="556" s="2" customFormat="1" ht="24.15" customHeight="1">
      <c r="A556" s="37"/>
      <c r="B556" s="171"/>
      <c r="C556" s="192" t="s">
        <v>1168</v>
      </c>
      <c r="D556" s="192" t="s">
        <v>292</v>
      </c>
      <c r="E556" s="193" t="s">
        <v>1169</v>
      </c>
      <c r="F556" s="194" t="s">
        <v>1170</v>
      </c>
      <c r="G556" s="195" t="s">
        <v>329</v>
      </c>
      <c r="H556" s="196">
        <v>1</v>
      </c>
      <c r="I556" s="197"/>
      <c r="J556" s="198">
        <f>ROUND(I556*H556,2)</f>
        <v>0</v>
      </c>
      <c r="K556" s="194" t="s">
        <v>220</v>
      </c>
      <c r="L556" s="199"/>
      <c r="M556" s="200" t="s">
        <v>3</v>
      </c>
      <c r="N556" s="201" t="s">
        <v>43</v>
      </c>
      <c r="O556" s="71"/>
      <c r="P556" s="181">
        <f>O556*H556</f>
        <v>0</v>
      </c>
      <c r="Q556" s="181">
        <v>0.036999999999999998</v>
      </c>
      <c r="R556" s="181">
        <f>Q556*H556</f>
        <v>0.036999999999999998</v>
      </c>
      <c r="S556" s="181">
        <v>0</v>
      </c>
      <c r="T556" s="182">
        <f>S556*H556</f>
        <v>0</v>
      </c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R556" s="183" t="s">
        <v>374</v>
      </c>
      <c r="AT556" s="183" t="s">
        <v>292</v>
      </c>
      <c r="AU556" s="183" t="s">
        <v>222</v>
      </c>
      <c r="AY556" s="18" t="s">
        <v>213</v>
      </c>
      <c r="BE556" s="184">
        <f>IF(N556="základní",J556,0)</f>
        <v>0</v>
      </c>
      <c r="BF556" s="184">
        <f>IF(N556="snížená",J556,0)</f>
        <v>0</v>
      </c>
      <c r="BG556" s="184">
        <f>IF(N556="zákl. přenesená",J556,0)</f>
        <v>0</v>
      </c>
      <c r="BH556" s="184">
        <f>IF(N556="sníž. přenesená",J556,0)</f>
        <v>0</v>
      </c>
      <c r="BI556" s="184">
        <f>IF(N556="nulová",J556,0)</f>
        <v>0</v>
      </c>
      <c r="BJ556" s="18" t="s">
        <v>76</v>
      </c>
      <c r="BK556" s="184">
        <f>ROUND(I556*H556,2)</f>
        <v>0</v>
      </c>
      <c r="BL556" s="18" t="s">
        <v>98</v>
      </c>
      <c r="BM556" s="183" t="s">
        <v>1171</v>
      </c>
    </row>
    <row r="557" s="2" customFormat="1" ht="24.15" customHeight="1">
      <c r="A557" s="37"/>
      <c r="B557" s="171"/>
      <c r="C557" s="172" t="s">
        <v>1172</v>
      </c>
      <c r="D557" s="172" t="s">
        <v>216</v>
      </c>
      <c r="E557" s="173" t="s">
        <v>1173</v>
      </c>
      <c r="F557" s="174" t="s">
        <v>1174</v>
      </c>
      <c r="G557" s="175" t="s">
        <v>219</v>
      </c>
      <c r="H557" s="176">
        <v>22.725000000000001</v>
      </c>
      <c r="I557" s="177"/>
      <c r="J557" s="178">
        <f>ROUND(I557*H557,2)</f>
        <v>0</v>
      </c>
      <c r="K557" s="174" t="s">
        <v>220</v>
      </c>
      <c r="L557" s="38"/>
      <c r="M557" s="179" t="s">
        <v>3</v>
      </c>
      <c r="N557" s="180" t="s">
        <v>43</v>
      </c>
      <c r="O557" s="71"/>
      <c r="P557" s="181">
        <f>O557*H557</f>
        <v>0</v>
      </c>
      <c r="Q557" s="181">
        <v>0.00014375</v>
      </c>
      <c r="R557" s="181">
        <f>Q557*H557</f>
        <v>0.0032667187500000001</v>
      </c>
      <c r="S557" s="181">
        <v>0</v>
      </c>
      <c r="T557" s="182">
        <f>S557*H557</f>
        <v>0</v>
      </c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R557" s="183" t="s">
        <v>98</v>
      </c>
      <c r="AT557" s="183" t="s">
        <v>216</v>
      </c>
      <c r="AU557" s="183" t="s">
        <v>222</v>
      </c>
      <c r="AY557" s="18" t="s">
        <v>213</v>
      </c>
      <c r="BE557" s="184">
        <f>IF(N557="základní",J557,0)</f>
        <v>0</v>
      </c>
      <c r="BF557" s="184">
        <f>IF(N557="snížená",J557,0)</f>
        <v>0</v>
      </c>
      <c r="BG557" s="184">
        <f>IF(N557="zákl. přenesená",J557,0)</f>
        <v>0</v>
      </c>
      <c r="BH557" s="184">
        <f>IF(N557="sníž. přenesená",J557,0)</f>
        <v>0</v>
      </c>
      <c r="BI557" s="184">
        <f>IF(N557="nulová",J557,0)</f>
        <v>0</v>
      </c>
      <c r="BJ557" s="18" t="s">
        <v>76</v>
      </c>
      <c r="BK557" s="184">
        <f>ROUND(I557*H557,2)</f>
        <v>0</v>
      </c>
      <c r="BL557" s="18" t="s">
        <v>98</v>
      </c>
      <c r="BM557" s="183" t="s">
        <v>1175</v>
      </c>
    </row>
    <row r="558" s="2" customFormat="1">
      <c r="A558" s="37"/>
      <c r="B558" s="38"/>
      <c r="C558" s="37"/>
      <c r="D558" s="185" t="s">
        <v>224</v>
      </c>
      <c r="E558" s="37"/>
      <c r="F558" s="186" t="s">
        <v>1176</v>
      </c>
      <c r="G558" s="37"/>
      <c r="H558" s="37"/>
      <c r="I558" s="187"/>
      <c r="J558" s="37"/>
      <c r="K558" s="37"/>
      <c r="L558" s="38"/>
      <c r="M558" s="188"/>
      <c r="N558" s="189"/>
      <c r="O558" s="71"/>
      <c r="P558" s="71"/>
      <c r="Q558" s="71"/>
      <c r="R558" s="71"/>
      <c r="S558" s="71"/>
      <c r="T558" s="72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T558" s="18" t="s">
        <v>224</v>
      </c>
      <c r="AU558" s="18" t="s">
        <v>222</v>
      </c>
    </row>
    <row r="559" s="2" customFormat="1" ht="24.15" customHeight="1">
      <c r="A559" s="37"/>
      <c r="B559" s="171"/>
      <c r="C559" s="172" t="s">
        <v>1177</v>
      </c>
      <c r="D559" s="172" t="s">
        <v>216</v>
      </c>
      <c r="E559" s="173" t="s">
        <v>1178</v>
      </c>
      <c r="F559" s="174" t="s">
        <v>1179</v>
      </c>
      <c r="G559" s="175" t="s">
        <v>219</v>
      </c>
      <c r="H559" s="176">
        <v>22.725000000000001</v>
      </c>
      <c r="I559" s="177"/>
      <c r="J559" s="178">
        <f>ROUND(I559*H559,2)</f>
        <v>0</v>
      </c>
      <c r="K559" s="174" t="s">
        <v>220</v>
      </c>
      <c r="L559" s="38"/>
      <c r="M559" s="179" t="s">
        <v>3</v>
      </c>
      <c r="N559" s="180" t="s">
        <v>43</v>
      </c>
      <c r="O559" s="71"/>
      <c r="P559" s="181">
        <f>O559*H559</f>
        <v>0</v>
      </c>
      <c r="Q559" s="181">
        <v>0.00012305000000000001</v>
      </c>
      <c r="R559" s="181">
        <f>Q559*H559</f>
        <v>0.0027963112500000004</v>
      </c>
      <c r="S559" s="181">
        <v>0</v>
      </c>
      <c r="T559" s="182">
        <f>S559*H559</f>
        <v>0</v>
      </c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R559" s="183" t="s">
        <v>98</v>
      </c>
      <c r="AT559" s="183" t="s">
        <v>216</v>
      </c>
      <c r="AU559" s="183" t="s">
        <v>222</v>
      </c>
      <c r="AY559" s="18" t="s">
        <v>213</v>
      </c>
      <c r="BE559" s="184">
        <f>IF(N559="základní",J559,0)</f>
        <v>0</v>
      </c>
      <c r="BF559" s="184">
        <f>IF(N559="snížená",J559,0)</f>
        <v>0</v>
      </c>
      <c r="BG559" s="184">
        <f>IF(N559="zákl. přenesená",J559,0)</f>
        <v>0</v>
      </c>
      <c r="BH559" s="184">
        <f>IF(N559="sníž. přenesená",J559,0)</f>
        <v>0</v>
      </c>
      <c r="BI559" s="184">
        <f>IF(N559="nulová",J559,0)</f>
        <v>0</v>
      </c>
      <c r="BJ559" s="18" t="s">
        <v>76</v>
      </c>
      <c r="BK559" s="184">
        <f>ROUND(I559*H559,2)</f>
        <v>0</v>
      </c>
      <c r="BL559" s="18" t="s">
        <v>98</v>
      </c>
      <c r="BM559" s="183" t="s">
        <v>1180</v>
      </c>
    </row>
    <row r="560" s="2" customFormat="1">
      <c r="A560" s="37"/>
      <c r="B560" s="38"/>
      <c r="C560" s="37"/>
      <c r="D560" s="185" t="s">
        <v>224</v>
      </c>
      <c r="E560" s="37"/>
      <c r="F560" s="186" t="s">
        <v>1181</v>
      </c>
      <c r="G560" s="37"/>
      <c r="H560" s="37"/>
      <c r="I560" s="187"/>
      <c r="J560" s="37"/>
      <c r="K560" s="37"/>
      <c r="L560" s="38"/>
      <c r="M560" s="188"/>
      <c r="N560" s="189"/>
      <c r="O560" s="71"/>
      <c r="P560" s="71"/>
      <c r="Q560" s="71"/>
      <c r="R560" s="71"/>
      <c r="S560" s="71"/>
      <c r="T560" s="72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T560" s="18" t="s">
        <v>224</v>
      </c>
      <c r="AU560" s="18" t="s">
        <v>222</v>
      </c>
    </row>
    <row r="561" s="12" customFormat="1" ht="22.8" customHeight="1">
      <c r="A561" s="12"/>
      <c r="B561" s="158"/>
      <c r="C561" s="12"/>
      <c r="D561" s="159" t="s">
        <v>71</v>
      </c>
      <c r="E561" s="169" t="s">
        <v>107</v>
      </c>
      <c r="F561" s="169" t="s">
        <v>1182</v>
      </c>
      <c r="G561" s="12"/>
      <c r="H561" s="12"/>
      <c r="I561" s="161"/>
      <c r="J561" s="170">
        <f>BK561</f>
        <v>0</v>
      </c>
      <c r="K561" s="12"/>
      <c r="L561" s="158"/>
      <c r="M561" s="163"/>
      <c r="N561" s="164"/>
      <c r="O561" s="164"/>
      <c r="P561" s="165">
        <f>SUM(P562:P569)</f>
        <v>0</v>
      </c>
      <c r="Q561" s="164"/>
      <c r="R561" s="165">
        <f>SUM(R562:R569)</f>
        <v>0.1277595</v>
      </c>
      <c r="S561" s="164"/>
      <c r="T561" s="166">
        <f>SUM(T562:T569)</f>
        <v>0</v>
      </c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R561" s="159" t="s">
        <v>76</v>
      </c>
      <c r="AT561" s="167" t="s">
        <v>71</v>
      </c>
      <c r="AU561" s="167" t="s">
        <v>76</v>
      </c>
      <c r="AY561" s="159" t="s">
        <v>213</v>
      </c>
      <c r="BK561" s="168">
        <f>SUM(BK562:BK569)</f>
        <v>0</v>
      </c>
    </row>
    <row r="562" s="2" customFormat="1" ht="24.15" customHeight="1">
      <c r="A562" s="37"/>
      <c r="B562" s="171"/>
      <c r="C562" s="172" t="s">
        <v>1183</v>
      </c>
      <c r="D562" s="172" t="s">
        <v>216</v>
      </c>
      <c r="E562" s="173" t="s">
        <v>1184</v>
      </c>
      <c r="F562" s="174" t="s">
        <v>1185</v>
      </c>
      <c r="G562" s="175" t="s">
        <v>329</v>
      </c>
      <c r="H562" s="176">
        <v>5</v>
      </c>
      <c r="I562" s="177"/>
      <c r="J562" s="178">
        <f>ROUND(I562*H562,2)</f>
        <v>0</v>
      </c>
      <c r="K562" s="174" t="s">
        <v>220</v>
      </c>
      <c r="L562" s="38"/>
      <c r="M562" s="179" t="s">
        <v>3</v>
      </c>
      <c r="N562" s="180" t="s">
        <v>43</v>
      </c>
      <c r="O562" s="71"/>
      <c r="P562" s="181">
        <f>O562*H562</f>
        <v>0</v>
      </c>
      <c r="Q562" s="181">
        <v>0</v>
      </c>
      <c r="R562" s="181">
        <f>Q562*H562</f>
        <v>0</v>
      </c>
      <c r="S562" s="181">
        <v>0</v>
      </c>
      <c r="T562" s="182">
        <f>S562*H562</f>
        <v>0</v>
      </c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R562" s="183" t="s">
        <v>98</v>
      </c>
      <c r="AT562" s="183" t="s">
        <v>216</v>
      </c>
      <c r="AU562" s="183" t="s">
        <v>80</v>
      </c>
      <c r="AY562" s="18" t="s">
        <v>213</v>
      </c>
      <c r="BE562" s="184">
        <f>IF(N562="základní",J562,0)</f>
        <v>0</v>
      </c>
      <c r="BF562" s="184">
        <f>IF(N562="snížená",J562,0)</f>
        <v>0</v>
      </c>
      <c r="BG562" s="184">
        <f>IF(N562="zákl. přenesená",J562,0)</f>
        <v>0</v>
      </c>
      <c r="BH562" s="184">
        <f>IF(N562="sníž. přenesená",J562,0)</f>
        <v>0</v>
      </c>
      <c r="BI562" s="184">
        <f>IF(N562="nulová",J562,0)</f>
        <v>0</v>
      </c>
      <c r="BJ562" s="18" t="s">
        <v>76</v>
      </c>
      <c r="BK562" s="184">
        <f>ROUND(I562*H562,2)</f>
        <v>0</v>
      </c>
      <c r="BL562" s="18" t="s">
        <v>98</v>
      </c>
      <c r="BM562" s="183" t="s">
        <v>1186</v>
      </c>
    </row>
    <row r="563" s="2" customFormat="1">
      <c r="A563" s="37"/>
      <c r="B563" s="38"/>
      <c r="C563" s="37"/>
      <c r="D563" s="185" t="s">
        <v>224</v>
      </c>
      <c r="E563" s="37"/>
      <c r="F563" s="186" t="s">
        <v>1187</v>
      </c>
      <c r="G563" s="37"/>
      <c r="H563" s="37"/>
      <c r="I563" s="187"/>
      <c r="J563" s="37"/>
      <c r="K563" s="37"/>
      <c r="L563" s="38"/>
      <c r="M563" s="188"/>
      <c r="N563" s="189"/>
      <c r="O563" s="71"/>
      <c r="P563" s="71"/>
      <c r="Q563" s="71"/>
      <c r="R563" s="71"/>
      <c r="S563" s="71"/>
      <c r="T563" s="72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T563" s="18" t="s">
        <v>224</v>
      </c>
      <c r="AU563" s="18" t="s">
        <v>80</v>
      </c>
    </row>
    <row r="564" s="2" customFormat="1" ht="16.5" customHeight="1">
      <c r="A564" s="37"/>
      <c r="B564" s="171"/>
      <c r="C564" s="192" t="s">
        <v>1188</v>
      </c>
      <c r="D564" s="192" t="s">
        <v>292</v>
      </c>
      <c r="E564" s="193" t="s">
        <v>1189</v>
      </c>
      <c r="F564" s="194" t="s">
        <v>1190</v>
      </c>
      <c r="G564" s="195" t="s">
        <v>329</v>
      </c>
      <c r="H564" s="196">
        <v>5</v>
      </c>
      <c r="I564" s="197"/>
      <c r="J564" s="198">
        <f>ROUND(I564*H564,2)</f>
        <v>0</v>
      </c>
      <c r="K564" s="194" t="s">
        <v>415</v>
      </c>
      <c r="L564" s="199"/>
      <c r="M564" s="200" t="s">
        <v>3</v>
      </c>
      <c r="N564" s="201" t="s">
        <v>43</v>
      </c>
      <c r="O564" s="71"/>
      <c r="P564" s="181">
        <f>O564*H564</f>
        <v>0</v>
      </c>
      <c r="Q564" s="181">
        <v>0</v>
      </c>
      <c r="R564" s="181">
        <f>Q564*H564</f>
        <v>0</v>
      </c>
      <c r="S564" s="181">
        <v>0</v>
      </c>
      <c r="T564" s="182">
        <f>S564*H564</f>
        <v>0</v>
      </c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R564" s="183" t="s">
        <v>374</v>
      </c>
      <c r="AT564" s="183" t="s">
        <v>292</v>
      </c>
      <c r="AU564" s="183" t="s">
        <v>80</v>
      </c>
      <c r="AY564" s="18" t="s">
        <v>213</v>
      </c>
      <c r="BE564" s="184">
        <f>IF(N564="základní",J564,0)</f>
        <v>0</v>
      </c>
      <c r="BF564" s="184">
        <f>IF(N564="snížená",J564,0)</f>
        <v>0</v>
      </c>
      <c r="BG564" s="184">
        <f>IF(N564="zákl. přenesená",J564,0)</f>
        <v>0</v>
      </c>
      <c r="BH564" s="184">
        <f>IF(N564="sníž. přenesená",J564,0)</f>
        <v>0</v>
      </c>
      <c r="BI564" s="184">
        <f>IF(N564="nulová",J564,0)</f>
        <v>0</v>
      </c>
      <c r="BJ564" s="18" t="s">
        <v>76</v>
      </c>
      <c r="BK564" s="184">
        <f>ROUND(I564*H564,2)</f>
        <v>0</v>
      </c>
      <c r="BL564" s="18" t="s">
        <v>98</v>
      </c>
      <c r="BM564" s="183" t="s">
        <v>1191</v>
      </c>
    </row>
    <row r="565" s="2" customFormat="1" ht="24.15" customHeight="1">
      <c r="A565" s="37"/>
      <c r="B565" s="171"/>
      <c r="C565" s="172" t="s">
        <v>1192</v>
      </c>
      <c r="D565" s="172" t="s">
        <v>216</v>
      </c>
      <c r="E565" s="173" t="s">
        <v>1193</v>
      </c>
      <c r="F565" s="174" t="s">
        <v>1194</v>
      </c>
      <c r="G565" s="175" t="s">
        <v>329</v>
      </c>
      <c r="H565" s="176">
        <v>9</v>
      </c>
      <c r="I565" s="177"/>
      <c r="J565" s="178">
        <f>ROUND(I565*H565,2)</f>
        <v>0</v>
      </c>
      <c r="K565" s="174" t="s">
        <v>220</v>
      </c>
      <c r="L565" s="38"/>
      <c r="M565" s="179" t="s">
        <v>3</v>
      </c>
      <c r="N565" s="180" t="s">
        <v>43</v>
      </c>
      <c r="O565" s="71"/>
      <c r="P565" s="181">
        <f>O565*H565</f>
        <v>0</v>
      </c>
      <c r="Q565" s="181">
        <v>0.000176</v>
      </c>
      <c r="R565" s="181">
        <f>Q565*H565</f>
        <v>0.0015839999999999999</v>
      </c>
      <c r="S565" s="181">
        <v>0</v>
      </c>
      <c r="T565" s="182">
        <f>S565*H565</f>
        <v>0</v>
      </c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R565" s="183" t="s">
        <v>221</v>
      </c>
      <c r="AT565" s="183" t="s">
        <v>216</v>
      </c>
      <c r="AU565" s="183" t="s">
        <v>80</v>
      </c>
      <c r="AY565" s="18" t="s">
        <v>213</v>
      </c>
      <c r="BE565" s="184">
        <f>IF(N565="základní",J565,0)</f>
        <v>0</v>
      </c>
      <c r="BF565" s="184">
        <f>IF(N565="snížená",J565,0)</f>
        <v>0</v>
      </c>
      <c r="BG565" s="184">
        <f>IF(N565="zákl. přenesená",J565,0)</f>
        <v>0</v>
      </c>
      <c r="BH565" s="184">
        <f>IF(N565="sníž. přenesená",J565,0)</f>
        <v>0</v>
      </c>
      <c r="BI565" s="184">
        <f>IF(N565="nulová",J565,0)</f>
        <v>0</v>
      </c>
      <c r="BJ565" s="18" t="s">
        <v>76</v>
      </c>
      <c r="BK565" s="184">
        <f>ROUND(I565*H565,2)</f>
        <v>0</v>
      </c>
      <c r="BL565" s="18" t="s">
        <v>221</v>
      </c>
      <c r="BM565" s="183" t="s">
        <v>1195</v>
      </c>
    </row>
    <row r="566" s="2" customFormat="1">
      <c r="A566" s="37"/>
      <c r="B566" s="38"/>
      <c r="C566" s="37"/>
      <c r="D566" s="185" t="s">
        <v>224</v>
      </c>
      <c r="E566" s="37"/>
      <c r="F566" s="186" t="s">
        <v>1196</v>
      </c>
      <c r="G566" s="37"/>
      <c r="H566" s="37"/>
      <c r="I566" s="187"/>
      <c r="J566" s="37"/>
      <c r="K566" s="37"/>
      <c r="L566" s="38"/>
      <c r="M566" s="188"/>
      <c r="N566" s="189"/>
      <c r="O566" s="71"/>
      <c r="P566" s="71"/>
      <c r="Q566" s="71"/>
      <c r="R566" s="71"/>
      <c r="S566" s="71"/>
      <c r="T566" s="72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T566" s="18" t="s">
        <v>224</v>
      </c>
      <c r="AU566" s="18" t="s">
        <v>80</v>
      </c>
    </row>
    <row r="567" s="2" customFormat="1" ht="16.5" customHeight="1">
      <c r="A567" s="37"/>
      <c r="B567" s="171"/>
      <c r="C567" s="192" t="s">
        <v>1197</v>
      </c>
      <c r="D567" s="192" t="s">
        <v>292</v>
      </c>
      <c r="E567" s="193" t="s">
        <v>1198</v>
      </c>
      <c r="F567" s="194" t="s">
        <v>1199</v>
      </c>
      <c r="G567" s="195" t="s">
        <v>329</v>
      </c>
      <c r="H567" s="196">
        <v>9</v>
      </c>
      <c r="I567" s="197"/>
      <c r="J567" s="198">
        <f>ROUND(I567*H567,2)</f>
        <v>0</v>
      </c>
      <c r="K567" s="194" t="s">
        <v>220</v>
      </c>
      <c r="L567" s="199"/>
      <c r="M567" s="200" t="s">
        <v>3</v>
      </c>
      <c r="N567" s="201" t="s">
        <v>43</v>
      </c>
      <c r="O567" s="71"/>
      <c r="P567" s="181">
        <f>O567*H567</f>
        <v>0</v>
      </c>
      <c r="Q567" s="181">
        <v>0.012</v>
      </c>
      <c r="R567" s="181">
        <f>Q567*H567</f>
        <v>0.108</v>
      </c>
      <c r="S567" s="181">
        <v>0</v>
      </c>
      <c r="T567" s="182">
        <f>S567*H567</f>
        <v>0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R567" s="183" t="s">
        <v>257</v>
      </c>
      <c r="AT567" s="183" t="s">
        <v>292</v>
      </c>
      <c r="AU567" s="183" t="s">
        <v>80</v>
      </c>
      <c r="AY567" s="18" t="s">
        <v>213</v>
      </c>
      <c r="BE567" s="184">
        <f>IF(N567="základní",J567,0)</f>
        <v>0</v>
      </c>
      <c r="BF567" s="184">
        <f>IF(N567="snížená",J567,0)</f>
        <v>0</v>
      </c>
      <c r="BG567" s="184">
        <f>IF(N567="zákl. přenesená",J567,0)</f>
        <v>0</v>
      </c>
      <c r="BH567" s="184">
        <f>IF(N567="sníž. přenesená",J567,0)</f>
        <v>0</v>
      </c>
      <c r="BI567" s="184">
        <f>IF(N567="nulová",J567,0)</f>
        <v>0</v>
      </c>
      <c r="BJ567" s="18" t="s">
        <v>76</v>
      </c>
      <c r="BK567" s="184">
        <f>ROUND(I567*H567,2)</f>
        <v>0</v>
      </c>
      <c r="BL567" s="18" t="s">
        <v>221</v>
      </c>
      <c r="BM567" s="183" t="s">
        <v>1200</v>
      </c>
    </row>
    <row r="568" s="2" customFormat="1" ht="37.8" customHeight="1">
      <c r="A568" s="37"/>
      <c r="B568" s="171"/>
      <c r="C568" s="172" t="s">
        <v>1201</v>
      </c>
      <c r="D568" s="172" t="s">
        <v>216</v>
      </c>
      <c r="E568" s="173" t="s">
        <v>1202</v>
      </c>
      <c r="F568" s="174" t="s">
        <v>1203</v>
      </c>
      <c r="G568" s="175" t="s">
        <v>219</v>
      </c>
      <c r="H568" s="176">
        <v>519.29999999999995</v>
      </c>
      <c r="I568" s="177"/>
      <c r="J568" s="178">
        <f>ROUND(I568*H568,2)</f>
        <v>0</v>
      </c>
      <c r="K568" s="174" t="s">
        <v>220</v>
      </c>
      <c r="L568" s="38"/>
      <c r="M568" s="179" t="s">
        <v>3</v>
      </c>
      <c r="N568" s="180" t="s">
        <v>43</v>
      </c>
      <c r="O568" s="71"/>
      <c r="P568" s="181">
        <f>O568*H568</f>
        <v>0</v>
      </c>
      <c r="Q568" s="181">
        <v>3.4999999999999997E-05</v>
      </c>
      <c r="R568" s="181">
        <f>Q568*H568</f>
        <v>0.018175499999999997</v>
      </c>
      <c r="S568" s="181">
        <v>0</v>
      </c>
      <c r="T568" s="182">
        <f>S568*H568</f>
        <v>0</v>
      </c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R568" s="183" t="s">
        <v>98</v>
      </c>
      <c r="AT568" s="183" t="s">
        <v>216</v>
      </c>
      <c r="AU568" s="183" t="s">
        <v>80</v>
      </c>
      <c r="AY568" s="18" t="s">
        <v>213</v>
      </c>
      <c r="BE568" s="184">
        <f>IF(N568="základní",J568,0)</f>
        <v>0</v>
      </c>
      <c r="BF568" s="184">
        <f>IF(N568="snížená",J568,0)</f>
        <v>0</v>
      </c>
      <c r="BG568" s="184">
        <f>IF(N568="zákl. přenesená",J568,0)</f>
        <v>0</v>
      </c>
      <c r="BH568" s="184">
        <f>IF(N568="sníž. přenesená",J568,0)</f>
        <v>0</v>
      </c>
      <c r="BI568" s="184">
        <f>IF(N568="nulová",J568,0)</f>
        <v>0</v>
      </c>
      <c r="BJ568" s="18" t="s">
        <v>76</v>
      </c>
      <c r="BK568" s="184">
        <f>ROUND(I568*H568,2)</f>
        <v>0</v>
      </c>
      <c r="BL568" s="18" t="s">
        <v>98</v>
      </c>
      <c r="BM568" s="183" t="s">
        <v>1204</v>
      </c>
    </row>
    <row r="569" s="2" customFormat="1">
      <c r="A569" s="37"/>
      <c r="B569" s="38"/>
      <c r="C569" s="37"/>
      <c r="D569" s="185" t="s">
        <v>224</v>
      </c>
      <c r="E569" s="37"/>
      <c r="F569" s="186" t="s">
        <v>1205</v>
      </c>
      <c r="G569" s="37"/>
      <c r="H569" s="37"/>
      <c r="I569" s="187"/>
      <c r="J569" s="37"/>
      <c r="K569" s="37"/>
      <c r="L569" s="38"/>
      <c r="M569" s="188"/>
      <c r="N569" s="189"/>
      <c r="O569" s="71"/>
      <c r="P569" s="71"/>
      <c r="Q569" s="71"/>
      <c r="R569" s="71"/>
      <c r="S569" s="71"/>
      <c r="T569" s="72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T569" s="18" t="s">
        <v>224</v>
      </c>
      <c r="AU569" s="18" t="s">
        <v>80</v>
      </c>
    </row>
    <row r="570" s="12" customFormat="1" ht="22.8" customHeight="1">
      <c r="A570" s="12"/>
      <c r="B570" s="158"/>
      <c r="C570" s="12"/>
      <c r="D570" s="159" t="s">
        <v>71</v>
      </c>
      <c r="E570" s="169" t="s">
        <v>683</v>
      </c>
      <c r="F570" s="169" t="s">
        <v>1206</v>
      </c>
      <c r="G570" s="12"/>
      <c r="H570" s="12"/>
      <c r="I570" s="161"/>
      <c r="J570" s="170">
        <f>BK570</f>
        <v>0</v>
      </c>
      <c r="K570" s="12"/>
      <c r="L570" s="158"/>
      <c r="M570" s="163"/>
      <c r="N570" s="164"/>
      <c r="O570" s="164"/>
      <c r="P570" s="165">
        <f>SUM(P571:P589)</f>
        <v>0</v>
      </c>
      <c r="Q570" s="164"/>
      <c r="R570" s="165">
        <f>SUM(R571:R589)</f>
        <v>0.051568399999999993</v>
      </c>
      <c r="S570" s="164"/>
      <c r="T570" s="166">
        <f>SUM(T571:T589)</f>
        <v>0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R570" s="159" t="s">
        <v>76</v>
      </c>
      <c r="AT570" s="167" t="s">
        <v>71</v>
      </c>
      <c r="AU570" s="167" t="s">
        <v>76</v>
      </c>
      <c r="AY570" s="159" t="s">
        <v>213</v>
      </c>
      <c r="BK570" s="168">
        <f>SUM(BK571:BK589)</f>
        <v>0</v>
      </c>
    </row>
    <row r="571" s="2" customFormat="1" ht="44.25" customHeight="1">
      <c r="A571" s="37"/>
      <c r="B571" s="171"/>
      <c r="C571" s="172" t="s">
        <v>1207</v>
      </c>
      <c r="D571" s="172" t="s">
        <v>216</v>
      </c>
      <c r="E571" s="173" t="s">
        <v>1208</v>
      </c>
      <c r="F571" s="174" t="s">
        <v>1209</v>
      </c>
      <c r="G571" s="175" t="s">
        <v>219</v>
      </c>
      <c r="H571" s="176">
        <v>486.19600000000003</v>
      </c>
      <c r="I571" s="177"/>
      <c r="J571" s="178">
        <f>ROUND(I571*H571,2)</f>
        <v>0</v>
      </c>
      <c r="K571" s="174" t="s">
        <v>220</v>
      </c>
      <c r="L571" s="38"/>
      <c r="M571" s="179" t="s">
        <v>3</v>
      </c>
      <c r="N571" s="180" t="s">
        <v>43</v>
      </c>
      <c r="O571" s="71"/>
      <c r="P571" s="181">
        <f>O571*H571</f>
        <v>0</v>
      </c>
      <c r="Q571" s="181">
        <v>0</v>
      </c>
      <c r="R571" s="181">
        <f>Q571*H571</f>
        <v>0</v>
      </c>
      <c r="S571" s="181">
        <v>0</v>
      </c>
      <c r="T571" s="182">
        <f>S571*H571</f>
        <v>0</v>
      </c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R571" s="183" t="s">
        <v>221</v>
      </c>
      <c r="AT571" s="183" t="s">
        <v>216</v>
      </c>
      <c r="AU571" s="183" t="s">
        <v>80</v>
      </c>
      <c r="AY571" s="18" t="s">
        <v>213</v>
      </c>
      <c r="BE571" s="184">
        <f>IF(N571="základní",J571,0)</f>
        <v>0</v>
      </c>
      <c r="BF571" s="184">
        <f>IF(N571="snížená",J571,0)</f>
        <v>0</v>
      </c>
      <c r="BG571" s="184">
        <f>IF(N571="zákl. přenesená",J571,0)</f>
        <v>0</v>
      </c>
      <c r="BH571" s="184">
        <f>IF(N571="sníž. přenesená",J571,0)</f>
        <v>0</v>
      </c>
      <c r="BI571" s="184">
        <f>IF(N571="nulová",J571,0)</f>
        <v>0</v>
      </c>
      <c r="BJ571" s="18" t="s">
        <v>76</v>
      </c>
      <c r="BK571" s="184">
        <f>ROUND(I571*H571,2)</f>
        <v>0</v>
      </c>
      <c r="BL571" s="18" t="s">
        <v>221</v>
      </c>
      <c r="BM571" s="183" t="s">
        <v>1210</v>
      </c>
    </row>
    <row r="572" s="2" customFormat="1">
      <c r="A572" s="37"/>
      <c r="B572" s="38"/>
      <c r="C572" s="37"/>
      <c r="D572" s="185" t="s">
        <v>224</v>
      </c>
      <c r="E572" s="37"/>
      <c r="F572" s="186" t="s">
        <v>1211</v>
      </c>
      <c r="G572" s="37"/>
      <c r="H572" s="37"/>
      <c r="I572" s="187"/>
      <c r="J572" s="37"/>
      <c r="K572" s="37"/>
      <c r="L572" s="38"/>
      <c r="M572" s="188"/>
      <c r="N572" s="189"/>
      <c r="O572" s="71"/>
      <c r="P572" s="71"/>
      <c r="Q572" s="71"/>
      <c r="R572" s="71"/>
      <c r="S572" s="71"/>
      <c r="T572" s="72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T572" s="18" t="s">
        <v>224</v>
      </c>
      <c r="AU572" s="18" t="s">
        <v>80</v>
      </c>
    </row>
    <row r="573" s="2" customFormat="1" ht="49.05" customHeight="1">
      <c r="A573" s="37"/>
      <c r="B573" s="171"/>
      <c r="C573" s="172" t="s">
        <v>1212</v>
      </c>
      <c r="D573" s="172" t="s">
        <v>216</v>
      </c>
      <c r="E573" s="173" t="s">
        <v>1213</v>
      </c>
      <c r="F573" s="174" t="s">
        <v>1214</v>
      </c>
      <c r="G573" s="175" t="s">
        <v>219</v>
      </c>
      <c r="H573" s="176">
        <v>43757.639999999999</v>
      </c>
      <c r="I573" s="177"/>
      <c r="J573" s="178">
        <f>ROUND(I573*H573,2)</f>
        <v>0</v>
      </c>
      <c r="K573" s="174" t="s">
        <v>220</v>
      </c>
      <c r="L573" s="38"/>
      <c r="M573" s="179" t="s">
        <v>3</v>
      </c>
      <c r="N573" s="180" t="s">
        <v>43</v>
      </c>
      <c r="O573" s="71"/>
      <c r="P573" s="181">
        <f>O573*H573</f>
        <v>0</v>
      </c>
      <c r="Q573" s="181">
        <v>0</v>
      </c>
      <c r="R573" s="181">
        <f>Q573*H573</f>
        <v>0</v>
      </c>
      <c r="S573" s="181">
        <v>0</v>
      </c>
      <c r="T573" s="182">
        <f>S573*H573</f>
        <v>0</v>
      </c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R573" s="183" t="s">
        <v>221</v>
      </c>
      <c r="AT573" s="183" t="s">
        <v>216</v>
      </c>
      <c r="AU573" s="183" t="s">
        <v>80</v>
      </c>
      <c r="AY573" s="18" t="s">
        <v>213</v>
      </c>
      <c r="BE573" s="184">
        <f>IF(N573="základní",J573,0)</f>
        <v>0</v>
      </c>
      <c r="BF573" s="184">
        <f>IF(N573="snížená",J573,0)</f>
        <v>0</v>
      </c>
      <c r="BG573" s="184">
        <f>IF(N573="zákl. přenesená",J573,0)</f>
        <v>0</v>
      </c>
      <c r="BH573" s="184">
        <f>IF(N573="sníž. přenesená",J573,0)</f>
        <v>0</v>
      </c>
      <c r="BI573" s="184">
        <f>IF(N573="nulová",J573,0)</f>
        <v>0</v>
      </c>
      <c r="BJ573" s="18" t="s">
        <v>76</v>
      </c>
      <c r="BK573" s="184">
        <f>ROUND(I573*H573,2)</f>
        <v>0</v>
      </c>
      <c r="BL573" s="18" t="s">
        <v>221</v>
      </c>
      <c r="BM573" s="183" t="s">
        <v>1215</v>
      </c>
    </row>
    <row r="574" s="2" customFormat="1">
      <c r="A574" s="37"/>
      <c r="B574" s="38"/>
      <c r="C574" s="37"/>
      <c r="D574" s="185" t="s">
        <v>224</v>
      </c>
      <c r="E574" s="37"/>
      <c r="F574" s="186" t="s">
        <v>1216</v>
      </c>
      <c r="G574" s="37"/>
      <c r="H574" s="37"/>
      <c r="I574" s="187"/>
      <c r="J574" s="37"/>
      <c r="K574" s="37"/>
      <c r="L574" s="38"/>
      <c r="M574" s="188"/>
      <c r="N574" s="189"/>
      <c r="O574" s="71"/>
      <c r="P574" s="71"/>
      <c r="Q574" s="71"/>
      <c r="R574" s="71"/>
      <c r="S574" s="71"/>
      <c r="T574" s="72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T574" s="18" t="s">
        <v>224</v>
      </c>
      <c r="AU574" s="18" t="s">
        <v>80</v>
      </c>
    </row>
    <row r="575" s="2" customFormat="1">
      <c r="A575" s="37"/>
      <c r="B575" s="38"/>
      <c r="C575" s="37"/>
      <c r="D575" s="190" t="s">
        <v>235</v>
      </c>
      <c r="E575" s="37"/>
      <c r="F575" s="191" t="s">
        <v>1217</v>
      </c>
      <c r="G575" s="37"/>
      <c r="H575" s="37"/>
      <c r="I575" s="187"/>
      <c r="J575" s="37"/>
      <c r="K575" s="37"/>
      <c r="L575" s="38"/>
      <c r="M575" s="188"/>
      <c r="N575" s="189"/>
      <c r="O575" s="71"/>
      <c r="P575" s="71"/>
      <c r="Q575" s="71"/>
      <c r="R575" s="71"/>
      <c r="S575" s="71"/>
      <c r="T575" s="72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T575" s="18" t="s">
        <v>235</v>
      </c>
      <c r="AU575" s="18" t="s">
        <v>80</v>
      </c>
    </row>
    <row r="576" s="2" customFormat="1" ht="44.25" customHeight="1">
      <c r="A576" s="37"/>
      <c r="B576" s="171"/>
      <c r="C576" s="172" t="s">
        <v>1218</v>
      </c>
      <c r="D576" s="172" t="s">
        <v>216</v>
      </c>
      <c r="E576" s="173" t="s">
        <v>1219</v>
      </c>
      <c r="F576" s="174" t="s">
        <v>1220</v>
      </c>
      <c r="G576" s="175" t="s">
        <v>219</v>
      </c>
      <c r="H576" s="176">
        <v>486.19600000000003</v>
      </c>
      <c r="I576" s="177"/>
      <c r="J576" s="178">
        <f>ROUND(I576*H576,2)</f>
        <v>0</v>
      </c>
      <c r="K576" s="174" t="s">
        <v>220</v>
      </c>
      <c r="L576" s="38"/>
      <c r="M576" s="179" t="s">
        <v>3</v>
      </c>
      <c r="N576" s="180" t="s">
        <v>43</v>
      </c>
      <c r="O576" s="71"/>
      <c r="P576" s="181">
        <f>O576*H576</f>
        <v>0</v>
      </c>
      <c r="Q576" s="181">
        <v>0</v>
      </c>
      <c r="R576" s="181">
        <f>Q576*H576</f>
        <v>0</v>
      </c>
      <c r="S576" s="181">
        <v>0</v>
      </c>
      <c r="T576" s="182">
        <f>S576*H576</f>
        <v>0</v>
      </c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R576" s="183" t="s">
        <v>221</v>
      </c>
      <c r="AT576" s="183" t="s">
        <v>216</v>
      </c>
      <c r="AU576" s="183" t="s">
        <v>80</v>
      </c>
      <c r="AY576" s="18" t="s">
        <v>213</v>
      </c>
      <c r="BE576" s="184">
        <f>IF(N576="základní",J576,0)</f>
        <v>0</v>
      </c>
      <c r="BF576" s="184">
        <f>IF(N576="snížená",J576,0)</f>
        <v>0</v>
      </c>
      <c r="BG576" s="184">
        <f>IF(N576="zákl. přenesená",J576,0)</f>
        <v>0</v>
      </c>
      <c r="BH576" s="184">
        <f>IF(N576="sníž. přenesená",J576,0)</f>
        <v>0</v>
      </c>
      <c r="BI576" s="184">
        <f>IF(N576="nulová",J576,0)</f>
        <v>0</v>
      </c>
      <c r="BJ576" s="18" t="s">
        <v>76</v>
      </c>
      <c r="BK576" s="184">
        <f>ROUND(I576*H576,2)</f>
        <v>0</v>
      </c>
      <c r="BL576" s="18" t="s">
        <v>221</v>
      </c>
      <c r="BM576" s="183" t="s">
        <v>1221</v>
      </c>
    </row>
    <row r="577" s="2" customFormat="1">
      <c r="A577" s="37"/>
      <c r="B577" s="38"/>
      <c r="C577" s="37"/>
      <c r="D577" s="185" t="s">
        <v>224</v>
      </c>
      <c r="E577" s="37"/>
      <c r="F577" s="186" t="s">
        <v>1222</v>
      </c>
      <c r="G577" s="37"/>
      <c r="H577" s="37"/>
      <c r="I577" s="187"/>
      <c r="J577" s="37"/>
      <c r="K577" s="37"/>
      <c r="L577" s="38"/>
      <c r="M577" s="188"/>
      <c r="N577" s="189"/>
      <c r="O577" s="71"/>
      <c r="P577" s="71"/>
      <c r="Q577" s="71"/>
      <c r="R577" s="71"/>
      <c r="S577" s="71"/>
      <c r="T577" s="72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T577" s="18" t="s">
        <v>224</v>
      </c>
      <c r="AU577" s="18" t="s">
        <v>80</v>
      </c>
    </row>
    <row r="578" s="2" customFormat="1" ht="37.8" customHeight="1">
      <c r="A578" s="37"/>
      <c r="B578" s="171"/>
      <c r="C578" s="172" t="s">
        <v>1223</v>
      </c>
      <c r="D578" s="172" t="s">
        <v>216</v>
      </c>
      <c r="E578" s="173" t="s">
        <v>1224</v>
      </c>
      <c r="F578" s="174" t="s">
        <v>1225</v>
      </c>
      <c r="G578" s="175" t="s">
        <v>219</v>
      </c>
      <c r="H578" s="176">
        <v>396.68000000000001</v>
      </c>
      <c r="I578" s="177"/>
      <c r="J578" s="178">
        <f>ROUND(I578*H578,2)</f>
        <v>0</v>
      </c>
      <c r="K578" s="174" t="s">
        <v>220</v>
      </c>
      <c r="L578" s="38"/>
      <c r="M578" s="179" t="s">
        <v>3</v>
      </c>
      <c r="N578" s="180" t="s">
        <v>43</v>
      </c>
      <c r="O578" s="71"/>
      <c r="P578" s="181">
        <f>O578*H578</f>
        <v>0</v>
      </c>
      <c r="Q578" s="181">
        <v>0.00012999999999999999</v>
      </c>
      <c r="R578" s="181">
        <f>Q578*H578</f>
        <v>0.051568399999999993</v>
      </c>
      <c r="S578" s="181">
        <v>0</v>
      </c>
      <c r="T578" s="182">
        <f>S578*H578</f>
        <v>0</v>
      </c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R578" s="183" t="s">
        <v>221</v>
      </c>
      <c r="AT578" s="183" t="s">
        <v>216</v>
      </c>
      <c r="AU578" s="183" t="s">
        <v>80</v>
      </c>
      <c r="AY578" s="18" t="s">
        <v>213</v>
      </c>
      <c r="BE578" s="184">
        <f>IF(N578="základní",J578,0)</f>
        <v>0</v>
      </c>
      <c r="BF578" s="184">
        <f>IF(N578="snížená",J578,0)</f>
        <v>0</v>
      </c>
      <c r="BG578" s="184">
        <f>IF(N578="zákl. přenesená",J578,0)</f>
        <v>0</v>
      </c>
      <c r="BH578" s="184">
        <f>IF(N578="sníž. přenesená",J578,0)</f>
        <v>0</v>
      </c>
      <c r="BI578" s="184">
        <f>IF(N578="nulová",J578,0)</f>
        <v>0</v>
      </c>
      <c r="BJ578" s="18" t="s">
        <v>76</v>
      </c>
      <c r="BK578" s="184">
        <f>ROUND(I578*H578,2)</f>
        <v>0</v>
      </c>
      <c r="BL578" s="18" t="s">
        <v>221</v>
      </c>
      <c r="BM578" s="183" t="s">
        <v>1226</v>
      </c>
    </row>
    <row r="579" s="2" customFormat="1">
      <c r="A579" s="37"/>
      <c r="B579" s="38"/>
      <c r="C579" s="37"/>
      <c r="D579" s="185" t="s">
        <v>224</v>
      </c>
      <c r="E579" s="37"/>
      <c r="F579" s="186" t="s">
        <v>1227</v>
      </c>
      <c r="G579" s="37"/>
      <c r="H579" s="37"/>
      <c r="I579" s="187"/>
      <c r="J579" s="37"/>
      <c r="K579" s="37"/>
      <c r="L579" s="38"/>
      <c r="M579" s="188"/>
      <c r="N579" s="189"/>
      <c r="O579" s="71"/>
      <c r="P579" s="71"/>
      <c r="Q579" s="71"/>
      <c r="R579" s="71"/>
      <c r="S579" s="71"/>
      <c r="T579" s="72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T579" s="18" t="s">
        <v>224</v>
      </c>
      <c r="AU579" s="18" t="s">
        <v>80</v>
      </c>
    </row>
    <row r="580" s="2" customFormat="1" ht="24.15" customHeight="1">
      <c r="A580" s="37"/>
      <c r="B580" s="171"/>
      <c r="C580" s="172" t="s">
        <v>1228</v>
      </c>
      <c r="D580" s="172" t="s">
        <v>216</v>
      </c>
      <c r="E580" s="173" t="s">
        <v>1229</v>
      </c>
      <c r="F580" s="174" t="s">
        <v>1230</v>
      </c>
      <c r="G580" s="175" t="s">
        <v>219</v>
      </c>
      <c r="H580" s="176">
        <v>486.19600000000003</v>
      </c>
      <c r="I580" s="177"/>
      <c r="J580" s="178">
        <f>ROUND(I580*H580,2)</f>
        <v>0</v>
      </c>
      <c r="K580" s="174" t="s">
        <v>220</v>
      </c>
      <c r="L580" s="38"/>
      <c r="M580" s="179" t="s">
        <v>3</v>
      </c>
      <c r="N580" s="180" t="s">
        <v>43</v>
      </c>
      <c r="O580" s="71"/>
      <c r="P580" s="181">
        <f>O580*H580</f>
        <v>0</v>
      </c>
      <c r="Q580" s="181">
        <v>0</v>
      </c>
      <c r="R580" s="181">
        <f>Q580*H580</f>
        <v>0</v>
      </c>
      <c r="S580" s="181">
        <v>0</v>
      </c>
      <c r="T580" s="182">
        <f>S580*H580</f>
        <v>0</v>
      </c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R580" s="183" t="s">
        <v>221</v>
      </c>
      <c r="AT580" s="183" t="s">
        <v>216</v>
      </c>
      <c r="AU580" s="183" t="s">
        <v>80</v>
      </c>
      <c r="AY580" s="18" t="s">
        <v>213</v>
      </c>
      <c r="BE580" s="184">
        <f>IF(N580="základní",J580,0)</f>
        <v>0</v>
      </c>
      <c r="BF580" s="184">
        <f>IF(N580="snížená",J580,0)</f>
        <v>0</v>
      </c>
      <c r="BG580" s="184">
        <f>IF(N580="zákl. přenesená",J580,0)</f>
        <v>0</v>
      </c>
      <c r="BH580" s="184">
        <f>IF(N580="sníž. přenesená",J580,0)</f>
        <v>0</v>
      </c>
      <c r="BI580" s="184">
        <f>IF(N580="nulová",J580,0)</f>
        <v>0</v>
      </c>
      <c r="BJ580" s="18" t="s">
        <v>76</v>
      </c>
      <c r="BK580" s="184">
        <f>ROUND(I580*H580,2)</f>
        <v>0</v>
      </c>
      <c r="BL580" s="18" t="s">
        <v>221</v>
      </c>
      <c r="BM580" s="183" t="s">
        <v>1231</v>
      </c>
    </row>
    <row r="581" s="2" customFormat="1">
      <c r="A581" s="37"/>
      <c r="B581" s="38"/>
      <c r="C581" s="37"/>
      <c r="D581" s="185" t="s">
        <v>224</v>
      </c>
      <c r="E581" s="37"/>
      <c r="F581" s="186" t="s">
        <v>1232</v>
      </c>
      <c r="G581" s="37"/>
      <c r="H581" s="37"/>
      <c r="I581" s="187"/>
      <c r="J581" s="37"/>
      <c r="K581" s="37"/>
      <c r="L581" s="38"/>
      <c r="M581" s="188"/>
      <c r="N581" s="189"/>
      <c r="O581" s="71"/>
      <c r="P581" s="71"/>
      <c r="Q581" s="71"/>
      <c r="R581" s="71"/>
      <c r="S581" s="71"/>
      <c r="T581" s="72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T581" s="18" t="s">
        <v>224</v>
      </c>
      <c r="AU581" s="18" t="s">
        <v>80</v>
      </c>
    </row>
    <row r="582" s="2" customFormat="1" ht="33" customHeight="1">
      <c r="A582" s="37"/>
      <c r="B582" s="171"/>
      <c r="C582" s="172" t="s">
        <v>1233</v>
      </c>
      <c r="D582" s="172" t="s">
        <v>216</v>
      </c>
      <c r="E582" s="173" t="s">
        <v>1234</v>
      </c>
      <c r="F582" s="174" t="s">
        <v>1235</v>
      </c>
      <c r="G582" s="175" t="s">
        <v>219</v>
      </c>
      <c r="H582" s="176">
        <v>29171.759999999998</v>
      </c>
      <c r="I582" s="177"/>
      <c r="J582" s="178">
        <f>ROUND(I582*H582,2)</f>
        <v>0</v>
      </c>
      <c r="K582" s="174" t="s">
        <v>220</v>
      </c>
      <c r="L582" s="38"/>
      <c r="M582" s="179" t="s">
        <v>3</v>
      </c>
      <c r="N582" s="180" t="s">
        <v>43</v>
      </c>
      <c r="O582" s="71"/>
      <c r="P582" s="181">
        <f>O582*H582</f>
        <v>0</v>
      </c>
      <c r="Q582" s="181">
        <v>0</v>
      </c>
      <c r="R582" s="181">
        <f>Q582*H582</f>
        <v>0</v>
      </c>
      <c r="S582" s="181">
        <v>0</v>
      </c>
      <c r="T582" s="182">
        <f>S582*H582</f>
        <v>0</v>
      </c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R582" s="183" t="s">
        <v>221</v>
      </c>
      <c r="AT582" s="183" t="s">
        <v>216</v>
      </c>
      <c r="AU582" s="183" t="s">
        <v>80</v>
      </c>
      <c r="AY582" s="18" t="s">
        <v>213</v>
      </c>
      <c r="BE582" s="184">
        <f>IF(N582="základní",J582,0)</f>
        <v>0</v>
      </c>
      <c r="BF582" s="184">
        <f>IF(N582="snížená",J582,0)</f>
        <v>0</v>
      </c>
      <c r="BG582" s="184">
        <f>IF(N582="zákl. přenesená",J582,0)</f>
        <v>0</v>
      </c>
      <c r="BH582" s="184">
        <f>IF(N582="sníž. přenesená",J582,0)</f>
        <v>0</v>
      </c>
      <c r="BI582" s="184">
        <f>IF(N582="nulová",J582,0)</f>
        <v>0</v>
      </c>
      <c r="BJ582" s="18" t="s">
        <v>76</v>
      </c>
      <c r="BK582" s="184">
        <f>ROUND(I582*H582,2)</f>
        <v>0</v>
      </c>
      <c r="BL582" s="18" t="s">
        <v>221</v>
      </c>
      <c r="BM582" s="183" t="s">
        <v>1236</v>
      </c>
    </row>
    <row r="583" s="2" customFormat="1">
      <c r="A583" s="37"/>
      <c r="B583" s="38"/>
      <c r="C583" s="37"/>
      <c r="D583" s="185" t="s">
        <v>224</v>
      </c>
      <c r="E583" s="37"/>
      <c r="F583" s="186" t="s">
        <v>1237</v>
      </c>
      <c r="G583" s="37"/>
      <c r="H583" s="37"/>
      <c r="I583" s="187"/>
      <c r="J583" s="37"/>
      <c r="K583" s="37"/>
      <c r="L583" s="38"/>
      <c r="M583" s="188"/>
      <c r="N583" s="189"/>
      <c r="O583" s="71"/>
      <c r="P583" s="71"/>
      <c r="Q583" s="71"/>
      <c r="R583" s="71"/>
      <c r="S583" s="71"/>
      <c r="T583" s="72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T583" s="18" t="s">
        <v>224</v>
      </c>
      <c r="AU583" s="18" t="s">
        <v>80</v>
      </c>
    </row>
    <row r="584" s="2" customFormat="1" ht="24.15" customHeight="1">
      <c r="A584" s="37"/>
      <c r="B584" s="171"/>
      <c r="C584" s="172" t="s">
        <v>1238</v>
      </c>
      <c r="D584" s="172" t="s">
        <v>216</v>
      </c>
      <c r="E584" s="173" t="s">
        <v>1239</v>
      </c>
      <c r="F584" s="174" t="s">
        <v>1240</v>
      </c>
      <c r="G584" s="175" t="s">
        <v>219</v>
      </c>
      <c r="H584" s="176">
        <v>486.19600000000003</v>
      </c>
      <c r="I584" s="177"/>
      <c r="J584" s="178">
        <f>ROUND(I584*H584,2)</f>
        <v>0</v>
      </c>
      <c r="K584" s="174" t="s">
        <v>220</v>
      </c>
      <c r="L584" s="38"/>
      <c r="M584" s="179" t="s">
        <v>3</v>
      </c>
      <c r="N584" s="180" t="s">
        <v>43</v>
      </c>
      <c r="O584" s="71"/>
      <c r="P584" s="181">
        <f>O584*H584</f>
        <v>0</v>
      </c>
      <c r="Q584" s="181">
        <v>0</v>
      </c>
      <c r="R584" s="181">
        <f>Q584*H584</f>
        <v>0</v>
      </c>
      <c r="S584" s="181">
        <v>0</v>
      </c>
      <c r="T584" s="182">
        <f>S584*H584</f>
        <v>0</v>
      </c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R584" s="183" t="s">
        <v>221</v>
      </c>
      <c r="AT584" s="183" t="s">
        <v>216</v>
      </c>
      <c r="AU584" s="183" t="s">
        <v>80</v>
      </c>
      <c r="AY584" s="18" t="s">
        <v>213</v>
      </c>
      <c r="BE584" s="184">
        <f>IF(N584="základní",J584,0)</f>
        <v>0</v>
      </c>
      <c r="BF584" s="184">
        <f>IF(N584="snížená",J584,0)</f>
        <v>0</v>
      </c>
      <c r="BG584" s="184">
        <f>IF(N584="zákl. přenesená",J584,0)</f>
        <v>0</v>
      </c>
      <c r="BH584" s="184">
        <f>IF(N584="sníž. přenesená",J584,0)</f>
        <v>0</v>
      </c>
      <c r="BI584" s="184">
        <f>IF(N584="nulová",J584,0)</f>
        <v>0</v>
      </c>
      <c r="BJ584" s="18" t="s">
        <v>76</v>
      </c>
      <c r="BK584" s="184">
        <f>ROUND(I584*H584,2)</f>
        <v>0</v>
      </c>
      <c r="BL584" s="18" t="s">
        <v>221</v>
      </c>
      <c r="BM584" s="183" t="s">
        <v>1241</v>
      </c>
    </row>
    <row r="585" s="2" customFormat="1">
      <c r="A585" s="37"/>
      <c r="B585" s="38"/>
      <c r="C585" s="37"/>
      <c r="D585" s="185" t="s">
        <v>224</v>
      </c>
      <c r="E585" s="37"/>
      <c r="F585" s="186" t="s">
        <v>1242</v>
      </c>
      <c r="G585" s="37"/>
      <c r="H585" s="37"/>
      <c r="I585" s="187"/>
      <c r="J585" s="37"/>
      <c r="K585" s="37"/>
      <c r="L585" s="38"/>
      <c r="M585" s="188"/>
      <c r="N585" s="189"/>
      <c r="O585" s="71"/>
      <c r="P585" s="71"/>
      <c r="Q585" s="71"/>
      <c r="R585" s="71"/>
      <c r="S585" s="71"/>
      <c r="T585" s="72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T585" s="18" t="s">
        <v>224</v>
      </c>
      <c r="AU585" s="18" t="s">
        <v>80</v>
      </c>
    </row>
    <row r="586" s="2" customFormat="1" ht="24.15" customHeight="1">
      <c r="A586" s="37"/>
      <c r="B586" s="171"/>
      <c r="C586" s="172" t="s">
        <v>1243</v>
      </c>
      <c r="D586" s="172" t="s">
        <v>216</v>
      </c>
      <c r="E586" s="173" t="s">
        <v>1244</v>
      </c>
      <c r="F586" s="174" t="s">
        <v>1245</v>
      </c>
      <c r="G586" s="175" t="s">
        <v>219</v>
      </c>
      <c r="H586" s="176">
        <v>486.19600000000003</v>
      </c>
      <c r="I586" s="177"/>
      <c r="J586" s="178">
        <f>ROUND(I586*H586,2)</f>
        <v>0</v>
      </c>
      <c r="K586" s="174" t="s">
        <v>220</v>
      </c>
      <c r="L586" s="38"/>
      <c r="M586" s="179" t="s">
        <v>3</v>
      </c>
      <c r="N586" s="180" t="s">
        <v>43</v>
      </c>
      <c r="O586" s="71"/>
      <c r="P586" s="181">
        <f>O586*H586</f>
        <v>0</v>
      </c>
      <c r="Q586" s="181">
        <v>0</v>
      </c>
      <c r="R586" s="181">
        <f>Q586*H586</f>
        <v>0</v>
      </c>
      <c r="S586" s="181">
        <v>0</v>
      </c>
      <c r="T586" s="182">
        <f>S586*H586</f>
        <v>0</v>
      </c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R586" s="183" t="s">
        <v>221</v>
      </c>
      <c r="AT586" s="183" t="s">
        <v>216</v>
      </c>
      <c r="AU586" s="183" t="s">
        <v>80</v>
      </c>
      <c r="AY586" s="18" t="s">
        <v>213</v>
      </c>
      <c r="BE586" s="184">
        <f>IF(N586="základní",J586,0)</f>
        <v>0</v>
      </c>
      <c r="BF586" s="184">
        <f>IF(N586="snížená",J586,0)</f>
        <v>0</v>
      </c>
      <c r="BG586" s="184">
        <f>IF(N586="zákl. přenesená",J586,0)</f>
        <v>0</v>
      </c>
      <c r="BH586" s="184">
        <f>IF(N586="sníž. přenesená",J586,0)</f>
        <v>0</v>
      </c>
      <c r="BI586" s="184">
        <f>IF(N586="nulová",J586,0)</f>
        <v>0</v>
      </c>
      <c r="BJ586" s="18" t="s">
        <v>76</v>
      </c>
      <c r="BK586" s="184">
        <f>ROUND(I586*H586,2)</f>
        <v>0</v>
      </c>
      <c r="BL586" s="18" t="s">
        <v>221</v>
      </c>
      <c r="BM586" s="183" t="s">
        <v>1246</v>
      </c>
    </row>
    <row r="587" s="2" customFormat="1">
      <c r="A587" s="37"/>
      <c r="B587" s="38"/>
      <c r="C587" s="37"/>
      <c r="D587" s="185" t="s">
        <v>224</v>
      </c>
      <c r="E587" s="37"/>
      <c r="F587" s="186" t="s">
        <v>1247</v>
      </c>
      <c r="G587" s="37"/>
      <c r="H587" s="37"/>
      <c r="I587" s="187"/>
      <c r="J587" s="37"/>
      <c r="K587" s="37"/>
      <c r="L587" s="38"/>
      <c r="M587" s="188"/>
      <c r="N587" s="189"/>
      <c r="O587" s="71"/>
      <c r="P587" s="71"/>
      <c r="Q587" s="71"/>
      <c r="R587" s="71"/>
      <c r="S587" s="71"/>
      <c r="T587" s="72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T587" s="18" t="s">
        <v>224</v>
      </c>
      <c r="AU587" s="18" t="s">
        <v>80</v>
      </c>
    </row>
    <row r="588" s="2" customFormat="1" ht="44.25" customHeight="1">
      <c r="A588" s="37"/>
      <c r="B588" s="171"/>
      <c r="C588" s="172" t="s">
        <v>1248</v>
      </c>
      <c r="D588" s="172" t="s">
        <v>216</v>
      </c>
      <c r="E588" s="173" t="s">
        <v>1249</v>
      </c>
      <c r="F588" s="174" t="s">
        <v>1250</v>
      </c>
      <c r="G588" s="175" t="s">
        <v>219</v>
      </c>
      <c r="H588" s="176">
        <v>486.19600000000003</v>
      </c>
      <c r="I588" s="177"/>
      <c r="J588" s="178">
        <f>ROUND(I588*H588,2)</f>
        <v>0</v>
      </c>
      <c r="K588" s="174" t="s">
        <v>220</v>
      </c>
      <c r="L588" s="38"/>
      <c r="M588" s="179" t="s">
        <v>3</v>
      </c>
      <c r="N588" s="180" t="s">
        <v>43</v>
      </c>
      <c r="O588" s="71"/>
      <c r="P588" s="181">
        <f>O588*H588</f>
        <v>0</v>
      </c>
      <c r="Q588" s="181">
        <v>0</v>
      </c>
      <c r="R588" s="181">
        <f>Q588*H588</f>
        <v>0</v>
      </c>
      <c r="S588" s="181">
        <v>0</v>
      </c>
      <c r="T588" s="182">
        <f>S588*H588</f>
        <v>0</v>
      </c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R588" s="183" t="s">
        <v>221</v>
      </c>
      <c r="AT588" s="183" t="s">
        <v>216</v>
      </c>
      <c r="AU588" s="183" t="s">
        <v>80</v>
      </c>
      <c r="AY588" s="18" t="s">
        <v>213</v>
      </c>
      <c r="BE588" s="184">
        <f>IF(N588="základní",J588,0)</f>
        <v>0</v>
      </c>
      <c r="BF588" s="184">
        <f>IF(N588="snížená",J588,0)</f>
        <v>0</v>
      </c>
      <c r="BG588" s="184">
        <f>IF(N588="zákl. přenesená",J588,0)</f>
        <v>0</v>
      </c>
      <c r="BH588" s="184">
        <f>IF(N588="sníž. přenesená",J588,0)</f>
        <v>0</v>
      </c>
      <c r="BI588" s="184">
        <f>IF(N588="nulová",J588,0)</f>
        <v>0</v>
      </c>
      <c r="BJ588" s="18" t="s">
        <v>76</v>
      </c>
      <c r="BK588" s="184">
        <f>ROUND(I588*H588,2)</f>
        <v>0</v>
      </c>
      <c r="BL588" s="18" t="s">
        <v>221</v>
      </c>
      <c r="BM588" s="183" t="s">
        <v>1251</v>
      </c>
    </row>
    <row r="589" s="2" customFormat="1">
      <c r="A589" s="37"/>
      <c r="B589" s="38"/>
      <c r="C589" s="37"/>
      <c r="D589" s="185" t="s">
        <v>224</v>
      </c>
      <c r="E589" s="37"/>
      <c r="F589" s="186" t="s">
        <v>1252</v>
      </c>
      <c r="G589" s="37"/>
      <c r="H589" s="37"/>
      <c r="I589" s="187"/>
      <c r="J589" s="37"/>
      <c r="K589" s="37"/>
      <c r="L589" s="38"/>
      <c r="M589" s="188"/>
      <c r="N589" s="189"/>
      <c r="O589" s="71"/>
      <c r="P589" s="71"/>
      <c r="Q589" s="71"/>
      <c r="R589" s="71"/>
      <c r="S589" s="71"/>
      <c r="T589" s="72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T589" s="18" t="s">
        <v>224</v>
      </c>
      <c r="AU589" s="18" t="s">
        <v>80</v>
      </c>
    </row>
    <row r="590" s="12" customFormat="1" ht="22.8" customHeight="1">
      <c r="A590" s="12"/>
      <c r="B590" s="158"/>
      <c r="C590" s="12"/>
      <c r="D590" s="159" t="s">
        <v>71</v>
      </c>
      <c r="E590" s="169" t="s">
        <v>1253</v>
      </c>
      <c r="F590" s="169" t="s">
        <v>1254</v>
      </c>
      <c r="G590" s="12"/>
      <c r="H590" s="12"/>
      <c r="I590" s="161"/>
      <c r="J590" s="170">
        <f>BK590</f>
        <v>0</v>
      </c>
      <c r="K590" s="12"/>
      <c r="L590" s="158"/>
      <c r="M590" s="163"/>
      <c r="N590" s="164"/>
      <c r="O590" s="164"/>
      <c r="P590" s="165">
        <f>SUM(P591:P592)</f>
        <v>0</v>
      </c>
      <c r="Q590" s="164"/>
      <c r="R590" s="165">
        <f>SUM(R591:R592)</f>
        <v>0</v>
      </c>
      <c r="S590" s="164"/>
      <c r="T590" s="166">
        <f>SUM(T591:T592)</f>
        <v>0</v>
      </c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R590" s="159" t="s">
        <v>76</v>
      </c>
      <c r="AT590" s="167" t="s">
        <v>71</v>
      </c>
      <c r="AU590" s="167" t="s">
        <v>76</v>
      </c>
      <c r="AY590" s="159" t="s">
        <v>213</v>
      </c>
      <c r="BK590" s="168">
        <f>SUM(BK591:BK592)</f>
        <v>0</v>
      </c>
    </row>
    <row r="591" s="2" customFormat="1" ht="62.7" customHeight="1">
      <c r="A591" s="37"/>
      <c r="B591" s="171"/>
      <c r="C591" s="172" t="s">
        <v>1255</v>
      </c>
      <c r="D591" s="172" t="s">
        <v>216</v>
      </c>
      <c r="E591" s="173" t="s">
        <v>1256</v>
      </c>
      <c r="F591" s="174" t="s">
        <v>1257</v>
      </c>
      <c r="G591" s="175" t="s">
        <v>281</v>
      </c>
      <c r="H591" s="176">
        <v>813.58500000000004</v>
      </c>
      <c r="I591" s="177"/>
      <c r="J591" s="178">
        <f>ROUND(I591*H591,2)</f>
        <v>0</v>
      </c>
      <c r="K591" s="174" t="s">
        <v>220</v>
      </c>
      <c r="L591" s="38"/>
      <c r="M591" s="179" t="s">
        <v>3</v>
      </c>
      <c r="N591" s="180" t="s">
        <v>43</v>
      </c>
      <c r="O591" s="71"/>
      <c r="P591" s="181">
        <f>O591*H591</f>
        <v>0</v>
      </c>
      <c r="Q591" s="181">
        <v>0</v>
      </c>
      <c r="R591" s="181">
        <f>Q591*H591</f>
        <v>0</v>
      </c>
      <c r="S591" s="181">
        <v>0</v>
      </c>
      <c r="T591" s="182">
        <f>S591*H591</f>
        <v>0</v>
      </c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R591" s="183" t="s">
        <v>221</v>
      </c>
      <c r="AT591" s="183" t="s">
        <v>216</v>
      </c>
      <c r="AU591" s="183" t="s">
        <v>80</v>
      </c>
      <c r="AY591" s="18" t="s">
        <v>213</v>
      </c>
      <c r="BE591" s="184">
        <f>IF(N591="základní",J591,0)</f>
        <v>0</v>
      </c>
      <c r="BF591" s="184">
        <f>IF(N591="snížená",J591,0)</f>
        <v>0</v>
      </c>
      <c r="BG591" s="184">
        <f>IF(N591="zákl. přenesená",J591,0)</f>
        <v>0</v>
      </c>
      <c r="BH591" s="184">
        <f>IF(N591="sníž. přenesená",J591,0)</f>
        <v>0</v>
      </c>
      <c r="BI591" s="184">
        <f>IF(N591="nulová",J591,0)</f>
        <v>0</v>
      </c>
      <c r="BJ591" s="18" t="s">
        <v>76</v>
      </c>
      <c r="BK591" s="184">
        <f>ROUND(I591*H591,2)</f>
        <v>0</v>
      </c>
      <c r="BL591" s="18" t="s">
        <v>221</v>
      </c>
      <c r="BM591" s="183" t="s">
        <v>1258</v>
      </c>
    </row>
    <row r="592" s="2" customFormat="1">
      <c r="A592" s="37"/>
      <c r="B592" s="38"/>
      <c r="C592" s="37"/>
      <c r="D592" s="185" t="s">
        <v>224</v>
      </c>
      <c r="E592" s="37"/>
      <c r="F592" s="186" t="s">
        <v>1259</v>
      </c>
      <c r="G592" s="37"/>
      <c r="H592" s="37"/>
      <c r="I592" s="187"/>
      <c r="J592" s="37"/>
      <c r="K592" s="37"/>
      <c r="L592" s="38"/>
      <c r="M592" s="188"/>
      <c r="N592" s="189"/>
      <c r="O592" s="71"/>
      <c r="P592" s="71"/>
      <c r="Q592" s="71"/>
      <c r="R592" s="71"/>
      <c r="S592" s="71"/>
      <c r="T592" s="72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T592" s="18" t="s">
        <v>224</v>
      </c>
      <c r="AU592" s="18" t="s">
        <v>80</v>
      </c>
    </row>
    <row r="593" s="12" customFormat="1" ht="25.92" customHeight="1">
      <c r="A593" s="12"/>
      <c r="B593" s="158"/>
      <c r="C593" s="12"/>
      <c r="D593" s="159" t="s">
        <v>71</v>
      </c>
      <c r="E593" s="160" t="s">
        <v>1260</v>
      </c>
      <c r="F593" s="160" t="s">
        <v>1261</v>
      </c>
      <c r="G593" s="12"/>
      <c r="H593" s="12"/>
      <c r="I593" s="161"/>
      <c r="J593" s="162">
        <f>BK593</f>
        <v>0</v>
      </c>
      <c r="K593" s="12"/>
      <c r="L593" s="158"/>
      <c r="M593" s="163"/>
      <c r="N593" s="164"/>
      <c r="O593" s="164"/>
      <c r="P593" s="165">
        <f>P594+P616+P622+P648+P699+P741+P770+P783+P848+P897+P906+P956+P974+P999+P1007+P1025</f>
        <v>0</v>
      </c>
      <c r="Q593" s="164"/>
      <c r="R593" s="165">
        <f>R594+R616+R622+R648+R699+R741+R770+R783+R848+R897+R906+R956+R974+R999+R1007+R1025</f>
        <v>69.742910041623489</v>
      </c>
      <c r="S593" s="164"/>
      <c r="T593" s="166">
        <f>T594+T616+T622+T648+T699+T741+T770+T783+T848+T897+T906+T956+T974+T999+T1007+T1025</f>
        <v>0.021692370000000002</v>
      </c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R593" s="159" t="s">
        <v>80</v>
      </c>
      <c r="AT593" s="167" t="s">
        <v>71</v>
      </c>
      <c r="AU593" s="167" t="s">
        <v>72</v>
      </c>
      <c r="AY593" s="159" t="s">
        <v>213</v>
      </c>
      <c r="BK593" s="168">
        <f>BK594+BK616+BK622+BK648+BK699+BK741+BK770+BK783+BK848+BK897+BK906+BK956+BK974+BK999+BK1007+BK1025</f>
        <v>0</v>
      </c>
    </row>
    <row r="594" s="12" customFormat="1" ht="22.8" customHeight="1">
      <c r="A594" s="12"/>
      <c r="B594" s="158"/>
      <c r="C594" s="12"/>
      <c r="D594" s="159" t="s">
        <v>71</v>
      </c>
      <c r="E594" s="169" t="s">
        <v>1262</v>
      </c>
      <c r="F594" s="169" t="s">
        <v>1263</v>
      </c>
      <c r="G594" s="12"/>
      <c r="H594" s="12"/>
      <c r="I594" s="161"/>
      <c r="J594" s="170">
        <f>BK594</f>
        <v>0</v>
      </c>
      <c r="K594" s="12"/>
      <c r="L594" s="158"/>
      <c r="M594" s="163"/>
      <c r="N594" s="164"/>
      <c r="O594" s="164"/>
      <c r="P594" s="165">
        <f>P595+SUM(P596:P599)</f>
        <v>0</v>
      </c>
      <c r="Q594" s="164"/>
      <c r="R594" s="165">
        <f>R595+SUM(R596:R599)</f>
        <v>4.0795936875000001</v>
      </c>
      <c r="S594" s="164"/>
      <c r="T594" s="166">
        <f>T595+SUM(T596:T599)</f>
        <v>0</v>
      </c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R594" s="159" t="s">
        <v>80</v>
      </c>
      <c r="AT594" s="167" t="s">
        <v>71</v>
      </c>
      <c r="AU594" s="167" t="s">
        <v>76</v>
      </c>
      <c r="AY594" s="159" t="s">
        <v>213</v>
      </c>
      <c r="BK594" s="168">
        <f>BK595+SUM(BK596:BK599)</f>
        <v>0</v>
      </c>
    </row>
    <row r="595" s="2" customFormat="1" ht="44.25" customHeight="1">
      <c r="A595" s="37"/>
      <c r="B595" s="171"/>
      <c r="C595" s="172" t="s">
        <v>1264</v>
      </c>
      <c r="D595" s="172" t="s">
        <v>216</v>
      </c>
      <c r="E595" s="173" t="s">
        <v>1265</v>
      </c>
      <c r="F595" s="174" t="s">
        <v>1266</v>
      </c>
      <c r="G595" s="175" t="s">
        <v>219</v>
      </c>
      <c r="H595" s="176">
        <v>134.46700000000001</v>
      </c>
      <c r="I595" s="177"/>
      <c r="J595" s="178">
        <f>ROUND(I595*H595,2)</f>
        <v>0</v>
      </c>
      <c r="K595" s="174" t="s">
        <v>220</v>
      </c>
      <c r="L595" s="38"/>
      <c r="M595" s="179" t="s">
        <v>3</v>
      </c>
      <c r="N595" s="180" t="s">
        <v>43</v>
      </c>
      <c r="O595" s="71"/>
      <c r="P595" s="181">
        <f>O595*H595</f>
        <v>0</v>
      </c>
      <c r="Q595" s="181">
        <v>0.00040000000000000002</v>
      </c>
      <c r="R595" s="181">
        <f>Q595*H595</f>
        <v>0.05378680000000001</v>
      </c>
      <c r="S595" s="181">
        <v>0</v>
      </c>
      <c r="T595" s="182">
        <f>S595*H595</f>
        <v>0</v>
      </c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R595" s="183" t="s">
        <v>98</v>
      </c>
      <c r="AT595" s="183" t="s">
        <v>216</v>
      </c>
      <c r="AU595" s="183" t="s">
        <v>80</v>
      </c>
      <c r="AY595" s="18" t="s">
        <v>213</v>
      </c>
      <c r="BE595" s="184">
        <f>IF(N595="základní",J595,0)</f>
        <v>0</v>
      </c>
      <c r="BF595" s="184">
        <f>IF(N595="snížená",J595,0)</f>
        <v>0</v>
      </c>
      <c r="BG595" s="184">
        <f>IF(N595="zákl. přenesená",J595,0)</f>
        <v>0</v>
      </c>
      <c r="BH595" s="184">
        <f>IF(N595="sníž. přenesená",J595,0)</f>
        <v>0</v>
      </c>
      <c r="BI595" s="184">
        <f>IF(N595="nulová",J595,0)</f>
        <v>0</v>
      </c>
      <c r="BJ595" s="18" t="s">
        <v>76</v>
      </c>
      <c r="BK595" s="184">
        <f>ROUND(I595*H595,2)</f>
        <v>0</v>
      </c>
      <c r="BL595" s="18" t="s">
        <v>98</v>
      </c>
      <c r="BM595" s="183" t="s">
        <v>1267</v>
      </c>
    </row>
    <row r="596" s="2" customFormat="1">
      <c r="A596" s="37"/>
      <c r="B596" s="38"/>
      <c r="C596" s="37"/>
      <c r="D596" s="185" t="s">
        <v>224</v>
      </c>
      <c r="E596" s="37"/>
      <c r="F596" s="186" t="s">
        <v>1268</v>
      </c>
      <c r="G596" s="37"/>
      <c r="H596" s="37"/>
      <c r="I596" s="187"/>
      <c r="J596" s="37"/>
      <c r="K596" s="37"/>
      <c r="L596" s="38"/>
      <c r="M596" s="188"/>
      <c r="N596" s="189"/>
      <c r="O596" s="71"/>
      <c r="P596" s="71"/>
      <c r="Q596" s="71"/>
      <c r="R596" s="71"/>
      <c r="S596" s="71"/>
      <c r="T596" s="72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T596" s="18" t="s">
        <v>224</v>
      </c>
      <c r="AU596" s="18" t="s">
        <v>80</v>
      </c>
    </row>
    <row r="597" s="2" customFormat="1" ht="49.05" customHeight="1">
      <c r="A597" s="37"/>
      <c r="B597" s="171"/>
      <c r="C597" s="172" t="s">
        <v>1269</v>
      </c>
      <c r="D597" s="172" t="s">
        <v>216</v>
      </c>
      <c r="E597" s="173" t="s">
        <v>1270</v>
      </c>
      <c r="F597" s="174" t="s">
        <v>1271</v>
      </c>
      <c r="G597" s="175" t="s">
        <v>281</v>
      </c>
      <c r="H597" s="176">
        <v>4.0800000000000001</v>
      </c>
      <c r="I597" s="177"/>
      <c r="J597" s="178">
        <f>ROUND(I597*H597,2)</f>
        <v>0</v>
      </c>
      <c r="K597" s="174" t="s">
        <v>220</v>
      </c>
      <c r="L597" s="38"/>
      <c r="M597" s="179" t="s">
        <v>3</v>
      </c>
      <c r="N597" s="180" t="s">
        <v>43</v>
      </c>
      <c r="O597" s="71"/>
      <c r="P597" s="181">
        <f>O597*H597</f>
        <v>0</v>
      </c>
      <c r="Q597" s="181">
        <v>0</v>
      </c>
      <c r="R597" s="181">
        <f>Q597*H597</f>
        <v>0</v>
      </c>
      <c r="S597" s="181">
        <v>0</v>
      </c>
      <c r="T597" s="182">
        <f>S597*H597</f>
        <v>0</v>
      </c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R597" s="183" t="s">
        <v>98</v>
      </c>
      <c r="AT597" s="183" t="s">
        <v>216</v>
      </c>
      <c r="AU597" s="183" t="s">
        <v>80</v>
      </c>
      <c r="AY597" s="18" t="s">
        <v>213</v>
      </c>
      <c r="BE597" s="184">
        <f>IF(N597="základní",J597,0)</f>
        <v>0</v>
      </c>
      <c r="BF597" s="184">
        <f>IF(N597="snížená",J597,0)</f>
        <v>0</v>
      </c>
      <c r="BG597" s="184">
        <f>IF(N597="zákl. přenesená",J597,0)</f>
        <v>0</v>
      </c>
      <c r="BH597" s="184">
        <f>IF(N597="sníž. přenesená",J597,0)</f>
        <v>0</v>
      </c>
      <c r="BI597" s="184">
        <f>IF(N597="nulová",J597,0)</f>
        <v>0</v>
      </c>
      <c r="BJ597" s="18" t="s">
        <v>76</v>
      </c>
      <c r="BK597" s="184">
        <f>ROUND(I597*H597,2)</f>
        <v>0</v>
      </c>
      <c r="BL597" s="18" t="s">
        <v>98</v>
      </c>
      <c r="BM597" s="183" t="s">
        <v>1272</v>
      </c>
    </row>
    <row r="598" s="2" customFormat="1">
      <c r="A598" s="37"/>
      <c r="B598" s="38"/>
      <c r="C598" s="37"/>
      <c r="D598" s="185" t="s">
        <v>224</v>
      </c>
      <c r="E598" s="37"/>
      <c r="F598" s="186" t="s">
        <v>1273</v>
      </c>
      <c r="G598" s="37"/>
      <c r="H598" s="37"/>
      <c r="I598" s="187"/>
      <c r="J598" s="37"/>
      <c r="K598" s="37"/>
      <c r="L598" s="38"/>
      <c r="M598" s="188"/>
      <c r="N598" s="189"/>
      <c r="O598" s="71"/>
      <c r="P598" s="71"/>
      <c r="Q598" s="71"/>
      <c r="R598" s="71"/>
      <c r="S598" s="71"/>
      <c r="T598" s="72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T598" s="18" t="s">
        <v>224</v>
      </c>
      <c r="AU598" s="18" t="s">
        <v>80</v>
      </c>
    </row>
    <row r="599" s="12" customFormat="1" ht="20.88" customHeight="1">
      <c r="A599" s="12"/>
      <c r="B599" s="158"/>
      <c r="C599" s="12"/>
      <c r="D599" s="159" t="s">
        <v>71</v>
      </c>
      <c r="E599" s="169" t="s">
        <v>1274</v>
      </c>
      <c r="F599" s="169" t="s">
        <v>1275</v>
      </c>
      <c r="G599" s="12"/>
      <c r="H599" s="12"/>
      <c r="I599" s="161"/>
      <c r="J599" s="170">
        <f>BK599</f>
        <v>0</v>
      </c>
      <c r="K599" s="12"/>
      <c r="L599" s="158"/>
      <c r="M599" s="163"/>
      <c r="N599" s="164"/>
      <c r="O599" s="164"/>
      <c r="P599" s="165">
        <f>SUM(P600:P615)</f>
        <v>0</v>
      </c>
      <c r="Q599" s="164"/>
      <c r="R599" s="165">
        <f>SUM(R600:R615)</f>
        <v>4.0258068874999999</v>
      </c>
      <c r="S599" s="164"/>
      <c r="T599" s="166">
        <f>SUM(T600:T615)</f>
        <v>0</v>
      </c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159" t="s">
        <v>80</v>
      </c>
      <c r="AT599" s="167" t="s">
        <v>71</v>
      </c>
      <c r="AU599" s="167" t="s">
        <v>80</v>
      </c>
      <c r="AY599" s="159" t="s">
        <v>213</v>
      </c>
      <c r="BK599" s="168">
        <f>SUM(BK600:BK615)</f>
        <v>0</v>
      </c>
    </row>
    <row r="600" s="2" customFormat="1" ht="37.8" customHeight="1">
      <c r="A600" s="37"/>
      <c r="B600" s="171"/>
      <c r="C600" s="172" t="s">
        <v>1276</v>
      </c>
      <c r="D600" s="172" t="s">
        <v>216</v>
      </c>
      <c r="E600" s="173" t="s">
        <v>1277</v>
      </c>
      <c r="F600" s="174" t="s">
        <v>1278</v>
      </c>
      <c r="G600" s="175" t="s">
        <v>219</v>
      </c>
      <c r="H600" s="176">
        <v>205.97</v>
      </c>
      <c r="I600" s="177"/>
      <c r="J600" s="178">
        <f>ROUND(I600*H600,2)</f>
        <v>0</v>
      </c>
      <c r="K600" s="174" t="s">
        <v>220</v>
      </c>
      <c r="L600" s="38"/>
      <c r="M600" s="179" t="s">
        <v>3</v>
      </c>
      <c r="N600" s="180" t="s">
        <v>43</v>
      </c>
      <c r="O600" s="71"/>
      <c r="P600" s="181">
        <f>O600*H600</f>
        <v>0</v>
      </c>
      <c r="Q600" s="181">
        <v>0</v>
      </c>
      <c r="R600" s="181">
        <f>Q600*H600</f>
        <v>0</v>
      </c>
      <c r="S600" s="181">
        <v>0</v>
      </c>
      <c r="T600" s="182">
        <f>S600*H600</f>
        <v>0</v>
      </c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R600" s="183" t="s">
        <v>98</v>
      </c>
      <c r="AT600" s="183" t="s">
        <v>216</v>
      </c>
      <c r="AU600" s="183" t="s">
        <v>222</v>
      </c>
      <c r="AY600" s="18" t="s">
        <v>213</v>
      </c>
      <c r="BE600" s="184">
        <f>IF(N600="základní",J600,0)</f>
        <v>0</v>
      </c>
      <c r="BF600" s="184">
        <f>IF(N600="snížená",J600,0)</f>
        <v>0</v>
      </c>
      <c r="BG600" s="184">
        <f>IF(N600="zákl. přenesená",J600,0)</f>
        <v>0</v>
      </c>
      <c r="BH600" s="184">
        <f>IF(N600="sníž. přenesená",J600,0)</f>
        <v>0</v>
      </c>
      <c r="BI600" s="184">
        <f>IF(N600="nulová",J600,0)</f>
        <v>0</v>
      </c>
      <c r="BJ600" s="18" t="s">
        <v>76</v>
      </c>
      <c r="BK600" s="184">
        <f>ROUND(I600*H600,2)</f>
        <v>0</v>
      </c>
      <c r="BL600" s="18" t="s">
        <v>98</v>
      </c>
      <c r="BM600" s="183" t="s">
        <v>1279</v>
      </c>
    </row>
    <row r="601" s="2" customFormat="1">
      <c r="A601" s="37"/>
      <c r="B601" s="38"/>
      <c r="C601" s="37"/>
      <c r="D601" s="185" t="s">
        <v>224</v>
      </c>
      <c r="E601" s="37"/>
      <c r="F601" s="186" t="s">
        <v>1280</v>
      </c>
      <c r="G601" s="37"/>
      <c r="H601" s="37"/>
      <c r="I601" s="187"/>
      <c r="J601" s="37"/>
      <c r="K601" s="37"/>
      <c r="L601" s="38"/>
      <c r="M601" s="188"/>
      <c r="N601" s="189"/>
      <c r="O601" s="71"/>
      <c r="P601" s="71"/>
      <c r="Q601" s="71"/>
      <c r="R601" s="71"/>
      <c r="S601" s="71"/>
      <c r="T601" s="72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T601" s="18" t="s">
        <v>224</v>
      </c>
      <c r="AU601" s="18" t="s">
        <v>222</v>
      </c>
    </row>
    <row r="602" s="2" customFormat="1" ht="33" customHeight="1">
      <c r="A602" s="37"/>
      <c r="B602" s="171"/>
      <c r="C602" s="172" t="s">
        <v>1281</v>
      </c>
      <c r="D602" s="172" t="s">
        <v>216</v>
      </c>
      <c r="E602" s="173" t="s">
        <v>1282</v>
      </c>
      <c r="F602" s="174" t="s">
        <v>1283</v>
      </c>
      <c r="G602" s="175" t="s">
        <v>219</v>
      </c>
      <c r="H602" s="176">
        <v>134.46700000000001</v>
      </c>
      <c r="I602" s="177"/>
      <c r="J602" s="178">
        <f>ROUND(I602*H602,2)</f>
        <v>0</v>
      </c>
      <c r="K602" s="174" t="s">
        <v>220</v>
      </c>
      <c r="L602" s="38"/>
      <c r="M602" s="179" t="s">
        <v>3</v>
      </c>
      <c r="N602" s="180" t="s">
        <v>43</v>
      </c>
      <c r="O602" s="71"/>
      <c r="P602" s="181">
        <f>O602*H602</f>
        <v>0</v>
      </c>
      <c r="Q602" s="181">
        <v>0</v>
      </c>
      <c r="R602" s="181">
        <f>Q602*H602</f>
        <v>0</v>
      </c>
      <c r="S602" s="181">
        <v>0</v>
      </c>
      <c r="T602" s="182">
        <f>S602*H602</f>
        <v>0</v>
      </c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R602" s="183" t="s">
        <v>98</v>
      </c>
      <c r="AT602" s="183" t="s">
        <v>216</v>
      </c>
      <c r="AU602" s="183" t="s">
        <v>222</v>
      </c>
      <c r="AY602" s="18" t="s">
        <v>213</v>
      </c>
      <c r="BE602" s="184">
        <f>IF(N602="základní",J602,0)</f>
        <v>0</v>
      </c>
      <c r="BF602" s="184">
        <f>IF(N602="snížená",J602,0)</f>
        <v>0</v>
      </c>
      <c r="BG602" s="184">
        <f>IF(N602="zákl. přenesená",J602,0)</f>
        <v>0</v>
      </c>
      <c r="BH602" s="184">
        <f>IF(N602="sníž. přenesená",J602,0)</f>
        <v>0</v>
      </c>
      <c r="BI602" s="184">
        <f>IF(N602="nulová",J602,0)</f>
        <v>0</v>
      </c>
      <c r="BJ602" s="18" t="s">
        <v>76</v>
      </c>
      <c r="BK602" s="184">
        <f>ROUND(I602*H602,2)</f>
        <v>0</v>
      </c>
      <c r="BL602" s="18" t="s">
        <v>98</v>
      </c>
      <c r="BM602" s="183" t="s">
        <v>1284</v>
      </c>
    </row>
    <row r="603" s="2" customFormat="1">
      <c r="A603" s="37"/>
      <c r="B603" s="38"/>
      <c r="C603" s="37"/>
      <c r="D603" s="185" t="s">
        <v>224</v>
      </c>
      <c r="E603" s="37"/>
      <c r="F603" s="186" t="s">
        <v>1285</v>
      </c>
      <c r="G603" s="37"/>
      <c r="H603" s="37"/>
      <c r="I603" s="187"/>
      <c r="J603" s="37"/>
      <c r="K603" s="37"/>
      <c r="L603" s="38"/>
      <c r="M603" s="188"/>
      <c r="N603" s="189"/>
      <c r="O603" s="71"/>
      <c r="P603" s="71"/>
      <c r="Q603" s="71"/>
      <c r="R603" s="71"/>
      <c r="S603" s="71"/>
      <c r="T603" s="72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T603" s="18" t="s">
        <v>224</v>
      </c>
      <c r="AU603" s="18" t="s">
        <v>222</v>
      </c>
    </row>
    <row r="604" s="2" customFormat="1" ht="16.5" customHeight="1">
      <c r="A604" s="37"/>
      <c r="B604" s="171"/>
      <c r="C604" s="192" t="s">
        <v>1286</v>
      </c>
      <c r="D604" s="192" t="s">
        <v>292</v>
      </c>
      <c r="E604" s="193" t="s">
        <v>1287</v>
      </c>
      <c r="F604" s="194" t="s">
        <v>1288</v>
      </c>
      <c r="G604" s="195" t="s">
        <v>1289</v>
      </c>
      <c r="H604" s="196">
        <v>204.262</v>
      </c>
      <c r="I604" s="197"/>
      <c r="J604" s="198">
        <f>ROUND(I604*H604,2)</f>
        <v>0</v>
      </c>
      <c r="K604" s="194" t="s">
        <v>220</v>
      </c>
      <c r="L604" s="199"/>
      <c r="M604" s="200" t="s">
        <v>3</v>
      </c>
      <c r="N604" s="201" t="s">
        <v>43</v>
      </c>
      <c r="O604" s="71"/>
      <c r="P604" s="181">
        <f>O604*H604</f>
        <v>0</v>
      </c>
      <c r="Q604" s="181">
        <v>0.001</v>
      </c>
      <c r="R604" s="181">
        <f>Q604*H604</f>
        <v>0.204262</v>
      </c>
      <c r="S604" s="181">
        <v>0</v>
      </c>
      <c r="T604" s="182">
        <f>S604*H604</f>
        <v>0</v>
      </c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R604" s="183" t="s">
        <v>374</v>
      </c>
      <c r="AT604" s="183" t="s">
        <v>292</v>
      </c>
      <c r="AU604" s="183" t="s">
        <v>222</v>
      </c>
      <c r="AY604" s="18" t="s">
        <v>213</v>
      </c>
      <c r="BE604" s="184">
        <f>IF(N604="základní",J604,0)</f>
        <v>0</v>
      </c>
      <c r="BF604" s="184">
        <f>IF(N604="snížená",J604,0)</f>
        <v>0</v>
      </c>
      <c r="BG604" s="184">
        <f>IF(N604="zákl. přenesená",J604,0)</f>
        <v>0</v>
      </c>
      <c r="BH604" s="184">
        <f>IF(N604="sníž. přenesená",J604,0)</f>
        <v>0</v>
      </c>
      <c r="BI604" s="184">
        <f>IF(N604="nulová",J604,0)</f>
        <v>0</v>
      </c>
      <c r="BJ604" s="18" t="s">
        <v>76</v>
      </c>
      <c r="BK604" s="184">
        <f>ROUND(I604*H604,2)</f>
        <v>0</v>
      </c>
      <c r="BL604" s="18" t="s">
        <v>98</v>
      </c>
      <c r="BM604" s="183" t="s">
        <v>1290</v>
      </c>
    </row>
    <row r="605" s="2" customFormat="1" ht="24.15" customHeight="1">
      <c r="A605" s="37"/>
      <c r="B605" s="171"/>
      <c r="C605" s="172" t="s">
        <v>1291</v>
      </c>
      <c r="D605" s="172" t="s">
        <v>216</v>
      </c>
      <c r="E605" s="173" t="s">
        <v>1292</v>
      </c>
      <c r="F605" s="174" t="s">
        <v>1293</v>
      </c>
      <c r="G605" s="175" t="s">
        <v>219</v>
      </c>
      <c r="H605" s="176">
        <v>411.94</v>
      </c>
      <c r="I605" s="177"/>
      <c r="J605" s="178">
        <f>ROUND(I605*H605,2)</f>
        <v>0</v>
      </c>
      <c r="K605" s="174" t="s">
        <v>220</v>
      </c>
      <c r="L605" s="38"/>
      <c r="M605" s="179" t="s">
        <v>3</v>
      </c>
      <c r="N605" s="180" t="s">
        <v>43</v>
      </c>
      <c r="O605" s="71"/>
      <c r="P605" s="181">
        <f>O605*H605</f>
        <v>0</v>
      </c>
      <c r="Q605" s="181">
        <v>0.00039825</v>
      </c>
      <c r="R605" s="181">
        <f>Q605*H605</f>
        <v>0.16405510500000001</v>
      </c>
      <c r="S605" s="181">
        <v>0</v>
      </c>
      <c r="T605" s="182">
        <f>S605*H605</f>
        <v>0</v>
      </c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R605" s="183" t="s">
        <v>98</v>
      </c>
      <c r="AT605" s="183" t="s">
        <v>216</v>
      </c>
      <c r="AU605" s="183" t="s">
        <v>222</v>
      </c>
      <c r="AY605" s="18" t="s">
        <v>213</v>
      </c>
      <c r="BE605" s="184">
        <f>IF(N605="základní",J605,0)</f>
        <v>0</v>
      </c>
      <c r="BF605" s="184">
        <f>IF(N605="snížená",J605,0)</f>
        <v>0</v>
      </c>
      <c r="BG605" s="184">
        <f>IF(N605="zákl. přenesená",J605,0)</f>
        <v>0</v>
      </c>
      <c r="BH605" s="184">
        <f>IF(N605="sníž. přenesená",J605,0)</f>
        <v>0</v>
      </c>
      <c r="BI605" s="184">
        <f>IF(N605="nulová",J605,0)</f>
        <v>0</v>
      </c>
      <c r="BJ605" s="18" t="s">
        <v>76</v>
      </c>
      <c r="BK605" s="184">
        <f>ROUND(I605*H605,2)</f>
        <v>0</v>
      </c>
      <c r="BL605" s="18" t="s">
        <v>98</v>
      </c>
      <c r="BM605" s="183" t="s">
        <v>1294</v>
      </c>
    </row>
    <row r="606" s="2" customFormat="1">
      <c r="A606" s="37"/>
      <c r="B606" s="38"/>
      <c r="C606" s="37"/>
      <c r="D606" s="185" t="s">
        <v>224</v>
      </c>
      <c r="E606" s="37"/>
      <c r="F606" s="186" t="s">
        <v>1295</v>
      </c>
      <c r="G606" s="37"/>
      <c r="H606" s="37"/>
      <c r="I606" s="187"/>
      <c r="J606" s="37"/>
      <c r="K606" s="37"/>
      <c r="L606" s="38"/>
      <c r="M606" s="188"/>
      <c r="N606" s="189"/>
      <c r="O606" s="71"/>
      <c r="P606" s="71"/>
      <c r="Q606" s="71"/>
      <c r="R606" s="71"/>
      <c r="S606" s="71"/>
      <c r="T606" s="72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T606" s="18" t="s">
        <v>224</v>
      </c>
      <c r="AU606" s="18" t="s">
        <v>222</v>
      </c>
    </row>
    <row r="607" s="2" customFormat="1" ht="24.15" customHeight="1">
      <c r="A607" s="37"/>
      <c r="B607" s="171"/>
      <c r="C607" s="172" t="s">
        <v>1296</v>
      </c>
      <c r="D607" s="172" t="s">
        <v>216</v>
      </c>
      <c r="E607" s="173" t="s">
        <v>1297</v>
      </c>
      <c r="F607" s="174" t="s">
        <v>1298</v>
      </c>
      <c r="G607" s="175" t="s">
        <v>219</v>
      </c>
      <c r="H607" s="176">
        <v>268.93400000000003</v>
      </c>
      <c r="I607" s="177"/>
      <c r="J607" s="178">
        <f>ROUND(I607*H607,2)</f>
        <v>0</v>
      </c>
      <c r="K607" s="174" t="s">
        <v>220</v>
      </c>
      <c r="L607" s="38"/>
      <c r="M607" s="179" t="s">
        <v>3</v>
      </c>
      <c r="N607" s="180" t="s">
        <v>43</v>
      </c>
      <c r="O607" s="71"/>
      <c r="P607" s="181">
        <f>O607*H607</f>
        <v>0</v>
      </c>
      <c r="Q607" s="181">
        <v>0.00039825</v>
      </c>
      <c r="R607" s="181">
        <f>Q607*H607</f>
        <v>0.10710296550000001</v>
      </c>
      <c r="S607" s="181">
        <v>0</v>
      </c>
      <c r="T607" s="182">
        <f>S607*H607</f>
        <v>0</v>
      </c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R607" s="183" t="s">
        <v>98</v>
      </c>
      <c r="AT607" s="183" t="s">
        <v>216</v>
      </c>
      <c r="AU607" s="183" t="s">
        <v>222</v>
      </c>
      <c r="AY607" s="18" t="s">
        <v>213</v>
      </c>
      <c r="BE607" s="184">
        <f>IF(N607="základní",J607,0)</f>
        <v>0</v>
      </c>
      <c r="BF607" s="184">
        <f>IF(N607="snížená",J607,0)</f>
        <v>0</v>
      </c>
      <c r="BG607" s="184">
        <f>IF(N607="zákl. přenesená",J607,0)</f>
        <v>0</v>
      </c>
      <c r="BH607" s="184">
        <f>IF(N607="sníž. přenesená",J607,0)</f>
        <v>0</v>
      </c>
      <c r="BI607" s="184">
        <f>IF(N607="nulová",J607,0)</f>
        <v>0</v>
      </c>
      <c r="BJ607" s="18" t="s">
        <v>76</v>
      </c>
      <c r="BK607" s="184">
        <f>ROUND(I607*H607,2)</f>
        <v>0</v>
      </c>
      <c r="BL607" s="18" t="s">
        <v>98</v>
      </c>
      <c r="BM607" s="183" t="s">
        <v>1299</v>
      </c>
    </row>
    <row r="608" s="2" customFormat="1">
      <c r="A608" s="37"/>
      <c r="B608" s="38"/>
      <c r="C608" s="37"/>
      <c r="D608" s="185" t="s">
        <v>224</v>
      </c>
      <c r="E608" s="37"/>
      <c r="F608" s="186" t="s">
        <v>1300</v>
      </c>
      <c r="G608" s="37"/>
      <c r="H608" s="37"/>
      <c r="I608" s="187"/>
      <c r="J608" s="37"/>
      <c r="K608" s="37"/>
      <c r="L608" s="38"/>
      <c r="M608" s="188"/>
      <c r="N608" s="189"/>
      <c r="O608" s="71"/>
      <c r="P608" s="71"/>
      <c r="Q608" s="71"/>
      <c r="R608" s="71"/>
      <c r="S608" s="71"/>
      <c r="T608" s="72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T608" s="18" t="s">
        <v>224</v>
      </c>
      <c r="AU608" s="18" t="s">
        <v>222</v>
      </c>
    </row>
    <row r="609" s="2" customFormat="1" ht="49.05" customHeight="1">
      <c r="A609" s="37"/>
      <c r="B609" s="171"/>
      <c r="C609" s="192" t="s">
        <v>1301</v>
      </c>
      <c r="D609" s="192" t="s">
        <v>292</v>
      </c>
      <c r="E609" s="193" t="s">
        <v>1302</v>
      </c>
      <c r="F609" s="194" t="s">
        <v>1303</v>
      </c>
      <c r="G609" s="195" t="s">
        <v>219</v>
      </c>
      <c r="H609" s="196">
        <v>396.60899999999998</v>
      </c>
      <c r="I609" s="197"/>
      <c r="J609" s="198">
        <f>ROUND(I609*H609,2)</f>
        <v>0</v>
      </c>
      <c r="K609" s="194" t="s">
        <v>220</v>
      </c>
      <c r="L609" s="199"/>
      <c r="M609" s="200" t="s">
        <v>3</v>
      </c>
      <c r="N609" s="201" t="s">
        <v>43</v>
      </c>
      <c r="O609" s="71"/>
      <c r="P609" s="181">
        <f>O609*H609</f>
        <v>0</v>
      </c>
      <c r="Q609" s="181">
        <v>0.0044000000000000003</v>
      </c>
      <c r="R609" s="181">
        <f>Q609*H609</f>
        <v>1.7450796</v>
      </c>
      <c r="S609" s="181">
        <v>0</v>
      </c>
      <c r="T609" s="182">
        <f>S609*H609</f>
        <v>0</v>
      </c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R609" s="183" t="s">
        <v>374</v>
      </c>
      <c r="AT609" s="183" t="s">
        <v>292</v>
      </c>
      <c r="AU609" s="183" t="s">
        <v>222</v>
      </c>
      <c r="AY609" s="18" t="s">
        <v>213</v>
      </c>
      <c r="BE609" s="184">
        <f>IF(N609="základní",J609,0)</f>
        <v>0</v>
      </c>
      <c r="BF609" s="184">
        <f>IF(N609="snížená",J609,0)</f>
        <v>0</v>
      </c>
      <c r="BG609" s="184">
        <f>IF(N609="zákl. přenesená",J609,0)</f>
        <v>0</v>
      </c>
      <c r="BH609" s="184">
        <f>IF(N609="sníž. přenesená",J609,0)</f>
        <v>0</v>
      </c>
      <c r="BI609" s="184">
        <f>IF(N609="nulová",J609,0)</f>
        <v>0</v>
      </c>
      <c r="BJ609" s="18" t="s">
        <v>76</v>
      </c>
      <c r="BK609" s="184">
        <f>ROUND(I609*H609,2)</f>
        <v>0</v>
      </c>
      <c r="BL609" s="18" t="s">
        <v>98</v>
      </c>
      <c r="BM609" s="183" t="s">
        <v>1304</v>
      </c>
    </row>
    <row r="610" s="2" customFormat="1" ht="49.05" customHeight="1">
      <c r="A610" s="37"/>
      <c r="B610" s="171"/>
      <c r="C610" s="192" t="s">
        <v>1305</v>
      </c>
      <c r="D610" s="192" t="s">
        <v>292</v>
      </c>
      <c r="E610" s="193" t="s">
        <v>1306</v>
      </c>
      <c r="F610" s="194" t="s">
        <v>1307</v>
      </c>
      <c r="G610" s="195" t="s">
        <v>219</v>
      </c>
      <c r="H610" s="196">
        <v>396.60899999999998</v>
      </c>
      <c r="I610" s="197"/>
      <c r="J610" s="198">
        <f>ROUND(I610*H610,2)</f>
        <v>0</v>
      </c>
      <c r="K610" s="194" t="s">
        <v>220</v>
      </c>
      <c r="L610" s="199"/>
      <c r="M610" s="200" t="s">
        <v>3</v>
      </c>
      <c r="N610" s="201" t="s">
        <v>43</v>
      </c>
      <c r="O610" s="71"/>
      <c r="P610" s="181">
        <f>O610*H610</f>
        <v>0</v>
      </c>
      <c r="Q610" s="181">
        <v>0.0044999999999999997</v>
      </c>
      <c r="R610" s="181">
        <f>Q610*H610</f>
        <v>1.7847404999999998</v>
      </c>
      <c r="S610" s="181">
        <v>0</v>
      </c>
      <c r="T610" s="182">
        <f>S610*H610</f>
        <v>0</v>
      </c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R610" s="183" t="s">
        <v>374</v>
      </c>
      <c r="AT610" s="183" t="s">
        <v>292</v>
      </c>
      <c r="AU610" s="183" t="s">
        <v>222</v>
      </c>
      <c r="AY610" s="18" t="s">
        <v>213</v>
      </c>
      <c r="BE610" s="184">
        <f>IF(N610="základní",J610,0)</f>
        <v>0</v>
      </c>
      <c r="BF610" s="184">
        <f>IF(N610="snížená",J610,0)</f>
        <v>0</v>
      </c>
      <c r="BG610" s="184">
        <f>IF(N610="zákl. přenesená",J610,0)</f>
        <v>0</v>
      </c>
      <c r="BH610" s="184">
        <f>IF(N610="sníž. přenesená",J610,0)</f>
        <v>0</v>
      </c>
      <c r="BI610" s="184">
        <f>IF(N610="nulová",J610,0)</f>
        <v>0</v>
      </c>
      <c r="BJ610" s="18" t="s">
        <v>76</v>
      </c>
      <c r="BK610" s="184">
        <f>ROUND(I610*H610,2)</f>
        <v>0</v>
      </c>
      <c r="BL610" s="18" t="s">
        <v>98</v>
      </c>
      <c r="BM610" s="183" t="s">
        <v>1308</v>
      </c>
    </row>
    <row r="611" s="2" customFormat="1" ht="37.8" customHeight="1">
      <c r="A611" s="37"/>
      <c r="B611" s="171"/>
      <c r="C611" s="172" t="s">
        <v>1309</v>
      </c>
      <c r="D611" s="172" t="s">
        <v>216</v>
      </c>
      <c r="E611" s="173" t="s">
        <v>1310</v>
      </c>
      <c r="F611" s="174" t="s">
        <v>1311</v>
      </c>
      <c r="G611" s="175" t="s">
        <v>329</v>
      </c>
      <c r="H611" s="176">
        <v>8</v>
      </c>
      <c r="I611" s="177"/>
      <c r="J611" s="178">
        <f>ROUND(I611*H611,2)</f>
        <v>0</v>
      </c>
      <c r="K611" s="174" t="s">
        <v>220</v>
      </c>
      <c r="L611" s="38"/>
      <c r="M611" s="179" t="s">
        <v>3</v>
      </c>
      <c r="N611" s="180" t="s">
        <v>43</v>
      </c>
      <c r="O611" s="71"/>
      <c r="P611" s="181">
        <f>O611*H611</f>
        <v>0</v>
      </c>
      <c r="Q611" s="181">
        <v>0.00029903999999999998</v>
      </c>
      <c r="R611" s="181">
        <f>Q611*H611</f>
        <v>0.0023923199999999999</v>
      </c>
      <c r="S611" s="181">
        <v>0</v>
      </c>
      <c r="T611" s="182">
        <f>S611*H611</f>
        <v>0</v>
      </c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R611" s="183" t="s">
        <v>98</v>
      </c>
      <c r="AT611" s="183" t="s">
        <v>216</v>
      </c>
      <c r="AU611" s="183" t="s">
        <v>222</v>
      </c>
      <c r="AY611" s="18" t="s">
        <v>213</v>
      </c>
      <c r="BE611" s="184">
        <f>IF(N611="základní",J611,0)</f>
        <v>0</v>
      </c>
      <c r="BF611" s="184">
        <f>IF(N611="snížená",J611,0)</f>
        <v>0</v>
      </c>
      <c r="BG611" s="184">
        <f>IF(N611="zákl. přenesená",J611,0)</f>
        <v>0</v>
      </c>
      <c r="BH611" s="184">
        <f>IF(N611="sníž. přenesená",J611,0)</f>
        <v>0</v>
      </c>
      <c r="BI611" s="184">
        <f>IF(N611="nulová",J611,0)</f>
        <v>0</v>
      </c>
      <c r="BJ611" s="18" t="s">
        <v>76</v>
      </c>
      <c r="BK611" s="184">
        <f>ROUND(I611*H611,2)</f>
        <v>0</v>
      </c>
      <c r="BL611" s="18" t="s">
        <v>98</v>
      </c>
      <c r="BM611" s="183" t="s">
        <v>1312</v>
      </c>
    </row>
    <row r="612" s="2" customFormat="1">
      <c r="A612" s="37"/>
      <c r="B612" s="38"/>
      <c r="C612" s="37"/>
      <c r="D612" s="185" t="s">
        <v>224</v>
      </c>
      <c r="E612" s="37"/>
      <c r="F612" s="186" t="s">
        <v>1313</v>
      </c>
      <c r="G612" s="37"/>
      <c r="H612" s="37"/>
      <c r="I612" s="187"/>
      <c r="J612" s="37"/>
      <c r="K612" s="37"/>
      <c r="L612" s="38"/>
      <c r="M612" s="188"/>
      <c r="N612" s="189"/>
      <c r="O612" s="71"/>
      <c r="P612" s="71"/>
      <c r="Q612" s="71"/>
      <c r="R612" s="71"/>
      <c r="S612" s="71"/>
      <c r="T612" s="72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T612" s="18" t="s">
        <v>224</v>
      </c>
      <c r="AU612" s="18" t="s">
        <v>222</v>
      </c>
    </row>
    <row r="613" s="2" customFormat="1" ht="24.15" customHeight="1">
      <c r="A613" s="37"/>
      <c r="B613" s="171"/>
      <c r="C613" s="192" t="s">
        <v>1314</v>
      </c>
      <c r="D613" s="192" t="s">
        <v>292</v>
      </c>
      <c r="E613" s="193" t="s">
        <v>1315</v>
      </c>
      <c r="F613" s="194" t="s">
        <v>1316</v>
      </c>
      <c r="G613" s="195" t="s">
        <v>329</v>
      </c>
      <c r="H613" s="196">
        <v>8</v>
      </c>
      <c r="I613" s="197"/>
      <c r="J613" s="198">
        <f>ROUND(I613*H613,2)</f>
        <v>0</v>
      </c>
      <c r="K613" s="194" t="s">
        <v>220</v>
      </c>
      <c r="L613" s="199"/>
      <c r="M613" s="200" t="s">
        <v>3</v>
      </c>
      <c r="N613" s="201" t="s">
        <v>43</v>
      </c>
      <c r="O613" s="71"/>
      <c r="P613" s="181">
        <f>O613*H613</f>
        <v>0</v>
      </c>
      <c r="Q613" s="181">
        <v>0.00020000000000000001</v>
      </c>
      <c r="R613" s="181">
        <f>Q613*H613</f>
        <v>0.0016000000000000001</v>
      </c>
      <c r="S613" s="181">
        <v>0</v>
      </c>
      <c r="T613" s="182">
        <f>S613*H613</f>
        <v>0</v>
      </c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R613" s="183" t="s">
        <v>374</v>
      </c>
      <c r="AT613" s="183" t="s">
        <v>292</v>
      </c>
      <c r="AU613" s="183" t="s">
        <v>222</v>
      </c>
      <c r="AY613" s="18" t="s">
        <v>213</v>
      </c>
      <c r="BE613" s="184">
        <f>IF(N613="základní",J613,0)</f>
        <v>0</v>
      </c>
      <c r="BF613" s="184">
        <f>IF(N613="snížená",J613,0)</f>
        <v>0</v>
      </c>
      <c r="BG613" s="184">
        <f>IF(N613="zákl. přenesená",J613,0)</f>
        <v>0</v>
      </c>
      <c r="BH613" s="184">
        <f>IF(N613="sníž. přenesená",J613,0)</f>
        <v>0</v>
      </c>
      <c r="BI613" s="184">
        <f>IF(N613="nulová",J613,0)</f>
        <v>0</v>
      </c>
      <c r="BJ613" s="18" t="s">
        <v>76</v>
      </c>
      <c r="BK613" s="184">
        <f>ROUND(I613*H613,2)</f>
        <v>0</v>
      </c>
      <c r="BL613" s="18" t="s">
        <v>98</v>
      </c>
      <c r="BM613" s="183" t="s">
        <v>1317</v>
      </c>
    </row>
    <row r="614" s="2" customFormat="1" ht="33" customHeight="1">
      <c r="A614" s="37"/>
      <c r="B614" s="171"/>
      <c r="C614" s="172" t="s">
        <v>1318</v>
      </c>
      <c r="D614" s="172" t="s">
        <v>216</v>
      </c>
      <c r="E614" s="173" t="s">
        <v>1319</v>
      </c>
      <c r="F614" s="174" t="s">
        <v>1320</v>
      </c>
      <c r="G614" s="175" t="s">
        <v>403</v>
      </c>
      <c r="H614" s="176">
        <v>82.299999999999997</v>
      </c>
      <c r="I614" s="177"/>
      <c r="J614" s="178">
        <f>ROUND(I614*H614,2)</f>
        <v>0</v>
      </c>
      <c r="K614" s="174" t="s">
        <v>220</v>
      </c>
      <c r="L614" s="38"/>
      <c r="M614" s="179" t="s">
        <v>3</v>
      </c>
      <c r="N614" s="180" t="s">
        <v>43</v>
      </c>
      <c r="O614" s="71"/>
      <c r="P614" s="181">
        <f>O614*H614</f>
        <v>0</v>
      </c>
      <c r="Q614" s="181">
        <v>0.00020139</v>
      </c>
      <c r="R614" s="181">
        <f>Q614*H614</f>
        <v>0.016574396999999998</v>
      </c>
      <c r="S614" s="181">
        <v>0</v>
      </c>
      <c r="T614" s="182">
        <f>S614*H614</f>
        <v>0</v>
      </c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R614" s="183" t="s">
        <v>98</v>
      </c>
      <c r="AT614" s="183" t="s">
        <v>216</v>
      </c>
      <c r="AU614" s="183" t="s">
        <v>222</v>
      </c>
      <c r="AY614" s="18" t="s">
        <v>213</v>
      </c>
      <c r="BE614" s="184">
        <f>IF(N614="základní",J614,0)</f>
        <v>0</v>
      </c>
      <c r="BF614" s="184">
        <f>IF(N614="snížená",J614,0)</f>
        <v>0</v>
      </c>
      <c r="BG614" s="184">
        <f>IF(N614="zákl. přenesená",J614,0)</f>
        <v>0</v>
      </c>
      <c r="BH614" s="184">
        <f>IF(N614="sníž. přenesená",J614,0)</f>
        <v>0</v>
      </c>
      <c r="BI614" s="184">
        <f>IF(N614="nulová",J614,0)</f>
        <v>0</v>
      </c>
      <c r="BJ614" s="18" t="s">
        <v>76</v>
      </c>
      <c r="BK614" s="184">
        <f>ROUND(I614*H614,2)</f>
        <v>0</v>
      </c>
      <c r="BL614" s="18" t="s">
        <v>98</v>
      </c>
      <c r="BM614" s="183" t="s">
        <v>1321</v>
      </c>
    </row>
    <row r="615" s="2" customFormat="1">
      <c r="A615" s="37"/>
      <c r="B615" s="38"/>
      <c r="C615" s="37"/>
      <c r="D615" s="185" t="s">
        <v>224</v>
      </c>
      <c r="E615" s="37"/>
      <c r="F615" s="186" t="s">
        <v>1322</v>
      </c>
      <c r="G615" s="37"/>
      <c r="H615" s="37"/>
      <c r="I615" s="187"/>
      <c r="J615" s="37"/>
      <c r="K615" s="37"/>
      <c r="L615" s="38"/>
      <c r="M615" s="188"/>
      <c r="N615" s="189"/>
      <c r="O615" s="71"/>
      <c r="P615" s="71"/>
      <c r="Q615" s="71"/>
      <c r="R615" s="71"/>
      <c r="S615" s="71"/>
      <c r="T615" s="72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T615" s="18" t="s">
        <v>224</v>
      </c>
      <c r="AU615" s="18" t="s">
        <v>222</v>
      </c>
    </row>
    <row r="616" s="12" customFormat="1" ht="22.8" customHeight="1">
      <c r="A616" s="12"/>
      <c r="B616" s="158"/>
      <c r="C616" s="12"/>
      <c r="D616" s="159" t="s">
        <v>71</v>
      </c>
      <c r="E616" s="169" t="s">
        <v>1323</v>
      </c>
      <c r="F616" s="169" t="s">
        <v>1324</v>
      </c>
      <c r="G616" s="12"/>
      <c r="H616" s="12"/>
      <c r="I616" s="161"/>
      <c r="J616" s="170">
        <f>BK616</f>
        <v>0</v>
      </c>
      <c r="K616" s="12"/>
      <c r="L616" s="158"/>
      <c r="M616" s="163"/>
      <c r="N616" s="164"/>
      <c r="O616" s="164"/>
      <c r="P616" s="165">
        <f>SUM(P617:P621)</f>
        <v>0</v>
      </c>
      <c r="Q616" s="164"/>
      <c r="R616" s="165">
        <f>SUM(R617:R621)</f>
        <v>0.021876000000000003</v>
      </c>
      <c r="S616" s="164"/>
      <c r="T616" s="166">
        <f>SUM(T617:T621)</f>
        <v>0</v>
      </c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R616" s="159" t="s">
        <v>80</v>
      </c>
      <c r="AT616" s="167" t="s">
        <v>71</v>
      </c>
      <c r="AU616" s="167" t="s">
        <v>76</v>
      </c>
      <c r="AY616" s="159" t="s">
        <v>213</v>
      </c>
      <c r="BK616" s="168">
        <f>SUM(BK617:BK621)</f>
        <v>0</v>
      </c>
    </row>
    <row r="617" s="2" customFormat="1" ht="33" customHeight="1">
      <c r="A617" s="37"/>
      <c r="B617" s="171"/>
      <c r="C617" s="172" t="s">
        <v>1325</v>
      </c>
      <c r="D617" s="172" t="s">
        <v>216</v>
      </c>
      <c r="E617" s="173" t="s">
        <v>1326</v>
      </c>
      <c r="F617" s="174" t="s">
        <v>1327</v>
      </c>
      <c r="G617" s="175" t="s">
        <v>219</v>
      </c>
      <c r="H617" s="176">
        <v>4.6920000000000002</v>
      </c>
      <c r="I617" s="177"/>
      <c r="J617" s="178">
        <f>ROUND(I617*H617,2)</f>
        <v>0</v>
      </c>
      <c r="K617" s="174" t="s">
        <v>220</v>
      </c>
      <c r="L617" s="38"/>
      <c r="M617" s="179" t="s">
        <v>3</v>
      </c>
      <c r="N617" s="180" t="s">
        <v>43</v>
      </c>
      <c r="O617" s="71"/>
      <c r="P617" s="181">
        <f>O617*H617</f>
        <v>0</v>
      </c>
      <c r="Q617" s="181">
        <v>0</v>
      </c>
      <c r="R617" s="181">
        <f>Q617*H617</f>
        <v>0</v>
      </c>
      <c r="S617" s="181">
        <v>0</v>
      </c>
      <c r="T617" s="182">
        <f>S617*H617</f>
        <v>0</v>
      </c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R617" s="183" t="s">
        <v>98</v>
      </c>
      <c r="AT617" s="183" t="s">
        <v>216</v>
      </c>
      <c r="AU617" s="183" t="s">
        <v>80</v>
      </c>
      <c r="AY617" s="18" t="s">
        <v>213</v>
      </c>
      <c r="BE617" s="184">
        <f>IF(N617="základní",J617,0)</f>
        <v>0</v>
      </c>
      <c r="BF617" s="184">
        <f>IF(N617="snížená",J617,0)</f>
        <v>0</v>
      </c>
      <c r="BG617" s="184">
        <f>IF(N617="zákl. přenesená",J617,0)</f>
        <v>0</v>
      </c>
      <c r="BH617" s="184">
        <f>IF(N617="sníž. přenesená",J617,0)</f>
        <v>0</v>
      </c>
      <c r="BI617" s="184">
        <f>IF(N617="nulová",J617,0)</f>
        <v>0</v>
      </c>
      <c r="BJ617" s="18" t="s">
        <v>76</v>
      </c>
      <c r="BK617" s="184">
        <f>ROUND(I617*H617,2)</f>
        <v>0</v>
      </c>
      <c r="BL617" s="18" t="s">
        <v>98</v>
      </c>
      <c r="BM617" s="183" t="s">
        <v>1328</v>
      </c>
    </row>
    <row r="618" s="2" customFormat="1">
      <c r="A618" s="37"/>
      <c r="B618" s="38"/>
      <c r="C618" s="37"/>
      <c r="D618" s="185" t="s">
        <v>224</v>
      </c>
      <c r="E618" s="37"/>
      <c r="F618" s="186" t="s">
        <v>1329</v>
      </c>
      <c r="G618" s="37"/>
      <c r="H618" s="37"/>
      <c r="I618" s="187"/>
      <c r="J618" s="37"/>
      <c r="K618" s="37"/>
      <c r="L618" s="38"/>
      <c r="M618" s="188"/>
      <c r="N618" s="189"/>
      <c r="O618" s="71"/>
      <c r="P618" s="71"/>
      <c r="Q618" s="71"/>
      <c r="R618" s="71"/>
      <c r="S618" s="71"/>
      <c r="T618" s="72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T618" s="18" t="s">
        <v>224</v>
      </c>
      <c r="AU618" s="18" t="s">
        <v>80</v>
      </c>
    </row>
    <row r="619" s="2" customFormat="1" ht="49.05" customHeight="1">
      <c r="A619" s="37"/>
      <c r="B619" s="171"/>
      <c r="C619" s="192" t="s">
        <v>1330</v>
      </c>
      <c r="D619" s="192" t="s">
        <v>292</v>
      </c>
      <c r="E619" s="193" t="s">
        <v>1331</v>
      </c>
      <c r="F619" s="194" t="s">
        <v>1332</v>
      </c>
      <c r="G619" s="195" t="s">
        <v>219</v>
      </c>
      <c r="H619" s="196">
        <v>5.4690000000000003</v>
      </c>
      <c r="I619" s="197"/>
      <c r="J619" s="198">
        <f>ROUND(I619*H619,2)</f>
        <v>0</v>
      </c>
      <c r="K619" s="194" t="s">
        <v>220</v>
      </c>
      <c r="L619" s="199"/>
      <c r="M619" s="200" t="s">
        <v>3</v>
      </c>
      <c r="N619" s="201" t="s">
        <v>43</v>
      </c>
      <c r="O619" s="71"/>
      <c r="P619" s="181">
        <f>O619*H619</f>
        <v>0</v>
      </c>
      <c r="Q619" s="181">
        <v>0.0040000000000000001</v>
      </c>
      <c r="R619" s="181">
        <f>Q619*H619</f>
        <v>0.021876000000000003</v>
      </c>
      <c r="S619" s="181">
        <v>0</v>
      </c>
      <c r="T619" s="182">
        <f>S619*H619</f>
        <v>0</v>
      </c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R619" s="183" t="s">
        <v>374</v>
      </c>
      <c r="AT619" s="183" t="s">
        <v>292</v>
      </c>
      <c r="AU619" s="183" t="s">
        <v>80</v>
      </c>
      <c r="AY619" s="18" t="s">
        <v>213</v>
      </c>
      <c r="BE619" s="184">
        <f>IF(N619="základní",J619,0)</f>
        <v>0</v>
      </c>
      <c r="BF619" s="184">
        <f>IF(N619="snížená",J619,0)</f>
        <v>0</v>
      </c>
      <c r="BG619" s="184">
        <f>IF(N619="zákl. přenesená",J619,0)</f>
        <v>0</v>
      </c>
      <c r="BH619" s="184">
        <f>IF(N619="sníž. přenesená",J619,0)</f>
        <v>0</v>
      </c>
      <c r="BI619" s="184">
        <f>IF(N619="nulová",J619,0)</f>
        <v>0</v>
      </c>
      <c r="BJ619" s="18" t="s">
        <v>76</v>
      </c>
      <c r="BK619" s="184">
        <f>ROUND(I619*H619,2)</f>
        <v>0</v>
      </c>
      <c r="BL619" s="18" t="s">
        <v>98</v>
      </c>
      <c r="BM619" s="183" t="s">
        <v>1333</v>
      </c>
    </row>
    <row r="620" s="2" customFormat="1" ht="49.05" customHeight="1">
      <c r="A620" s="37"/>
      <c r="B620" s="171"/>
      <c r="C620" s="172" t="s">
        <v>1334</v>
      </c>
      <c r="D620" s="172" t="s">
        <v>216</v>
      </c>
      <c r="E620" s="173" t="s">
        <v>1335</v>
      </c>
      <c r="F620" s="174" t="s">
        <v>1336</v>
      </c>
      <c r="G620" s="175" t="s">
        <v>281</v>
      </c>
      <c r="H620" s="176">
        <v>0.021999999999999999</v>
      </c>
      <c r="I620" s="177"/>
      <c r="J620" s="178">
        <f>ROUND(I620*H620,2)</f>
        <v>0</v>
      </c>
      <c r="K620" s="174" t="s">
        <v>220</v>
      </c>
      <c r="L620" s="38"/>
      <c r="M620" s="179" t="s">
        <v>3</v>
      </c>
      <c r="N620" s="180" t="s">
        <v>43</v>
      </c>
      <c r="O620" s="71"/>
      <c r="P620" s="181">
        <f>O620*H620</f>
        <v>0</v>
      </c>
      <c r="Q620" s="181">
        <v>0</v>
      </c>
      <c r="R620" s="181">
        <f>Q620*H620</f>
        <v>0</v>
      </c>
      <c r="S620" s="181">
        <v>0</v>
      </c>
      <c r="T620" s="182">
        <f>S620*H620</f>
        <v>0</v>
      </c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R620" s="183" t="s">
        <v>98</v>
      </c>
      <c r="AT620" s="183" t="s">
        <v>216</v>
      </c>
      <c r="AU620" s="183" t="s">
        <v>80</v>
      </c>
      <c r="AY620" s="18" t="s">
        <v>213</v>
      </c>
      <c r="BE620" s="184">
        <f>IF(N620="základní",J620,0)</f>
        <v>0</v>
      </c>
      <c r="BF620" s="184">
        <f>IF(N620="snížená",J620,0)</f>
        <v>0</v>
      </c>
      <c r="BG620" s="184">
        <f>IF(N620="zákl. přenesená",J620,0)</f>
        <v>0</v>
      </c>
      <c r="BH620" s="184">
        <f>IF(N620="sníž. přenesená",J620,0)</f>
        <v>0</v>
      </c>
      <c r="BI620" s="184">
        <f>IF(N620="nulová",J620,0)</f>
        <v>0</v>
      </c>
      <c r="BJ620" s="18" t="s">
        <v>76</v>
      </c>
      <c r="BK620" s="184">
        <f>ROUND(I620*H620,2)</f>
        <v>0</v>
      </c>
      <c r="BL620" s="18" t="s">
        <v>98</v>
      </c>
      <c r="BM620" s="183" t="s">
        <v>1337</v>
      </c>
    </row>
    <row r="621" s="2" customFormat="1">
      <c r="A621" s="37"/>
      <c r="B621" s="38"/>
      <c r="C621" s="37"/>
      <c r="D621" s="185" t="s">
        <v>224</v>
      </c>
      <c r="E621" s="37"/>
      <c r="F621" s="186" t="s">
        <v>1338</v>
      </c>
      <c r="G621" s="37"/>
      <c r="H621" s="37"/>
      <c r="I621" s="187"/>
      <c r="J621" s="37"/>
      <c r="K621" s="37"/>
      <c r="L621" s="38"/>
      <c r="M621" s="188"/>
      <c r="N621" s="189"/>
      <c r="O621" s="71"/>
      <c r="P621" s="71"/>
      <c r="Q621" s="71"/>
      <c r="R621" s="71"/>
      <c r="S621" s="71"/>
      <c r="T621" s="72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T621" s="18" t="s">
        <v>224</v>
      </c>
      <c r="AU621" s="18" t="s">
        <v>80</v>
      </c>
    </row>
    <row r="622" s="12" customFormat="1" ht="22.8" customHeight="1">
      <c r="A622" s="12"/>
      <c r="B622" s="158"/>
      <c r="C622" s="12"/>
      <c r="D622" s="159" t="s">
        <v>71</v>
      </c>
      <c r="E622" s="169" t="s">
        <v>1339</v>
      </c>
      <c r="F622" s="169" t="s">
        <v>1340</v>
      </c>
      <c r="G622" s="12"/>
      <c r="H622" s="12"/>
      <c r="I622" s="161"/>
      <c r="J622" s="170">
        <f>BK622</f>
        <v>0</v>
      </c>
      <c r="K622" s="12"/>
      <c r="L622" s="158"/>
      <c r="M622" s="163"/>
      <c r="N622" s="164"/>
      <c r="O622" s="164"/>
      <c r="P622" s="165">
        <f>P623+SUM(P624:P628)+P641</f>
        <v>0</v>
      </c>
      <c r="Q622" s="164"/>
      <c r="R622" s="165">
        <f>R623+SUM(R624:R628)+R641</f>
        <v>5.0290597699999999</v>
      </c>
      <c r="S622" s="164"/>
      <c r="T622" s="166">
        <f>T623+SUM(T624:T628)+T641</f>
        <v>0</v>
      </c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R622" s="159" t="s">
        <v>80</v>
      </c>
      <c r="AT622" s="167" t="s">
        <v>71</v>
      </c>
      <c r="AU622" s="167" t="s">
        <v>76</v>
      </c>
      <c r="AY622" s="159" t="s">
        <v>213</v>
      </c>
      <c r="BK622" s="168">
        <f>BK623+SUM(BK624:BK628)+BK641</f>
        <v>0</v>
      </c>
    </row>
    <row r="623" s="2" customFormat="1" ht="37.8" customHeight="1">
      <c r="A623" s="37"/>
      <c r="B623" s="171"/>
      <c r="C623" s="172" t="s">
        <v>1341</v>
      </c>
      <c r="D623" s="172" t="s">
        <v>216</v>
      </c>
      <c r="E623" s="173" t="s">
        <v>1342</v>
      </c>
      <c r="F623" s="174" t="s">
        <v>1343</v>
      </c>
      <c r="G623" s="175" t="s">
        <v>219</v>
      </c>
      <c r="H623" s="176">
        <v>4.6920000000000002</v>
      </c>
      <c r="I623" s="177"/>
      <c r="J623" s="178">
        <f>ROUND(I623*H623,2)</f>
        <v>0</v>
      </c>
      <c r="K623" s="174" t="s">
        <v>220</v>
      </c>
      <c r="L623" s="38"/>
      <c r="M623" s="179" t="s">
        <v>3</v>
      </c>
      <c r="N623" s="180" t="s">
        <v>43</v>
      </c>
      <c r="O623" s="71"/>
      <c r="P623" s="181">
        <f>O623*H623</f>
        <v>0</v>
      </c>
      <c r="Q623" s="181">
        <v>0.00012</v>
      </c>
      <c r="R623" s="181">
        <f>Q623*H623</f>
        <v>0.00056304</v>
      </c>
      <c r="S623" s="181">
        <v>0</v>
      </c>
      <c r="T623" s="182">
        <f>S623*H623</f>
        <v>0</v>
      </c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R623" s="183" t="s">
        <v>98</v>
      </c>
      <c r="AT623" s="183" t="s">
        <v>216</v>
      </c>
      <c r="AU623" s="183" t="s">
        <v>80</v>
      </c>
      <c r="AY623" s="18" t="s">
        <v>213</v>
      </c>
      <c r="BE623" s="184">
        <f>IF(N623="základní",J623,0)</f>
        <v>0</v>
      </c>
      <c r="BF623" s="184">
        <f>IF(N623="snížená",J623,0)</f>
        <v>0</v>
      </c>
      <c r="BG623" s="184">
        <f>IF(N623="zákl. přenesená",J623,0)</f>
        <v>0</v>
      </c>
      <c r="BH623" s="184">
        <f>IF(N623="sníž. přenesená",J623,0)</f>
        <v>0</v>
      </c>
      <c r="BI623" s="184">
        <f>IF(N623="nulová",J623,0)</f>
        <v>0</v>
      </c>
      <c r="BJ623" s="18" t="s">
        <v>76</v>
      </c>
      <c r="BK623" s="184">
        <f>ROUND(I623*H623,2)</f>
        <v>0</v>
      </c>
      <c r="BL623" s="18" t="s">
        <v>98</v>
      </c>
      <c r="BM623" s="183" t="s">
        <v>1344</v>
      </c>
    </row>
    <row r="624" s="2" customFormat="1">
      <c r="A624" s="37"/>
      <c r="B624" s="38"/>
      <c r="C624" s="37"/>
      <c r="D624" s="185" t="s">
        <v>224</v>
      </c>
      <c r="E624" s="37"/>
      <c r="F624" s="186" t="s">
        <v>1345</v>
      </c>
      <c r="G624" s="37"/>
      <c r="H624" s="37"/>
      <c r="I624" s="187"/>
      <c r="J624" s="37"/>
      <c r="K624" s="37"/>
      <c r="L624" s="38"/>
      <c r="M624" s="188"/>
      <c r="N624" s="189"/>
      <c r="O624" s="71"/>
      <c r="P624" s="71"/>
      <c r="Q624" s="71"/>
      <c r="R624" s="71"/>
      <c r="S624" s="71"/>
      <c r="T624" s="72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T624" s="18" t="s">
        <v>224</v>
      </c>
      <c r="AU624" s="18" t="s">
        <v>80</v>
      </c>
    </row>
    <row r="625" s="2" customFormat="1" ht="16.5" customHeight="1">
      <c r="A625" s="37"/>
      <c r="B625" s="171"/>
      <c r="C625" s="192" t="s">
        <v>1346</v>
      </c>
      <c r="D625" s="192" t="s">
        <v>292</v>
      </c>
      <c r="E625" s="193" t="s">
        <v>1347</v>
      </c>
      <c r="F625" s="194" t="s">
        <v>1348</v>
      </c>
      <c r="G625" s="195" t="s">
        <v>232</v>
      </c>
      <c r="H625" s="196">
        <v>0.23499999999999999</v>
      </c>
      <c r="I625" s="197"/>
      <c r="J625" s="198">
        <f>ROUND(I625*H625,2)</f>
        <v>0</v>
      </c>
      <c r="K625" s="194" t="s">
        <v>220</v>
      </c>
      <c r="L625" s="199"/>
      <c r="M625" s="200" t="s">
        <v>3</v>
      </c>
      <c r="N625" s="201" t="s">
        <v>43</v>
      </c>
      <c r="O625" s="71"/>
      <c r="P625" s="181">
        <f>O625*H625</f>
        <v>0</v>
      </c>
      <c r="Q625" s="181">
        <v>0.02</v>
      </c>
      <c r="R625" s="181">
        <f>Q625*H625</f>
        <v>0.0047000000000000002</v>
      </c>
      <c r="S625" s="181">
        <v>0</v>
      </c>
      <c r="T625" s="182">
        <f>S625*H625</f>
        <v>0</v>
      </c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R625" s="183" t="s">
        <v>374</v>
      </c>
      <c r="AT625" s="183" t="s">
        <v>292</v>
      </c>
      <c r="AU625" s="183" t="s">
        <v>80</v>
      </c>
      <c r="AY625" s="18" t="s">
        <v>213</v>
      </c>
      <c r="BE625" s="184">
        <f>IF(N625="základní",J625,0)</f>
        <v>0</v>
      </c>
      <c r="BF625" s="184">
        <f>IF(N625="snížená",J625,0)</f>
        <v>0</v>
      </c>
      <c r="BG625" s="184">
        <f>IF(N625="zákl. přenesená",J625,0)</f>
        <v>0</v>
      </c>
      <c r="BH625" s="184">
        <f>IF(N625="sníž. přenesená",J625,0)</f>
        <v>0</v>
      </c>
      <c r="BI625" s="184">
        <f>IF(N625="nulová",J625,0)</f>
        <v>0</v>
      </c>
      <c r="BJ625" s="18" t="s">
        <v>76</v>
      </c>
      <c r="BK625" s="184">
        <f>ROUND(I625*H625,2)</f>
        <v>0</v>
      </c>
      <c r="BL625" s="18" t="s">
        <v>98</v>
      </c>
      <c r="BM625" s="183" t="s">
        <v>1349</v>
      </c>
    </row>
    <row r="626" s="2" customFormat="1" ht="55.5" customHeight="1">
      <c r="A626" s="37"/>
      <c r="B626" s="171"/>
      <c r="C626" s="172" t="s">
        <v>1350</v>
      </c>
      <c r="D626" s="172" t="s">
        <v>216</v>
      </c>
      <c r="E626" s="173" t="s">
        <v>1351</v>
      </c>
      <c r="F626" s="174" t="s">
        <v>1352</v>
      </c>
      <c r="G626" s="175" t="s">
        <v>281</v>
      </c>
      <c r="H626" s="176">
        <v>4.9359999999999999</v>
      </c>
      <c r="I626" s="177"/>
      <c r="J626" s="178">
        <f>ROUND(I626*H626,2)</f>
        <v>0</v>
      </c>
      <c r="K626" s="174" t="s">
        <v>220</v>
      </c>
      <c r="L626" s="38"/>
      <c r="M626" s="179" t="s">
        <v>3</v>
      </c>
      <c r="N626" s="180" t="s">
        <v>43</v>
      </c>
      <c r="O626" s="71"/>
      <c r="P626" s="181">
        <f>O626*H626</f>
        <v>0</v>
      </c>
      <c r="Q626" s="181">
        <v>0</v>
      </c>
      <c r="R626" s="181">
        <f>Q626*H626</f>
        <v>0</v>
      </c>
      <c r="S626" s="181">
        <v>0</v>
      </c>
      <c r="T626" s="182">
        <f>S626*H626</f>
        <v>0</v>
      </c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R626" s="183" t="s">
        <v>98</v>
      </c>
      <c r="AT626" s="183" t="s">
        <v>216</v>
      </c>
      <c r="AU626" s="183" t="s">
        <v>80</v>
      </c>
      <c r="AY626" s="18" t="s">
        <v>213</v>
      </c>
      <c r="BE626" s="184">
        <f>IF(N626="základní",J626,0)</f>
        <v>0</v>
      </c>
      <c r="BF626" s="184">
        <f>IF(N626="snížená",J626,0)</f>
        <v>0</v>
      </c>
      <c r="BG626" s="184">
        <f>IF(N626="zákl. přenesená",J626,0)</f>
        <v>0</v>
      </c>
      <c r="BH626" s="184">
        <f>IF(N626="sníž. přenesená",J626,0)</f>
        <v>0</v>
      </c>
      <c r="BI626" s="184">
        <f>IF(N626="nulová",J626,0)</f>
        <v>0</v>
      </c>
      <c r="BJ626" s="18" t="s">
        <v>76</v>
      </c>
      <c r="BK626" s="184">
        <f>ROUND(I626*H626,2)</f>
        <v>0</v>
      </c>
      <c r="BL626" s="18" t="s">
        <v>98</v>
      </c>
      <c r="BM626" s="183" t="s">
        <v>1353</v>
      </c>
    </row>
    <row r="627" s="2" customFormat="1">
      <c r="A627" s="37"/>
      <c r="B627" s="38"/>
      <c r="C627" s="37"/>
      <c r="D627" s="185" t="s">
        <v>224</v>
      </c>
      <c r="E627" s="37"/>
      <c r="F627" s="186" t="s">
        <v>1354</v>
      </c>
      <c r="G627" s="37"/>
      <c r="H627" s="37"/>
      <c r="I627" s="187"/>
      <c r="J627" s="37"/>
      <c r="K627" s="37"/>
      <c r="L627" s="38"/>
      <c r="M627" s="188"/>
      <c r="N627" s="189"/>
      <c r="O627" s="71"/>
      <c r="P627" s="71"/>
      <c r="Q627" s="71"/>
      <c r="R627" s="71"/>
      <c r="S627" s="71"/>
      <c r="T627" s="72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T627" s="18" t="s">
        <v>224</v>
      </c>
      <c r="AU627" s="18" t="s">
        <v>80</v>
      </c>
    </row>
    <row r="628" s="12" customFormat="1" ht="20.88" customHeight="1">
      <c r="A628" s="12"/>
      <c r="B628" s="158"/>
      <c r="C628" s="12"/>
      <c r="D628" s="159" t="s">
        <v>71</v>
      </c>
      <c r="E628" s="169" t="s">
        <v>1355</v>
      </c>
      <c r="F628" s="169" t="s">
        <v>1356</v>
      </c>
      <c r="G628" s="12"/>
      <c r="H628" s="12"/>
      <c r="I628" s="161"/>
      <c r="J628" s="170">
        <f>BK628</f>
        <v>0</v>
      </c>
      <c r="K628" s="12"/>
      <c r="L628" s="158"/>
      <c r="M628" s="163"/>
      <c r="N628" s="164"/>
      <c r="O628" s="164"/>
      <c r="P628" s="165">
        <f>SUM(P629:P640)</f>
        <v>0</v>
      </c>
      <c r="Q628" s="164"/>
      <c r="R628" s="165">
        <f>SUM(R629:R640)</f>
        <v>1.2662949300000002</v>
      </c>
      <c r="S628" s="164"/>
      <c r="T628" s="166">
        <f>SUM(T629:T640)</f>
        <v>0</v>
      </c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R628" s="159" t="s">
        <v>80</v>
      </c>
      <c r="AT628" s="167" t="s">
        <v>71</v>
      </c>
      <c r="AU628" s="167" t="s">
        <v>80</v>
      </c>
      <c r="AY628" s="159" t="s">
        <v>213</v>
      </c>
      <c r="BK628" s="168">
        <f>SUM(BK629:BK640)</f>
        <v>0</v>
      </c>
    </row>
    <row r="629" s="2" customFormat="1" ht="37.8" customHeight="1">
      <c r="A629" s="37"/>
      <c r="B629" s="171"/>
      <c r="C629" s="172" t="s">
        <v>1357</v>
      </c>
      <c r="D629" s="172" t="s">
        <v>216</v>
      </c>
      <c r="E629" s="173" t="s">
        <v>1358</v>
      </c>
      <c r="F629" s="174" t="s">
        <v>1359</v>
      </c>
      <c r="G629" s="175" t="s">
        <v>219</v>
      </c>
      <c r="H629" s="176">
        <v>376.18400000000003</v>
      </c>
      <c r="I629" s="177"/>
      <c r="J629" s="178">
        <f>ROUND(I629*H629,2)</f>
        <v>0</v>
      </c>
      <c r="K629" s="174" t="s">
        <v>220</v>
      </c>
      <c r="L629" s="38"/>
      <c r="M629" s="179" t="s">
        <v>3</v>
      </c>
      <c r="N629" s="180" t="s">
        <v>43</v>
      </c>
      <c r="O629" s="71"/>
      <c r="P629" s="181">
        <f>O629*H629</f>
        <v>0</v>
      </c>
      <c r="Q629" s="181">
        <v>0</v>
      </c>
      <c r="R629" s="181">
        <f>Q629*H629</f>
        <v>0</v>
      </c>
      <c r="S629" s="181">
        <v>0</v>
      </c>
      <c r="T629" s="182">
        <f>S629*H629</f>
        <v>0</v>
      </c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R629" s="183" t="s">
        <v>98</v>
      </c>
      <c r="AT629" s="183" t="s">
        <v>216</v>
      </c>
      <c r="AU629" s="183" t="s">
        <v>222</v>
      </c>
      <c r="AY629" s="18" t="s">
        <v>213</v>
      </c>
      <c r="BE629" s="184">
        <f>IF(N629="základní",J629,0)</f>
        <v>0</v>
      </c>
      <c r="BF629" s="184">
        <f>IF(N629="snížená",J629,0)</f>
        <v>0</v>
      </c>
      <c r="BG629" s="184">
        <f>IF(N629="zákl. přenesená",J629,0)</f>
        <v>0</v>
      </c>
      <c r="BH629" s="184">
        <f>IF(N629="sníž. přenesená",J629,0)</f>
        <v>0</v>
      </c>
      <c r="BI629" s="184">
        <f>IF(N629="nulová",J629,0)</f>
        <v>0</v>
      </c>
      <c r="BJ629" s="18" t="s">
        <v>76</v>
      </c>
      <c r="BK629" s="184">
        <f>ROUND(I629*H629,2)</f>
        <v>0</v>
      </c>
      <c r="BL629" s="18" t="s">
        <v>98</v>
      </c>
      <c r="BM629" s="183" t="s">
        <v>1360</v>
      </c>
    </row>
    <row r="630" s="2" customFormat="1">
      <c r="A630" s="37"/>
      <c r="B630" s="38"/>
      <c r="C630" s="37"/>
      <c r="D630" s="185" t="s">
        <v>224</v>
      </c>
      <c r="E630" s="37"/>
      <c r="F630" s="186" t="s">
        <v>1361</v>
      </c>
      <c r="G630" s="37"/>
      <c r="H630" s="37"/>
      <c r="I630" s="187"/>
      <c r="J630" s="37"/>
      <c r="K630" s="37"/>
      <c r="L630" s="38"/>
      <c r="M630" s="188"/>
      <c r="N630" s="189"/>
      <c r="O630" s="71"/>
      <c r="P630" s="71"/>
      <c r="Q630" s="71"/>
      <c r="R630" s="71"/>
      <c r="S630" s="71"/>
      <c r="T630" s="72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T630" s="18" t="s">
        <v>224</v>
      </c>
      <c r="AU630" s="18" t="s">
        <v>222</v>
      </c>
    </row>
    <row r="631" s="2" customFormat="1" ht="24.15" customHeight="1">
      <c r="A631" s="37"/>
      <c r="B631" s="171"/>
      <c r="C631" s="192" t="s">
        <v>1362</v>
      </c>
      <c r="D631" s="192" t="s">
        <v>292</v>
      </c>
      <c r="E631" s="193" t="s">
        <v>1363</v>
      </c>
      <c r="F631" s="194" t="s">
        <v>1364</v>
      </c>
      <c r="G631" s="195" t="s">
        <v>219</v>
      </c>
      <c r="H631" s="196">
        <v>197.49700000000001</v>
      </c>
      <c r="I631" s="197"/>
      <c r="J631" s="198">
        <f>ROUND(I631*H631,2)</f>
        <v>0</v>
      </c>
      <c r="K631" s="194" t="s">
        <v>220</v>
      </c>
      <c r="L631" s="199"/>
      <c r="M631" s="200" t="s">
        <v>3</v>
      </c>
      <c r="N631" s="201" t="s">
        <v>43</v>
      </c>
      <c r="O631" s="71"/>
      <c r="P631" s="181">
        <f>O631*H631</f>
        <v>0</v>
      </c>
      <c r="Q631" s="181">
        <v>0.0028999999999999998</v>
      </c>
      <c r="R631" s="181">
        <f>Q631*H631</f>
        <v>0.57274130000000001</v>
      </c>
      <c r="S631" s="181">
        <v>0</v>
      </c>
      <c r="T631" s="182">
        <f>S631*H631</f>
        <v>0</v>
      </c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R631" s="183" t="s">
        <v>374</v>
      </c>
      <c r="AT631" s="183" t="s">
        <v>292</v>
      </c>
      <c r="AU631" s="183" t="s">
        <v>222</v>
      </c>
      <c r="AY631" s="18" t="s">
        <v>213</v>
      </c>
      <c r="BE631" s="184">
        <f>IF(N631="základní",J631,0)</f>
        <v>0</v>
      </c>
      <c r="BF631" s="184">
        <f>IF(N631="snížená",J631,0)</f>
        <v>0</v>
      </c>
      <c r="BG631" s="184">
        <f>IF(N631="zákl. přenesená",J631,0)</f>
        <v>0</v>
      </c>
      <c r="BH631" s="184">
        <f>IF(N631="sníž. přenesená",J631,0)</f>
        <v>0</v>
      </c>
      <c r="BI631" s="184">
        <f>IF(N631="nulová",J631,0)</f>
        <v>0</v>
      </c>
      <c r="BJ631" s="18" t="s">
        <v>76</v>
      </c>
      <c r="BK631" s="184">
        <f>ROUND(I631*H631,2)</f>
        <v>0</v>
      </c>
      <c r="BL631" s="18" t="s">
        <v>98</v>
      </c>
      <c r="BM631" s="183" t="s">
        <v>1365</v>
      </c>
    </row>
    <row r="632" s="2" customFormat="1" ht="24.15" customHeight="1">
      <c r="A632" s="37"/>
      <c r="B632" s="171"/>
      <c r="C632" s="192" t="s">
        <v>1366</v>
      </c>
      <c r="D632" s="192" t="s">
        <v>292</v>
      </c>
      <c r="E632" s="193" t="s">
        <v>1367</v>
      </c>
      <c r="F632" s="194" t="s">
        <v>1368</v>
      </c>
      <c r="G632" s="195" t="s">
        <v>219</v>
      </c>
      <c r="H632" s="196">
        <v>140.202</v>
      </c>
      <c r="I632" s="197"/>
      <c r="J632" s="198">
        <f>ROUND(I632*H632,2)</f>
        <v>0</v>
      </c>
      <c r="K632" s="194" t="s">
        <v>220</v>
      </c>
      <c r="L632" s="199"/>
      <c r="M632" s="200" t="s">
        <v>3</v>
      </c>
      <c r="N632" s="201" t="s">
        <v>43</v>
      </c>
      <c r="O632" s="71"/>
      <c r="P632" s="181">
        <f>O632*H632</f>
        <v>0</v>
      </c>
      <c r="Q632" s="181">
        <v>0.0018</v>
      </c>
      <c r="R632" s="181">
        <f>Q632*H632</f>
        <v>0.25236359999999997</v>
      </c>
      <c r="S632" s="181">
        <v>0</v>
      </c>
      <c r="T632" s="182">
        <f>S632*H632</f>
        <v>0</v>
      </c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R632" s="183" t="s">
        <v>374</v>
      </c>
      <c r="AT632" s="183" t="s">
        <v>292</v>
      </c>
      <c r="AU632" s="183" t="s">
        <v>222</v>
      </c>
      <c r="AY632" s="18" t="s">
        <v>213</v>
      </c>
      <c r="BE632" s="184">
        <f>IF(N632="základní",J632,0)</f>
        <v>0</v>
      </c>
      <c r="BF632" s="184">
        <f>IF(N632="snížená",J632,0)</f>
        <v>0</v>
      </c>
      <c r="BG632" s="184">
        <f>IF(N632="zákl. přenesená",J632,0)</f>
        <v>0</v>
      </c>
      <c r="BH632" s="184">
        <f>IF(N632="sníž. přenesená",J632,0)</f>
        <v>0</v>
      </c>
      <c r="BI632" s="184">
        <f>IF(N632="nulová",J632,0)</f>
        <v>0</v>
      </c>
      <c r="BJ632" s="18" t="s">
        <v>76</v>
      </c>
      <c r="BK632" s="184">
        <f>ROUND(I632*H632,2)</f>
        <v>0</v>
      </c>
      <c r="BL632" s="18" t="s">
        <v>98</v>
      </c>
      <c r="BM632" s="183" t="s">
        <v>1369</v>
      </c>
    </row>
    <row r="633" s="2" customFormat="1" ht="24.15" customHeight="1">
      <c r="A633" s="37"/>
      <c r="B633" s="171"/>
      <c r="C633" s="192" t="s">
        <v>1370</v>
      </c>
      <c r="D633" s="192" t="s">
        <v>292</v>
      </c>
      <c r="E633" s="193" t="s">
        <v>1371</v>
      </c>
      <c r="F633" s="194" t="s">
        <v>1372</v>
      </c>
      <c r="G633" s="195" t="s">
        <v>219</v>
      </c>
      <c r="H633" s="196">
        <v>54.566000000000002</v>
      </c>
      <c r="I633" s="197"/>
      <c r="J633" s="198">
        <f>ROUND(I633*H633,2)</f>
        <v>0</v>
      </c>
      <c r="K633" s="194" t="s">
        <v>220</v>
      </c>
      <c r="L633" s="199"/>
      <c r="M633" s="200" t="s">
        <v>3</v>
      </c>
      <c r="N633" s="201" t="s">
        <v>43</v>
      </c>
      <c r="O633" s="71"/>
      <c r="P633" s="181">
        <f>O633*H633</f>
        <v>0</v>
      </c>
      <c r="Q633" s="181">
        <v>0.0015</v>
      </c>
      <c r="R633" s="181">
        <f>Q633*H633</f>
        <v>0.081849000000000005</v>
      </c>
      <c r="S633" s="181">
        <v>0</v>
      </c>
      <c r="T633" s="182">
        <f>S633*H633</f>
        <v>0</v>
      </c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R633" s="183" t="s">
        <v>374</v>
      </c>
      <c r="AT633" s="183" t="s">
        <v>292</v>
      </c>
      <c r="AU633" s="183" t="s">
        <v>222</v>
      </c>
      <c r="AY633" s="18" t="s">
        <v>213</v>
      </c>
      <c r="BE633" s="184">
        <f>IF(N633="základní",J633,0)</f>
        <v>0</v>
      </c>
      <c r="BF633" s="184">
        <f>IF(N633="snížená",J633,0)</f>
        <v>0</v>
      </c>
      <c r="BG633" s="184">
        <f>IF(N633="zákl. přenesená",J633,0)</f>
        <v>0</v>
      </c>
      <c r="BH633" s="184">
        <f>IF(N633="sníž. přenesená",J633,0)</f>
        <v>0</v>
      </c>
      <c r="BI633" s="184">
        <f>IF(N633="nulová",J633,0)</f>
        <v>0</v>
      </c>
      <c r="BJ633" s="18" t="s">
        <v>76</v>
      </c>
      <c r="BK633" s="184">
        <f>ROUND(I633*H633,2)</f>
        <v>0</v>
      </c>
      <c r="BL633" s="18" t="s">
        <v>98</v>
      </c>
      <c r="BM633" s="183" t="s">
        <v>1373</v>
      </c>
    </row>
    <row r="634" s="2" customFormat="1" ht="37.8" customHeight="1">
      <c r="A634" s="37"/>
      <c r="B634" s="171"/>
      <c r="C634" s="172" t="s">
        <v>1374</v>
      </c>
      <c r="D634" s="172" t="s">
        <v>216</v>
      </c>
      <c r="E634" s="173" t="s">
        <v>1358</v>
      </c>
      <c r="F634" s="174" t="s">
        <v>1359</v>
      </c>
      <c r="G634" s="175" t="s">
        <v>219</v>
      </c>
      <c r="H634" s="176">
        <v>454.166</v>
      </c>
      <c r="I634" s="177"/>
      <c r="J634" s="178">
        <f>ROUND(I634*H634,2)</f>
        <v>0</v>
      </c>
      <c r="K634" s="174" t="s">
        <v>220</v>
      </c>
      <c r="L634" s="38"/>
      <c r="M634" s="179" t="s">
        <v>3</v>
      </c>
      <c r="N634" s="180" t="s">
        <v>43</v>
      </c>
      <c r="O634" s="71"/>
      <c r="P634" s="181">
        <f>O634*H634</f>
        <v>0</v>
      </c>
      <c r="Q634" s="181">
        <v>0</v>
      </c>
      <c r="R634" s="181">
        <f>Q634*H634</f>
        <v>0</v>
      </c>
      <c r="S634" s="181">
        <v>0</v>
      </c>
      <c r="T634" s="182">
        <f>S634*H634</f>
        <v>0</v>
      </c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R634" s="183" t="s">
        <v>221</v>
      </c>
      <c r="AT634" s="183" t="s">
        <v>216</v>
      </c>
      <c r="AU634" s="183" t="s">
        <v>222</v>
      </c>
      <c r="AY634" s="18" t="s">
        <v>213</v>
      </c>
      <c r="BE634" s="184">
        <f>IF(N634="základní",J634,0)</f>
        <v>0</v>
      </c>
      <c r="BF634" s="184">
        <f>IF(N634="snížená",J634,0)</f>
        <v>0</v>
      </c>
      <c r="BG634" s="184">
        <f>IF(N634="zákl. přenesená",J634,0)</f>
        <v>0</v>
      </c>
      <c r="BH634" s="184">
        <f>IF(N634="sníž. přenesená",J634,0)</f>
        <v>0</v>
      </c>
      <c r="BI634" s="184">
        <f>IF(N634="nulová",J634,0)</f>
        <v>0</v>
      </c>
      <c r="BJ634" s="18" t="s">
        <v>76</v>
      </c>
      <c r="BK634" s="184">
        <f>ROUND(I634*H634,2)</f>
        <v>0</v>
      </c>
      <c r="BL634" s="18" t="s">
        <v>221</v>
      </c>
      <c r="BM634" s="183" t="s">
        <v>1375</v>
      </c>
    </row>
    <row r="635" s="2" customFormat="1">
      <c r="A635" s="37"/>
      <c r="B635" s="38"/>
      <c r="C635" s="37"/>
      <c r="D635" s="185" t="s">
        <v>224</v>
      </c>
      <c r="E635" s="37"/>
      <c r="F635" s="186" t="s">
        <v>1361</v>
      </c>
      <c r="G635" s="37"/>
      <c r="H635" s="37"/>
      <c r="I635" s="187"/>
      <c r="J635" s="37"/>
      <c r="K635" s="37"/>
      <c r="L635" s="38"/>
      <c r="M635" s="188"/>
      <c r="N635" s="189"/>
      <c r="O635" s="71"/>
      <c r="P635" s="71"/>
      <c r="Q635" s="71"/>
      <c r="R635" s="71"/>
      <c r="S635" s="71"/>
      <c r="T635" s="72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T635" s="18" t="s">
        <v>224</v>
      </c>
      <c r="AU635" s="18" t="s">
        <v>222</v>
      </c>
    </row>
    <row r="636" s="2" customFormat="1" ht="24.15" customHeight="1">
      <c r="A636" s="37"/>
      <c r="B636" s="171"/>
      <c r="C636" s="192" t="s">
        <v>1376</v>
      </c>
      <c r="D636" s="192" t="s">
        <v>292</v>
      </c>
      <c r="E636" s="193" t="s">
        <v>1377</v>
      </c>
      <c r="F636" s="194" t="s">
        <v>1378</v>
      </c>
      <c r="G636" s="195" t="s">
        <v>219</v>
      </c>
      <c r="H636" s="196">
        <v>238.43700000000001</v>
      </c>
      <c r="I636" s="197"/>
      <c r="J636" s="198">
        <f>ROUND(I636*H636,2)</f>
        <v>0</v>
      </c>
      <c r="K636" s="194" t="s">
        <v>220</v>
      </c>
      <c r="L636" s="199"/>
      <c r="M636" s="200" t="s">
        <v>3</v>
      </c>
      <c r="N636" s="201" t="s">
        <v>43</v>
      </c>
      <c r="O636" s="71"/>
      <c r="P636" s="181">
        <f>O636*H636</f>
        <v>0</v>
      </c>
      <c r="Q636" s="181">
        <v>0.00038999999999999999</v>
      </c>
      <c r="R636" s="181">
        <f>Q636*H636</f>
        <v>0.092990429999999999</v>
      </c>
      <c r="S636" s="181">
        <v>0</v>
      </c>
      <c r="T636" s="182">
        <f>S636*H636</f>
        <v>0</v>
      </c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R636" s="183" t="s">
        <v>257</v>
      </c>
      <c r="AT636" s="183" t="s">
        <v>292</v>
      </c>
      <c r="AU636" s="183" t="s">
        <v>222</v>
      </c>
      <c r="AY636" s="18" t="s">
        <v>213</v>
      </c>
      <c r="BE636" s="184">
        <f>IF(N636="základní",J636,0)</f>
        <v>0</v>
      </c>
      <c r="BF636" s="184">
        <f>IF(N636="snížená",J636,0)</f>
        <v>0</v>
      </c>
      <c r="BG636" s="184">
        <f>IF(N636="zákl. přenesená",J636,0)</f>
        <v>0</v>
      </c>
      <c r="BH636" s="184">
        <f>IF(N636="sníž. přenesená",J636,0)</f>
        <v>0</v>
      </c>
      <c r="BI636" s="184">
        <f>IF(N636="nulová",J636,0)</f>
        <v>0</v>
      </c>
      <c r="BJ636" s="18" t="s">
        <v>76</v>
      </c>
      <c r="BK636" s="184">
        <f>ROUND(I636*H636,2)</f>
        <v>0</v>
      </c>
      <c r="BL636" s="18" t="s">
        <v>221</v>
      </c>
      <c r="BM636" s="183" t="s">
        <v>1379</v>
      </c>
    </row>
    <row r="637" s="2" customFormat="1" ht="24.15" customHeight="1">
      <c r="A637" s="37"/>
      <c r="B637" s="171"/>
      <c r="C637" s="192" t="s">
        <v>1380</v>
      </c>
      <c r="D637" s="192" t="s">
        <v>292</v>
      </c>
      <c r="E637" s="193" t="s">
        <v>1381</v>
      </c>
      <c r="F637" s="194" t="s">
        <v>1382</v>
      </c>
      <c r="G637" s="195" t="s">
        <v>219</v>
      </c>
      <c r="H637" s="196">
        <v>238.43700000000001</v>
      </c>
      <c r="I637" s="197"/>
      <c r="J637" s="198">
        <f>ROUND(I637*H637,2)</f>
        <v>0</v>
      </c>
      <c r="K637" s="194" t="s">
        <v>220</v>
      </c>
      <c r="L637" s="199"/>
      <c r="M637" s="200" t="s">
        <v>3</v>
      </c>
      <c r="N637" s="201" t="s">
        <v>43</v>
      </c>
      <c r="O637" s="71"/>
      <c r="P637" s="181">
        <f>O637*H637</f>
        <v>0</v>
      </c>
      <c r="Q637" s="181">
        <v>0.00089999999999999998</v>
      </c>
      <c r="R637" s="181">
        <f>Q637*H637</f>
        <v>0.21459330000000002</v>
      </c>
      <c r="S637" s="181">
        <v>0</v>
      </c>
      <c r="T637" s="182">
        <f>S637*H637</f>
        <v>0</v>
      </c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R637" s="183" t="s">
        <v>374</v>
      </c>
      <c r="AT637" s="183" t="s">
        <v>292</v>
      </c>
      <c r="AU637" s="183" t="s">
        <v>222</v>
      </c>
      <c r="AY637" s="18" t="s">
        <v>213</v>
      </c>
      <c r="BE637" s="184">
        <f>IF(N637="základní",J637,0)</f>
        <v>0</v>
      </c>
      <c r="BF637" s="184">
        <f>IF(N637="snížená",J637,0)</f>
        <v>0</v>
      </c>
      <c r="BG637" s="184">
        <f>IF(N637="zákl. přenesená",J637,0)</f>
        <v>0</v>
      </c>
      <c r="BH637" s="184">
        <f>IF(N637="sníž. přenesená",J637,0)</f>
        <v>0</v>
      </c>
      <c r="BI637" s="184">
        <f>IF(N637="nulová",J637,0)</f>
        <v>0</v>
      </c>
      <c r="BJ637" s="18" t="s">
        <v>76</v>
      </c>
      <c r="BK637" s="184">
        <f>ROUND(I637*H637,2)</f>
        <v>0</v>
      </c>
      <c r="BL637" s="18" t="s">
        <v>98</v>
      </c>
      <c r="BM637" s="183" t="s">
        <v>1383</v>
      </c>
    </row>
    <row r="638" s="2" customFormat="1" ht="49.05" customHeight="1">
      <c r="A638" s="37"/>
      <c r="B638" s="171"/>
      <c r="C638" s="172" t="s">
        <v>1384</v>
      </c>
      <c r="D638" s="172" t="s">
        <v>216</v>
      </c>
      <c r="E638" s="173" t="s">
        <v>1385</v>
      </c>
      <c r="F638" s="174" t="s">
        <v>1386</v>
      </c>
      <c r="G638" s="175" t="s">
        <v>219</v>
      </c>
      <c r="H638" s="176">
        <v>2.7999999999999998</v>
      </c>
      <c r="I638" s="177"/>
      <c r="J638" s="178">
        <f>ROUND(I638*H638,2)</f>
        <v>0</v>
      </c>
      <c r="K638" s="174" t="s">
        <v>220</v>
      </c>
      <c r="L638" s="38"/>
      <c r="M638" s="179" t="s">
        <v>3</v>
      </c>
      <c r="N638" s="180" t="s">
        <v>43</v>
      </c>
      <c r="O638" s="71"/>
      <c r="P638" s="181">
        <f>O638*H638</f>
        <v>0</v>
      </c>
      <c r="Q638" s="181">
        <v>0.00216475</v>
      </c>
      <c r="R638" s="181">
        <f>Q638*H638</f>
        <v>0.0060612999999999995</v>
      </c>
      <c r="S638" s="181">
        <v>0</v>
      </c>
      <c r="T638" s="182">
        <f>S638*H638</f>
        <v>0</v>
      </c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R638" s="183" t="s">
        <v>98</v>
      </c>
      <c r="AT638" s="183" t="s">
        <v>216</v>
      </c>
      <c r="AU638" s="183" t="s">
        <v>222</v>
      </c>
      <c r="AY638" s="18" t="s">
        <v>213</v>
      </c>
      <c r="BE638" s="184">
        <f>IF(N638="základní",J638,0)</f>
        <v>0</v>
      </c>
      <c r="BF638" s="184">
        <f>IF(N638="snížená",J638,0)</f>
        <v>0</v>
      </c>
      <c r="BG638" s="184">
        <f>IF(N638="zákl. přenesená",J638,0)</f>
        <v>0</v>
      </c>
      <c r="BH638" s="184">
        <f>IF(N638="sníž. přenesená",J638,0)</f>
        <v>0</v>
      </c>
      <c r="BI638" s="184">
        <f>IF(N638="nulová",J638,0)</f>
        <v>0</v>
      </c>
      <c r="BJ638" s="18" t="s">
        <v>76</v>
      </c>
      <c r="BK638" s="184">
        <f>ROUND(I638*H638,2)</f>
        <v>0</v>
      </c>
      <c r="BL638" s="18" t="s">
        <v>98</v>
      </c>
      <c r="BM638" s="183" t="s">
        <v>1387</v>
      </c>
    </row>
    <row r="639" s="2" customFormat="1">
      <c r="A639" s="37"/>
      <c r="B639" s="38"/>
      <c r="C639" s="37"/>
      <c r="D639" s="185" t="s">
        <v>224</v>
      </c>
      <c r="E639" s="37"/>
      <c r="F639" s="186" t="s">
        <v>1388</v>
      </c>
      <c r="G639" s="37"/>
      <c r="H639" s="37"/>
      <c r="I639" s="187"/>
      <c r="J639" s="37"/>
      <c r="K639" s="37"/>
      <c r="L639" s="38"/>
      <c r="M639" s="188"/>
      <c r="N639" s="189"/>
      <c r="O639" s="71"/>
      <c r="P639" s="71"/>
      <c r="Q639" s="71"/>
      <c r="R639" s="71"/>
      <c r="S639" s="71"/>
      <c r="T639" s="72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T639" s="18" t="s">
        <v>224</v>
      </c>
      <c r="AU639" s="18" t="s">
        <v>222</v>
      </c>
    </row>
    <row r="640" s="2" customFormat="1" ht="37.8" customHeight="1">
      <c r="A640" s="37"/>
      <c r="B640" s="171"/>
      <c r="C640" s="192" t="s">
        <v>1389</v>
      </c>
      <c r="D640" s="192" t="s">
        <v>292</v>
      </c>
      <c r="E640" s="193" t="s">
        <v>1390</v>
      </c>
      <c r="F640" s="194" t="s">
        <v>1391</v>
      </c>
      <c r="G640" s="195" t="s">
        <v>219</v>
      </c>
      <c r="H640" s="196">
        <v>3.3599999999999999</v>
      </c>
      <c r="I640" s="197"/>
      <c r="J640" s="198">
        <f>ROUND(I640*H640,2)</f>
        <v>0</v>
      </c>
      <c r="K640" s="194" t="s">
        <v>220</v>
      </c>
      <c r="L640" s="199"/>
      <c r="M640" s="200" t="s">
        <v>3</v>
      </c>
      <c r="N640" s="201" t="s">
        <v>43</v>
      </c>
      <c r="O640" s="71"/>
      <c r="P640" s="181">
        <f>O640*H640</f>
        <v>0</v>
      </c>
      <c r="Q640" s="181">
        <v>0.013599999999999999</v>
      </c>
      <c r="R640" s="181">
        <f>Q640*H640</f>
        <v>0.045695999999999994</v>
      </c>
      <c r="S640" s="181">
        <v>0</v>
      </c>
      <c r="T640" s="182">
        <f>S640*H640</f>
        <v>0</v>
      </c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R640" s="183" t="s">
        <v>374</v>
      </c>
      <c r="AT640" s="183" t="s">
        <v>292</v>
      </c>
      <c r="AU640" s="183" t="s">
        <v>222</v>
      </c>
      <c r="AY640" s="18" t="s">
        <v>213</v>
      </c>
      <c r="BE640" s="184">
        <f>IF(N640="základní",J640,0)</f>
        <v>0</v>
      </c>
      <c r="BF640" s="184">
        <f>IF(N640="snížená",J640,0)</f>
        <v>0</v>
      </c>
      <c r="BG640" s="184">
        <f>IF(N640="zákl. přenesená",J640,0)</f>
        <v>0</v>
      </c>
      <c r="BH640" s="184">
        <f>IF(N640="sníž. přenesená",J640,0)</f>
        <v>0</v>
      </c>
      <c r="BI640" s="184">
        <f>IF(N640="nulová",J640,0)</f>
        <v>0</v>
      </c>
      <c r="BJ640" s="18" t="s">
        <v>76</v>
      </c>
      <c r="BK640" s="184">
        <f>ROUND(I640*H640,2)</f>
        <v>0</v>
      </c>
      <c r="BL640" s="18" t="s">
        <v>98</v>
      </c>
      <c r="BM640" s="183" t="s">
        <v>1392</v>
      </c>
    </row>
    <row r="641" s="12" customFormat="1" ht="20.88" customHeight="1">
      <c r="A641" s="12"/>
      <c r="B641" s="158"/>
      <c r="C641" s="12"/>
      <c r="D641" s="159" t="s">
        <v>71</v>
      </c>
      <c r="E641" s="169" t="s">
        <v>1393</v>
      </c>
      <c r="F641" s="169" t="s">
        <v>1394</v>
      </c>
      <c r="G641" s="12"/>
      <c r="H641" s="12"/>
      <c r="I641" s="161"/>
      <c r="J641" s="170">
        <f>BK641</f>
        <v>0</v>
      </c>
      <c r="K641" s="12"/>
      <c r="L641" s="158"/>
      <c r="M641" s="163"/>
      <c r="N641" s="164"/>
      <c r="O641" s="164"/>
      <c r="P641" s="165">
        <f>SUM(P642:P647)</f>
        <v>0</v>
      </c>
      <c r="Q641" s="164"/>
      <c r="R641" s="165">
        <f>SUM(R642:R647)</f>
        <v>3.7575018</v>
      </c>
      <c r="S641" s="164"/>
      <c r="T641" s="166">
        <f>SUM(T642:T647)</f>
        <v>0</v>
      </c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R641" s="159" t="s">
        <v>80</v>
      </c>
      <c r="AT641" s="167" t="s">
        <v>71</v>
      </c>
      <c r="AU641" s="167" t="s">
        <v>80</v>
      </c>
      <c r="AY641" s="159" t="s">
        <v>213</v>
      </c>
      <c r="BK641" s="168">
        <f>SUM(BK642:BK647)</f>
        <v>0</v>
      </c>
    </row>
    <row r="642" s="2" customFormat="1" ht="44.25" customHeight="1">
      <c r="A642" s="37"/>
      <c r="B642" s="171"/>
      <c r="C642" s="172" t="s">
        <v>1395</v>
      </c>
      <c r="D642" s="172" t="s">
        <v>216</v>
      </c>
      <c r="E642" s="173" t="s">
        <v>1396</v>
      </c>
      <c r="F642" s="174" t="s">
        <v>1397</v>
      </c>
      <c r="G642" s="175" t="s">
        <v>219</v>
      </c>
      <c r="H642" s="176">
        <v>757.34400000000005</v>
      </c>
      <c r="I642" s="177"/>
      <c r="J642" s="178">
        <f>ROUND(I642*H642,2)</f>
        <v>0</v>
      </c>
      <c r="K642" s="174" t="s">
        <v>220</v>
      </c>
      <c r="L642" s="38"/>
      <c r="M642" s="179" t="s">
        <v>3</v>
      </c>
      <c r="N642" s="180" t="s">
        <v>43</v>
      </c>
      <c r="O642" s="71"/>
      <c r="P642" s="181">
        <f>O642*H642</f>
        <v>0</v>
      </c>
      <c r="Q642" s="181">
        <v>0.00029999999999999997</v>
      </c>
      <c r="R642" s="181">
        <f>Q642*H642</f>
        <v>0.22720319999999999</v>
      </c>
      <c r="S642" s="181">
        <v>0</v>
      </c>
      <c r="T642" s="182">
        <f>S642*H642</f>
        <v>0</v>
      </c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R642" s="183" t="s">
        <v>98</v>
      </c>
      <c r="AT642" s="183" t="s">
        <v>216</v>
      </c>
      <c r="AU642" s="183" t="s">
        <v>222</v>
      </c>
      <c r="AY642" s="18" t="s">
        <v>213</v>
      </c>
      <c r="BE642" s="184">
        <f>IF(N642="základní",J642,0)</f>
        <v>0</v>
      </c>
      <c r="BF642" s="184">
        <f>IF(N642="snížená",J642,0)</f>
        <v>0</v>
      </c>
      <c r="BG642" s="184">
        <f>IF(N642="zákl. přenesená",J642,0)</f>
        <v>0</v>
      </c>
      <c r="BH642" s="184">
        <f>IF(N642="sníž. přenesená",J642,0)</f>
        <v>0</v>
      </c>
      <c r="BI642" s="184">
        <f>IF(N642="nulová",J642,0)</f>
        <v>0</v>
      </c>
      <c r="BJ642" s="18" t="s">
        <v>76</v>
      </c>
      <c r="BK642" s="184">
        <f>ROUND(I642*H642,2)</f>
        <v>0</v>
      </c>
      <c r="BL642" s="18" t="s">
        <v>98</v>
      </c>
      <c r="BM642" s="183" t="s">
        <v>1398</v>
      </c>
    </row>
    <row r="643" s="2" customFormat="1">
      <c r="A643" s="37"/>
      <c r="B643" s="38"/>
      <c r="C643" s="37"/>
      <c r="D643" s="185" t="s">
        <v>224</v>
      </c>
      <c r="E643" s="37"/>
      <c r="F643" s="186" t="s">
        <v>1399</v>
      </c>
      <c r="G643" s="37"/>
      <c r="H643" s="37"/>
      <c r="I643" s="187"/>
      <c r="J643" s="37"/>
      <c r="K643" s="37"/>
      <c r="L643" s="38"/>
      <c r="M643" s="188"/>
      <c r="N643" s="189"/>
      <c r="O643" s="71"/>
      <c r="P643" s="71"/>
      <c r="Q643" s="71"/>
      <c r="R643" s="71"/>
      <c r="S643" s="71"/>
      <c r="T643" s="72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T643" s="18" t="s">
        <v>224</v>
      </c>
      <c r="AU643" s="18" t="s">
        <v>222</v>
      </c>
    </row>
    <row r="644" s="2" customFormat="1" ht="24.15" customHeight="1">
      <c r="A644" s="37"/>
      <c r="B644" s="171"/>
      <c r="C644" s="192" t="s">
        <v>1400</v>
      </c>
      <c r="D644" s="192" t="s">
        <v>292</v>
      </c>
      <c r="E644" s="193" t="s">
        <v>1401</v>
      </c>
      <c r="F644" s="194" t="s">
        <v>1402</v>
      </c>
      <c r="G644" s="195" t="s">
        <v>219</v>
      </c>
      <c r="H644" s="196">
        <v>253.494</v>
      </c>
      <c r="I644" s="197"/>
      <c r="J644" s="198">
        <f>ROUND(I644*H644,2)</f>
        <v>0</v>
      </c>
      <c r="K644" s="194" t="s">
        <v>220</v>
      </c>
      <c r="L644" s="199"/>
      <c r="M644" s="200" t="s">
        <v>3</v>
      </c>
      <c r="N644" s="201" t="s">
        <v>43</v>
      </c>
      <c r="O644" s="71"/>
      <c r="P644" s="181">
        <f>O644*H644</f>
        <v>0</v>
      </c>
      <c r="Q644" s="181">
        <v>0.0054000000000000003</v>
      </c>
      <c r="R644" s="181">
        <f>Q644*H644</f>
        <v>1.3688676</v>
      </c>
      <c r="S644" s="181">
        <v>0</v>
      </c>
      <c r="T644" s="182">
        <f>S644*H644</f>
        <v>0</v>
      </c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R644" s="183" t="s">
        <v>374</v>
      </c>
      <c r="AT644" s="183" t="s">
        <v>292</v>
      </c>
      <c r="AU644" s="183" t="s">
        <v>222</v>
      </c>
      <c r="AY644" s="18" t="s">
        <v>213</v>
      </c>
      <c r="BE644" s="184">
        <f>IF(N644="základní",J644,0)</f>
        <v>0</v>
      </c>
      <c r="BF644" s="184">
        <f>IF(N644="snížená",J644,0)</f>
        <v>0</v>
      </c>
      <c r="BG644" s="184">
        <f>IF(N644="zákl. přenesená",J644,0)</f>
        <v>0</v>
      </c>
      <c r="BH644" s="184">
        <f>IF(N644="sníž. přenesená",J644,0)</f>
        <v>0</v>
      </c>
      <c r="BI644" s="184">
        <f>IF(N644="nulová",J644,0)</f>
        <v>0</v>
      </c>
      <c r="BJ644" s="18" t="s">
        <v>76</v>
      </c>
      <c r="BK644" s="184">
        <f>ROUND(I644*H644,2)</f>
        <v>0</v>
      </c>
      <c r="BL644" s="18" t="s">
        <v>98</v>
      </c>
      <c r="BM644" s="183" t="s">
        <v>1403</v>
      </c>
    </row>
    <row r="645" s="2" customFormat="1" ht="24.15" customHeight="1">
      <c r="A645" s="37"/>
      <c r="B645" s="171"/>
      <c r="C645" s="192" t="s">
        <v>1404</v>
      </c>
      <c r="D645" s="192" t="s">
        <v>292</v>
      </c>
      <c r="E645" s="193" t="s">
        <v>1405</v>
      </c>
      <c r="F645" s="194" t="s">
        <v>1406</v>
      </c>
      <c r="G645" s="195" t="s">
        <v>219</v>
      </c>
      <c r="H645" s="196">
        <v>232.48400000000001</v>
      </c>
      <c r="I645" s="197"/>
      <c r="J645" s="198">
        <f>ROUND(I645*H645,2)</f>
        <v>0</v>
      </c>
      <c r="K645" s="194" t="s">
        <v>220</v>
      </c>
      <c r="L645" s="199"/>
      <c r="M645" s="200" t="s">
        <v>3</v>
      </c>
      <c r="N645" s="201" t="s">
        <v>43</v>
      </c>
      <c r="O645" s="71"/>
      <c r="P645" s="181">
        <f>O645*H645</f>
        <v>0</v>
      </c>
      <c r="Q645" s="181">
        <v>0.0041999999999999997</v>
      </c>
      <c r="R645" s="181">
        <f>Q645*H645</f>
        <v>0.97643279999999999</v>
      </c>
      <c r="S645" s="181">
        <v>0</v>
      </c>
      <c r="T645" s="182">
        <f>S645*H645</f>
        <v>0</v>
      </c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R645" s="183" t="s">
        <v>374</v>
      </c>
      <c r="AT645" s="183" t="s">
        <v>292</v>
      </c>
      <c r="AU645" s="183" t="s">
        <v>222</v>
      </c>
      <c r="AY645" s="18" t="s">
        <v>213</v>
      </c>
      <c r="BE645" s="184">
        <f>IF(N645="základní",J645,0)</f>
        <v>0</v>
      </c>
      <c r="BF645" s="184">
        <f>IF(N645="snížená",J645,0)</f>
        <v>0</v>
      </c>
      <c r="BG645" s="184">
        <f>IF(N645="zákl. přenesená",J645,0)</f>
        <v>0</v>
      </c>
      <c r="BH645" s="184">
        <f>IF(N645="sníž. přenesená",J645,0)</f>
        <v>0</v>
      </c>
      <c r="BI645" s="184">
        <f>IF(N645="nulová",J645,0)</f>
        <v>0</v>
      </c>
      <c r="BJ645" s="18" t="s">
        <v>76</v>
      </c>
      <c r="BK645" s="184">
        <f>ROUND(I645*H645,2)</f>
        <v>0</v>
      </c>
      <c r="BL645" s="18" t="s">
        <v>98</v>
      </c>
      <c r="BM645" s="183" t="s">
        <v>1407</v>
      </c>
    </row>
    <row r="646" s="2" customFormat="1" ht="24.15" customHeight="1">
      <c r="A646" s="37"/>
      <c r="B646" s="171"/>
      <c r="C646" s="192" t="s">
        <v>1408</v>
      </c>
      <c r="D646" s="192" t="s">
        <v>292</v>
      </c>
      <c r="E646" s="193" t="s">
        <v>1409</v>
      </c>
      <c r="F646" s="194" t="s">
        <v>1410</v>
      </c>
      <c r="G646" s="195" t="s">
        <v>219</v>
      </c>
      <c r="H646" s="196">
        <v>232.48400000000001</v>
      </c>
      <c r="I646" s="197"/>
      <c r="J646" s="198">
        <f>ROUND(I646*H646,2)</f>
        <v>0</v>
      </c>
      <c r="K646" s="194" t="s">
        <v>220</v>
      </c>
      <c r="L646" s="199"/>
      <c r="M646" s="200" t="s">
        <v>3</v>
      </c>
      <c r="N646" s="201" t="s">
        <v>43</v>
      </c>
      <c r="O646" s="71"/>
      <c r="P646" s="181">
        <f>O646*H646</f>
        <v>0</v>
      </c>
      <c r="Q646" s="181">
        <v>0.0047999999999999996</v>
      </c>
      <c r="R646" s="181">
        <f>Q646*H646</f>
        <v>1.1159231999999999</v>
      </c>
      <c r="S646" s="181">
        <v>0</v>
      </c>
      <c r="T646" s="182">
        <f>S646*H646</f>
        <v>0</v>
      </c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R646" s="183" t="s">
        <v>374</v>
      </c>
      <c r="AT646" s="183" t="s">
        <v>292</v>
      </c>
      <c r="AU646" s="183" t="s">
        <v>222</v>
      </c>
      <c r="AY646" s="18" t="s">
        <v>213</v>
      </c>
      <c r="BE646" s="184">
        <f>IF(N646="základní",J646,0)</f>
        <v>0</v>
      </c>
      <c r="BF646" s="184">
        <f>IF(N646="snížená",J646,0)</f>
        <v>0</v>
      </c>
      <c r="BG646" s="184">
        <f>IF(N646="zákl. přenesená",J646,0)</f>
        <v>0</v>
      </c>
      <c r="BH646" s="184">
        <f>IF(N646="sníž. přenesená",J646,0)</f>
        <v>0</v>
      </c>
      <c r="BI646" s="184">
        <f>IF(N646="nulová",J646,0)</f>
        <v>0</v>
      </c>
      <c r="BJ646" s="18" t="s">
        <v>76</v>
      </c>
      <c r="BK646" s="184">
        <f>ROUND(I646*H646,2)</f>
        <v>0</v>
      </c>
      <c r="BL646" s="18" t="s">
        <v>98</v>
      </c>
      <c r="BM646" s="183" t="s">
        <v>1411</v>
      </c>
    </row>
    <row r="647" s="2" customFormat="1" ht="37.8" customHeight="1">
      <c r="A647" s="37"/>
      <c r="B647" s="171"/>
      <c r="C647" s="192" t="s">
        <v>1412</v>
      </c>
      <c r="D647" s="192" t="s">
        <v>292</v>
      </c>
      <c r="E647" s="193" t="s">
        <v>1413</v>
      </c>
      <c r="F647" s="194" t="s">
        <v>1414</v>
      </c>
      <c r="G647" s="195" t="s">
        <v>219</v>
      </c>
      <c r="H647" s="196">
        <v>76.75</v>
      </c>
      <c r="I647" s="197"/>
      <c r="J647" s="198">
        <f>ROUND(I647*H647,2)</f>
        <v>0</v>
      </c>
      <c r="K647" s="194" t="s">
        <v>220</v>
      </c>
      <c r="L647" s="199"/>
      <c r="M647" s="200" t="s">
        <v>3</v>
      </c>
      <c r="N647" s="201" t="s">
        <v>43</v>
      </c>
      <c r="O647" s="71"/>
      <c r="P647" s="181">
        <f>O647*H647</f>
        <v>0</v>
      </c>
      <c r="Q647" s="181">
        <v>0.00089999999999999998</v>
      </c>
      <c r="R647" s="181">
        <f>Q647*H647</f>
        <v>0.069074999999999998</v>
      </c>
      <c r="S647" s="181">
        <v>0</v>
      </c>
      <c r="T647" s="182">
        <f>S647*H647</f>
        <v>0</v>
      </c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R647" s="183" t="s">
        <v>374</v>
      </c>
      <c r="AT647" s="183" t="s">
        <v>292</v>
      </c>
      <c r="AU647" s="183" t="s">
        <v>222</v>
      </c>
      <c r="AY647" s="18" t="s">
        <v>213</v>
      </c>
      <c r="BE647" s="184">
        <f>IF(N647="základní",J647,0)</f>
        <v>0</v>
      </c>
      <c r="BF647" s="184">
        <f>IF(N647="snížená",J647,0)</f>
        <v>0</v>
      </c>
      <c r="BG647" s="184">
        <f>IF(N647="zákl. přenesená",J647,0)</f>
        <v>0</v>
      </c>
      <c r="BH647" s="184">
        <f>IF(N647="sníž. přenesená",J647,0)</f>
        <v>0</v>
      </c>
      <c r="BI647" s="184">
        <f>IF(N647="nulová",J647,0)</f>
        <v>0</v>
      </c>
      <c r="BJ647" s="18" t="s">
        <v>76</v>
      </c>
      <c r="BK647" s="184">
        <f>ROUND(I647*H647,2)</f>
        <v>0</v>
      </c>
      <c r="BL647" s="18" t="s">
        <v>98</v>
      </c>
      <c r="BM647" s="183" t="s">
        <v>1415</v>
      </c>
    </row>
    <row r="648" s="12" customFormat="1" ht="22.8" customHeight="1">
      <c r="A648" s="12"/>
      <c r="B648" s="158"/>
      <c r="C648" s="12"/>
      <c r="D648" s="159" t="s">
        <v>71</v>
      </c>
      <c r="E648" s="169" t="s">
        <v>1416</v>
      </c>
      <c r="F648" s="169" t="s">
        <v>1417</v>
      </c>
      <c r="G648" s="12"/>
      <c r="H648" s="12"/>
      <c r="I648" s="161"/>
      <c r="J648" s="170">
        <f>BK648</f>
        <v>0</v>
      </c>
      <c r="K648" s="12"/>
      <c r="L648" s="158"/>
      <c r="M648" s="163"/>
      <c r="N648" s="164"/>
      <c r="O648" s="164"/>
      <c r="P648" s="165">
        <f>P649+SUM(P650:P653)+P677+P690</f>
        <v>0</v>
      </c>
      <c r="Q648" s="164"/>
      <c r="R648" s="165">
        <f>R649+SUM(R650:R653)+R677+R690</f>
        <v>13.941741854866002</v>
      </c>
      <c r="S648" s="164"/>
      <c r="T648" s="166">
        <f>T649+SUM(T650:T653)+T677+T690</f>
        <v>0</v>
      </c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R648" s="159" t="s">
        <v>80</v>
      </c>
      <c r="AT648" s="167" t="s">
        <v>71</v>
      </c>
      <c r="AU648" s="167" t="s">
        <v>76</v>
      </c>
      <c r="AY648" s="159" t="s">
        <v>213</v>
      </c>
      <c r="BK648" s="168">
        <f>BK649+SUM(BK650:BK653)+BK677+BK690</f>
        <v>0</v>
      </c>
    </row>
    <row r="649" s="2" customFormat="1" ht="49.05" customHeight="1">
      <c r="A649" s="37"/>
      <c r="B649" s="171"/>
      <c r="C649" s="172" t="s">
        <v>1418</v>
      </c>
      <c r="D649" s="172" t="s">
        <v>216</v>
      </c>
      <c r="E649" s="173" t="s">
        <v>1419</v>
      </c>
      <c r="F649" s="174" t="s">
        <v>1420</v>
      </c>
      <c r="G649" s="175" t="s">
        <v>219</v>
      </c>
      <c r="H649" s="176">
        <v>4.6920000000000002</v>
      </c>
      <c r="I649" s="177"/>
      <c r="J649" s="178">
        <f>ROUND(I649*H649,2)</f>
        <v>0</v>
      </c>
      <c r="K649" s="174" t="s">
        <v>220</v>
      </c>
      <c r="L649" s="38"/>
      <c r="M649" s="179" t="s">
        <v>3</v>
      </c>
      <c r="N649" s="180" t="s">
        <v>43</v>
      </c>
      <c r="O649" s="71"/>
      <c r="P649" s="181">
        <f>O649*H649</f>
        <v>0</v>
      </c>
      <c r="Q649" s="181">
        <v>0.01136</v>
      </c>
      <c r="R649" s="181">
        <f>Q649*H649</f>
        <v>0.05330112</v>
      </c>
      <c r="S649" s="181">
        <v>0</v>
      </c>
      <c r="T649" s="182">
        <f>S649*H649</f>
        <v>0</v>
      </c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R649" s="183" t="s">
        <v>98</v>
      </c>
      <c r="AT649" s="183" t="s">
        <v>216</v>
      </c>
      <c r="AU649" s="183" t="s">
        <v>80</v>
      </c>
      <c r="AY649" s="18" t="s">
        <v>213</v>
      </c>
      <c r="BE649" s="184">
        <f>IF(N649="základní",J649,0)</f>
        <v>0</v>
      </c>
      <c r="BF649" s="184">
        <f>IF(N649="snížená",J649,0)</f>
        <v>0</v>
      </c>
      <c r="BG649" s="184">
        <f>IF(N649="zákl. přenesená",J649,0)</f>
        <v>0</v>
      </c>
      <c r="BH649" s="184">
        <f>IF(N649="sníž. přenesená",J649,0)</f>
        <v>0</v>
      </c>
      <c r="BI649" s="184">
        <f>IF(N649="nulová",J649,0)</f>
        <v>0</v>
      </c>
      <c r="BJ649" s="18" t="s">
        <v>76</v>
      </c>
      <c r="BK649" s="184">
        <f>ROUND(I649*H649,2)</f>
        <v>0</v>
      </c>
      <c r="BL649" s="18" t="s">
        <v>98</v>
      </c>
      <c r="BM649" s="183" t="s">
        <v>1421</v>
      </c>
    </row>
    <row r="650" s="2" customFormat="1">
      <c r="A650" s="37"/>
      <c r="B650" s="38"/>
      <c r="C650" s="37"/>
      <c r="D650" s="185" t="s">
        <v>224</v>
      </c>
      <c r="E650" s="37"/>
      <c r="F650" s="186" t="s">
        <v>1422</v>
      </c>
      <c r="G650" s="37"/>
      <c r="H650" s="37"/>
      <c r="I650" s="187"/>
      <c r="J650" s="37"/>
      <c r="K650" s="37"/>
      <c r="L650" s="38"/>
      <c r="M650" s="188"/>
      <c r="N650" s="189"/>
      <c r="O650" s="71"/>
      <c r="P650" s="71"/>
      <c r="Q650" s="71"/>
      <c r="R650" s="71"/>
      <c r="S650" s="71"/>
      <c r="T650" s="72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T650" s="18" t="s">
        <v>224</v>
      </c>
      <c r="AU650" s="18" t="s">
        <v>80</v>
      </c>
    </row>
    <row r="651" s="2" customFormat="1" ht="49.05" customHeight="1">
      <c r="A651" s="37"/>
      <c r="B651" s="171"/>
      <c r="C651" s="172" t="s">
        <v>1423</v>
      </c>
      <c r="D651" s="172" t="s">
        <v>216</v>
      </c>
      <c r="E651" s="173" t="s">
        <v>1424</v>
      </c>
      <c r="F651" s="174" t="s">
        <v>1425</v>
      </c>
      <c r="G651" s="175" t="s">
        <v>281</v>
      </c>
      <c r="H651" s="176">
        <v>13.942</v>
      </c>
      <c r="I651" s="177"/>
      <c r="J651" s="178">
        <f>ROUND(I651*H651,2)</f>
        <v>0</v>
      </c>
      <c r="K651" s="174" t="s">
        <v>220</v>
      </c>
      <c r="L651" s="38"/>
      <c r="M651" s="179" t="s">
        <v>3</v>
      </c>
      <c r="N651" s="180" t="s">
        <v>43</v>
      </c>
      <c r="O651" s="71"/>
      <c r="P651" s="181">
        <f>O651*H651</f>
        <v>0</v>
      </c>
      <c r="Q651" s="181">
        <v>0</v>
      </c>
      <c r="R651" s="181">
        <f>Q651*H651</f>
        <v>0</v>
      </c>
      <c r="S651" s="181">
        <v>0</v>
      </c>
      <c r="T651" s="182">
        <f>S651*H651</f>
        <v>0</v>
      </c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R651" s="183" t="s">
        <v>98</v>
      </c>
      <c r="AT651" s="183" t="s">
        <v>216</v>
      </c>
      <c r="AU651" s="183" t="s">
        <v>80</v>
      </c>
      <c r="AY651" s="18" t="s">
        <v>213</v>
      </c>
      <c r="BE651" s="184">
        <f>IF(N651="základní",J651,0)</f>
        <v>0</v>
      </c>
      <c r="BF651" s="184">
        <f>IF(N651="snížená",J651,0)</f>
        <v>0</v>
      </c>
      <c r="BG651" s="184">
        <f>IF(N651="zákl. přenesená",J651,0)</f>
        <v>0</v>
      </c>
      <c r="BH651" s="184">
        <f>IF(N651="sníž. přenesená",J651,0)</f>
        <v>0</v>
      </c>
      <c r="BI651" s="184">
        <f>IF(N651="nulová",J651,0)</f>
        <v>0</v>
      </c>
      <c r="BJ651" s="18" t="s">
        <v>76</v>
      </c>
      <c r="BK651" s="184">
        <f>ROUND(I651*H651,2)</f>
        <v>0</v>
      </c>
      <c r="BL651" s="18" t="s">
        <v>98</v>
      </c>
      <c r="BM651" s="183" t="s">
        <v>1426</v>
      </c>
    </row>
    <row r="652" s="2" customFormat="1">
      <c r="A652" s="37"/>
      <c r="B652" s="38"/>
      <c r="C652" s="37"/>
      <c r="D652" s="185" t="s">
        <v>224</v>
      </c>
      <c r="E652" s="37"/>
      <c r="F652" s="186" t="s">
        <v>1427</v>
      </c>
      <c r="G652" s="37"/>
      <c r="H652" s="37"/>
      <c r="I652" s="187"/>
      <c r="J652" s="37"/>
      <c r="K652" s="37"/>
      <c r="L652" s="38"/>
      <c r="M652" s="188"/>
      <c r="N652" s="189"/>
      <c r="O652" s="71"/>
      <c r="P652" s="71"/>
      <c r="Q652" s="71"/>
      <c r="R652" s="71"/>
      <c r="S652" s="71"/>
      <c r="T652" s="72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T652" s="18" t="s">
        <v>224</v>
      </c>
      <c r="AU652" s="18" t="s">
        <v>80</v>
      </c>
    </row>
    <row r="653" s="12" customFormat="1" ht="20.88" customHeight="1">
      <c r="A653" s="12"/>
      <c r="B653" s="158"/>
      <c r="C653" s="12"/>
      <c r="D653" s="159" t="s">
        <v>71</v>
      </c>
      <c r="E653" s="169" t="s">
        <v>1428</v>
      </c>
      <c r="F653" s="169" t="s">
        <v>1429</v>
      </c>
      <c r="G653" s="12"/>
      <c r="H653" s="12"/>
      <c r="I653" s="161"/>
      <c r="J653" s="170">
        <f>BK653</f>
        <v>0</v>
      </c>
      <c r="K653" s="12"/>
      <c r="L653" s="158"/>
      <c r="M653" s="163"/>
      <c r="N653" s="164"/>
      <c r="O653" s="164"/>
      <c r="P653" s="165">
        <f>SUM(P654:P676)</f>
        <v>0</v>
      </c>
      <c r="Q653" s="164"/>
      <c r="R653" s="165">
        <f>SUM(R654:R676)</f>
        <v>5.7347540620819997</v>
      </c>
      <c r="S653" s="164"/>
      <c r="T653" s="166">
        <f>SUM(T654:T676)</f>
        <v>0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159" t="s">
        <v>80</v>
      </c>
      <c r="AT653" s="167" t="s">
        <v>71</v>
      </c>
      <c r="AU653" s="167" t="s">
        <v>80</v>
      </c>
      <c r="AY653" s="159" t="s">
        <v>213</v>
      </c>
      <c r="BK653" s="168">
        <f>SUM(BK654:BK676)</f>
        <v>0</v>
      </c>
    </row>
    <row r="654" s="2" customFormat="1" ht="37.8" customHeight="1">
      <c r="A654" s="37"/>
      <c r="B654" s="171"/>
      <c r="C654" s="172" t="s">
        <v>1430</v>
      </c>
      <c r="D654" s="172" t="s">
        <v>216</v>
      </c>
      <c r="E654" s="173" t="s">
        <v>1431</v>
      </c>
      <c r="F654" s="174" t="s">
        <v>1432</v>
      </c>
      <c r="G654" s="175" t="s">
        <v>329</v>
      </c>
      <c r="H654" s="176">
        <v>36</v>
      </c>
      <c r="I654" s="177"/>
      <c r="J654" s="178">
        <f>ROUND(I654*H654,2)</f>
        <v>0</v>
      </c>
      <c r="K654" s="174" t="s">
        <v>220</v>
      </c>
      <c r="L654" s="38"/>
      <c r="M654" s="179" t="s">
        <v>3</v>
      </c>
      <c r="N654" s="180" t="s">
        <v>43</v>
      </c>
      <c r="O654" s="71"/>
      <c r="P654" s="181">
        <f>O654*H654</f>
        <v>0</v>
      </c>
      <c r="Q654" s="181">
        <v>0</v>
      </c>
      <c r="R654" s="181">
        <f>Q654*H654</f>
        <v>0</v>
      </c>
      <c r="S654" s="181">
        <v>0</v>
      </c>
      <c r="T654" s="182">
        <f>S654*H654</f>
        <v>0</v>
      </c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R654" s="183" t="s">
        <v>98</v>
      </c>
      <c r="AT654" s="183" t="s">
        <v>216</v>
      </c>
      <c r="AU654" s="183" t="s">
        <v>222</v>
      </c>
      <c r="AY654" s="18" t="s">
        <v>213</v>
      </c>
      <c r="BE654" s="184">
        <f>IF(N654="základní",J654,0)</f>
        <v>0</v>
      </c>
      <c r="BF654" s="184">
        <f>IF(N654="snížená",J654,0)</f>
        <v>0</v>
      </c>
      <c r="BG654" s="184">
        <f>IF(N654="zákl. přenesená",J654,0)</f>
        <v>0</v>
      </c>
      <c r="BH654" s="184">
        <f>IF(N654="sníž. přenesená",J654,0)</f>
        <v>0</v>
      </c>
      <c r="BI654" s="184">
        <f>IF(N654="nulová",J654,0)</f>
        <v>0</v>
      </c>
      <c r="BJ654" s="18" t="s">
        <v>76</v>
      </c>
      <c r="BK654" s="184">
        <f>ROUND(I654*H654,2)</f>
        <v>0</v>
      </c>
      <c r="BL654" s="18" t="s">
        <v>98</v>
      </c>
      <c r="BM654" s="183" t="s">
        <v>1433</v>
      </c>
    </row>
    <row r="655" s="2" customFormat="1">
      <c r="A655" s="37"/>
      <c r="B655" s="38"/>
      <c r="C655" s="37"/>
      <c r="D655" s="185" t="s">
        <v>224</v>
      </c>
      <c r="E655" s="37"/>
      <c r="F655" s="186" t="s">
        <v>1434</v>
      </c>
      <c r="G655" s="37"/>
      <c r="H655" s="37"/>
      <c r="I655" s="187"/>
      <c r="J655" s="37"/>
      <c r="K655" s="37"/>
      <c r="L655" s="38"/>
      <c r="M655" s="188"/>
      <c r="N655" s="189"/>
      <c r="O655" s="71"/>
      <c r="P655" s="71"/>
      <c r="Q655" s="71"/>
      <c r="R655" s="71"/>
      <c r="S655" s="71"/>
      <c r="T655" s="72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T655" s="18" t="s">
        <v>224</v>
      </c>
      <c r="AU655" s="18" t="s">
        <v>222</v>
      </c>
    </row>
    <row r="656" s="2" customFormat="1" ht="33" customHeight="1">
      <c r="A656" s="37"/>
      <c r="B656" s="171"/>
      <c r="C656" s="172" t="s">
        <v>1435</v>
      </c>
      <c r="D656" s="172" t="s">
        <v>216</v>
      </c>
      <c r="E656" s="173" t="s">
        <v>1436</v>
      </c>
      <c r="F656" s="174" t="s">
        <v>1437</v>
      </c>
      <c r="G656" s="175" t="s">
        <v>329</v>
      </c>
      <c r="H656" s="176">
        <v>58</v>
      </c>
      <c r="I656" s="177"/>
      <c r="J656" s="178">
        <f>ROUND(I656*H656,2)</f>
        <v>0</v>
      </c>
      <c r="K656" s="174" t="s">
        <v>220</v>
      </c>
      <c r="L656" s="38"/>
      <c r="M656" s="179" t="s">
        <v>3</v>
      </c>
      <c r="N656" s="180" t="s">
        <v>43</v>
      </c>
      <c r="O656" s="71"/>
      <c r="P656" s="181">
        <f>O656*H656</f>
        <v>0</v>
      </c>
      <c r="Q656" s="181">
        <v>0</v>
      </c>
      <c r="R656" s="181">
        <f>Q656*H656</f>
        <v>0</v>
      </c>
      <c r="S656" s="181">
        <v>0</v>
      </c>
      <c r="T656" s="182">
        <f>S656*H656</f>
        <v>0</v>
      </c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R656" s="183" t="s">
        <v>98</v>
      </c>
      <c r="AT656" s="183" t="s">
        <v>216</v>
      </c>
      <c r="AU656" s="183" t="s">
        <v>222</v>
      </c>
      <c r="AY656" s="18" t="s">
        <v>213</v>
      </c>
      <c r="BE656" s="184">
        <f>IF(N656="základní",J656,0)</f>
        <v>0</v>
      </c>
      <c r="BF656" s="184">
        <f>IF(N656="snížená",J656,0)</f>
        <v>0</v>
      </c>
      <c r="BG656" s="184">
        <f>IF(N656="zákl. přenesená",J656,0)</f>
        <v>0</v>
      </c>
      <c r="BH656" s="184">
        <f>IF(N656="sníž. přenesená",J656,0)</f>
        <v>0</v>
      </c>
      <c r="BI656" s="184">
        <f>IF(N656="nulová",J656,0)</f>
        <v>0</v>
      </c>
      <c r="BJ656" s="18" t="s">
        <v>76</v>
      </c>
      <c r="BK656" s="184">
        <f>ROUND(I656*H656,2)</f>
        <v>0</v>
      </c>
      <c r="BL656" s="18" t="s">
        <v>98</v>
      </c>
      <c r="BM656" s="183" t="s">
        <v>1438</v>
      </c>
    </row>
    <row r="657" s="2" customFormat="1">
      <c r="A657" s="37"/>
      <c r="B657" s="38"/>
      <c r="C657" s="37"/>
      <c r="D657" s="185" t="s">
        <v>224</v>
      </c>
      <c r="E657" s="37"/>
      <c r="F657" s="186" t="s">
        <v>1439</v>
      </c>
      <c r="G657" s="37"/>
      <c r="H657" s="37"/>
      <c r="I657" s="187"/>
      <c r="J657" s="37"/>
      <c r="K657" s="37"/>
      <c r="L657" s="38"/>
      <c r="M657" s="188"/>
      <c r="N657" s="189"/>
      <c r="O657" s="71"/>
      <c r="P657" s="71"/>
      <c r="Q657" s="71"/>
      <c r="R657" s="71"/>
      <c r="S657" s="71"/>
      <c r="T657" s="72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T657" s="18" t="s">
        <v>224</v>
      </c>
      <c r="AU657" s="18" t="s">
        <v>222</v>
      </c>
    </row>
    <row r="658" s="2" customFormat="1" ht="37.8" customHeight="1">
      <c r="A658" s="37"/>
      <c r="B658" s="171"/>
      <c r="C658" s="172" t="s">
        <v>1440</v>
      </c>
      <c r="D658" s="172" t="s">
        <v>216</v>
      </c>
      <c r="E658" s="173" t="s">
        <v>1441</v>
      </c>
      <c r="F658" s="174" t="s">
        <v>1442</v>
      </c>
      <c r="G658" s="175" t="s">
        <v>329</v>
      </c>
      <c r="H658" s="176">
        <v>101</v>
      </c>
      <c r="I658" s="177"/>
      <c r="J658" s="178">
        <f>ROUND(I658*H658,2)</f>
        <v>0</v>
      </c>
      <c r="K658" s="174" t="s">
        <v>220</v>
      </c>
      <c r="L658" s="38"/>
      <c r="M658" s="179" t="s">
        <v>3</v>
      </c>
      <c r="N658" s="180" t="s">
        <v>43</v>
      </c>
      <c r="O658" s="71"/>
      <c r="P658" s="181">
        <f>O658*H658</f>
        <v>0</v>
      </c>
      <c r="Q658" s="181">
        <v>0</v>
      </c>
      <c r="R658" s="181">
        <f>Q658*H658</f>
        <v>0</v>
      </c>
      <c r="S658" s="181">
        <v>0</v>
      </c>
      <c r="T658" s="182">
        <f>S658*H658</f>
        <v>0</v>
      </c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R658" s="183" t="s">
        <v>98</v>
      </c>
      <c r="AT658" s="183" t="s">
        <v>216</v>
      </c>
      <c r="AU658" s="183" t="s">
        <v>222</v>
      </c>
      <c r="AY658" s="18" t="s">
        <v>213</v>
      </c>
      <c r="BE658" s="184">
        <f>IF(N658="základní",J658,0)</f>
        <v>0</v>
      </c>
      <c r="BF658" s="184">
        <f>IF(N658="snížená",J658,0)</f>
        <v>0</v>
      </c>
      <c r="BG658" s="184">
        <f>IF(N658="zákl. přenesená",J658,0)</f>
        <v>0</v>
      </c>
      <c r="BH658" s="184">
        <f>IF(N658="sníž. přenesená",J658,0)</f>
        <v>0</v>
      </c>
      <c r="BI658" s="184">
        <f>IF(N658="nulová",J658,0)</f>
        <v>0</v>
      </c>
      <c r="BJ658" s="18" t="s">
        <v>76</v>
      </c>
      <c r="BK658" s="184">
        <f>ROUND(I658*H658,2)</f>
        <v>0</v>
      </c>
      <c r="BL658" s="18" t="s">
        <v>98</v>
      </c>
      <c r="BM658" s="183" t="s">
        <v>1443</v>
      </c>
    </row>
    <row r="659" s="2" customFormat="1">
      <c r="A659" s="37"/>
      <c r="B659" s="38"/>
      <c r="C659" s="37"/>
      <c r="D659" s="185" t="s">
        <v>224</v>
      </c>
      <c r="E659" s="37"/>
      <c r="F659" s="186" t="s">
        <v>1444</v>
      </c>
      <c r="G659" s="37"/>
      <c r="H659" s="37"/>
      <c r="I659" s="187"/>
      <c r="J659" s="37"/>
      <c r="K659" s="37"/>
      <c r="L659" s="38"/>
      <c r="M659" s="188"/>
      <c r="N659" s="189"/>
      <c r="O659" s="71"/>
      <c r="P659" s="71"/>
      <c r="Q659" s="71"/>
      <c r="R659" s="71"/>
      <c r="S659" s="71"/>
      <c r="T659" s="72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T659" s="18" t="s">
        <v>224</v>
      </c>
      <c r="AU659" s="18" t="s">
        <v>222</v>
      </c>
    </row>
    <row r="660" s="2" customFormat="1" ht="16.5" customHeight="1">
      <c r="A660" s="37"/>
      <c r="B660" s="171"/>
      <c r="C660" s="192" t="s">
        <v>1445</v>
      </c>
      <c r="D660" s="192" t="s">
        <v>292</v>
      </c>
      <c r="E660" s="193" t="s">
        <v>1446</v>
      </c>
      <c r="F660" s="194" t="s">
        <v>1447</v>
      </c>
      <c r="G660" s="195" t="s">
        <v>403</v>
      </c>
      <c r="H660" s="196">
        <v>40.399999999999999</v>
      </c>
      <c r="I660" s="197"/>
      <c r="J660" s="198">
        <f>ROUND(I660*H660,2)</f>
        <v>0</v>
      </c>
      <c r="K660" s="194" t="s">
        <v>220</v>
      </c>
      <c r="L660" s="199"/>
      <c r="M660" s="200" t="s">
        <v>3</v>
      </c>
      <c r="N660" s="201" t="s">
        <v>43</v>
      </c>
      <c r="O660" s="71"/>
      <c r="P660" s="181">
        <f>O660*H660</f>
        <v>0</v>
      </c>
      <c r="Q660" s="181">
        <v>0.00077999999999999999</v>
      </c>
      <c r="R660" s="181">
        <f>Q660*H660</f>
        <v>0.031511999999999998</v>
      </c>
      <c r="S660" s="181">
        <v>0</v>
      </c>
      <c r="T660" s="182">
        <f>S660*H660</f>
        <v>0</v>
      </c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R660" s="183" t="s">
        <v>374</v>
      </c>
      <c r="AT660" s="183" t="s">
        <v>292</v>
      </c>
      <c r="AU660" s="183" t="s">
        <v>222</v>
      </c>
      <c r="AY660" s="18" t="s">
        <v>213</v>
      </c>
      <c r="BE660" s="184">
        <f>IF(N660="základní",J660,0)</f>
        <v>0</v>
      </c>
      <c r="BF660" s="184">
        <f>IF(N660="snížená",J660,0)</f>
        <v>0</v>
      </c>
      <c r="BG660" s="184">
        <f>IF(N660="zákl. přenesená",J660,0)</f>
        <v>0</v>
      </c>
      <c r="BH660" s="184">
        <f>IF(N660="sníž. přenesená",J660,0)</f>
        <v>0</v>
      </c>
      <c r="BI660" s="184">
        <f>IF(N660="nulová",J660,0)</f>
        <v>0</v>
      </c>
      <c r="BJ660" s="18" t="s">
        <v>76</v>
      </c>
      <c r="BK660" s="184">
        <f>ROUND(I660*H660,2)</f>
        <v>0</v>
      </c>
      <c r="BL660" s="18" t="s">
        <v>98</v>
      </c>
      <c r="BM660" s="183" t="s">
        <v>1448</v>
      </c>
    </row>
    <row r="661" s="2" customFormat="1" ht="24.15" customHeight="1">
      <c r="A661" s="37"/>
      <c r="B661" s="171"/>
      <c r="C661" s="192" t="s">
        <v>1449</v>
      </c>
      <c r="D661" s="192" t="s">
        <v>292</v>
      </c>
      <c r="E661" s="193" t="s">
        <v>1450</v>
      </c>
      <c r="F661" s="194" t="s">
        <v>1451</v>
      </c>
      <c r="G661" s="195" t="s">
        <v>1452</v>
      </c>
      <c r="H661" s="196">
        <v>2.02</v>
      </c>
      <c r="I661" s="197"/>
      <c r="J661" s="198">
        <f>ROUND(I661*H661,2)</f>
        <v>0</v>
      </c>
      <c r="K661" s="194" t="s">
        <v>220</v>
      </c>
      <c r="L661" s="199"/>
      <c r="M661" s="200" t="s">
        <v>3</v>
      </c>
      <c r="N661" s="201" t="s">
        <v>43</v>
      </c>
      <c r="O661" s="71"/>
      <c r="P661" s="181">
        <f>O661*H661</f>
        <v>0</v>
      </c>
      <c r="Q661" s="181">
        <v>0.00173</v>
      </c>
      <c r="R661" s="181">
        <f>Q661*H661</f>
        <v>0.0034946</v>
      </c>
      <c r="S661" s="181">
        <v>0</v>
      </c>
      <c r="T661" s="182">
        <f>S661*H661</f>
        <v>0</v>
      </c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R661" s="183" t="s">
        <v>374</v>
      </c>
      <c r="AT661" s="183" t="s">
        <v>292</v>
      </c>
      <c r="AU661" s="183" t="s">
        <v>222</v>
      </c>
      <c r="AY661" s="18" t="s">
        <v>213</v>
      </c>
      <c r="BE661" s="184">
        <f>IF(N661="základní",J661,0)</f>
        <v>0</v>
      </c>
      <c r="BF661" s="184">
        <f>IF(N661="snížená",J661,0)</f>
        <v>0</v>
      </c>
      <c r="BG661" s="184">
        <f>IF(N661="zákl. přenesená",J661,0)</f>
        <v>0</v>
      </c>
      <c r="BH661" s="184">
        <f>IF(N661="sníž. přenesená",J661,0)</f>
        <v>0</v>
      </c>
      <c r="BI661" s="184">
        <f>IF(N661="nulová",J661,0)</f>
        <v>0</v>
      </c>
      <c r="BJ661" s="18" t="s">
        <v>76</v>
      </c>
      <c r="BK661" s="184">
        <f>ROUND(I661*H661,2)</f>
        <v>0</v>
      </c>
      <c r="BL661" s="18" t="s">
        <v>98</v>
      </c>
      <c r="BM661" s="183" t="s">
        <v>1453</v>
      </c>
    </row>
    <row r="662" s="2" customFormat="1" ht="24.15" customHeight="1">
      <c r="A662" s="37"/>
      <c r="B662" s="171"/>
      <c r="C662" s="192" t="s">
        <v>1454</v>
      </c>
      <c r="D662" s="192" t="s">
        <v>292</v>
      </c>
      <c r="E662" s="193" t="s">
        <v>1455</v>
      </c>
      <c r="F662" s="194" t="s">
        <v>1456</v>
      </c>
      <c r="G662" s="195" t="s">
        <v>1452</v>
      </c>
      <c r="H662" s="196">
        <v>2.02</v>
      </c>
      <c r="I662" s="197"/>
      <c r="J662" s="198">
        <f>ROUND(I662*H662,2)</f>
        <v>0</v>
      </c>
      <c r="K662" s="194" t="s">
        <v>220</v>
      </c>
      <c r="L662" s="199"/>
      <c r="M662" s="200" t="s">
        <v>3</v>
      </c>
      <c r="N662" s="201" t="s">
        <v>43</v>
      </c>
      <c r="O662" s="71"/>
      <c r="P662" s="181">
        <f>O662*H662</f>
        <v>0</v>
      </c>
      <c r="Q662" s="181">
        <v>0.00063000000000000003</v>
      </c>
      <c r="R662" s="181">
        <f>Q662*H662</f>
        <v>0.0012726</v>
      </c>
      <c r="S662" s="181">
        <v>0</v>
      </c>
      <c r="T662" s="182">
        <f>S662*H662</f>
        <v>0</v>
      </c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R662" s="183" t="s">
        <v>374</v>
      </c>
      <c r="AT662" s="183" t="s">
        <v>292</v>
      </c>
      <c r="AU662" s="183" t="s">
        <v>222</v>
      </c>
      <c r="AY662" s="18" t="s">
        <v>213</v>
      </c>
      <c r="BE662" s="184">
        <f>IF(N662="základní",J662,0)</f>
        <v>0</v>
      </c>
      <c r="BF662" s="184">
        <f>IF(N662="snížená",J662,0)</f>
        <v>0</v>
      </c>
      <c r="BG662" s="184">
        <f>IF(N662="zákl. přenesená",J662,0)</f>
        <v>0</v>
      </c>
      <c r="BH662" s="184">
        <f>IF(N662="sníž. přenesená",J662,0)</f>
        <v>0</v>
      </c>
      <c r="BI662" s="184">
        <f>IF(N662="nulová",J662,0)</f>
        <v>0</v>
      </c>
      <c r="BJ662" s="18" t="s">
        <v>76</v>
      </c>
      <c r="BK662" s="184">
        <f>ROUND(I662*H662,2)</f>
        <v>0</v>
      </c>
      <c r="BL662" s="18" t="s">
        <v>98</v>
      </c>
      <c r="BM662" s="183" t="s">
        <v>1457</v>
      </c>
    </row>
    <row r="663" s="2" customFormat="1" ht="55.5" customHeight="1">
      <c r="A663" s="37"/>
      <c r="B663" s="171"/>
      <c r="C663" s="172" t="s">
        <v>1458</v>
      </c>
      <c r="D663" s="172" t="s">
        <v>216</v>
      </c>
      <c r="E663" s="173" t="s">
        <v>1459</v>
      </c>
      <c r="F663" s="174" t="s">
        <v>1460</v>
      </c>
      <c r="G663" s="175" t="s">
        <v>403</v>
      </c>
      <c r="H663" s="176">
        <v>180</v>
      </c>
      <c r="I663" s="177"/>
      <c r="J663" s="178">
        <f>ROUND(I663*H663,2)</f>
        <v>0</v>
      </c>
      <c r="K663" s="174" t="s">
        <v>220</v>
      </c>
      <c r="L663" s="38"/>
      <c r="M663" s="179" t="s">
        <v>3</v>
      </c>
      <c r="N663" s="180" t="s">
        <v>43</v>
      </c>
      <c r="O663" s="71"/>
      <c r="P663" s="181">
        <f>O663*H663</f>
        <v>0</v>
      </c>
      <c r="Q663" s="181">
        <v>0</v>
      </c>
      <c r="R663" s="181">
        <f>Q663*H663</f>
        <v>0</v>
      </c>
      <c r="S663" s="181">
        <v>0</v>
      </c>
      <c r="T663" s="182">
        <f>S663*H663</f>
        <v>0</v>
      </c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R663" s="183" t="s">
        <v>98</v>
      </c>
      <c r="AT663" s="183" t="s">
        <v>216</v>
      </c>
      <c r="AU663" s="183" t="s">
        <v>222</v>
      </c>
      <c r="AY663" s="18" t="s">
        <v>213</v>
      </c>
      <c r="BE663" s="184">
        <f>IF(N663="základní",J663,0)</f>
        <v>0</v>
      </c>
      <c r="BF663" s="184">
        <f>IF(N663="snížená",J663,0)</f>
        <v>0</v>
      </c>
      <c r="BG663" s="184">
        <f>IF(N663="zákl. přenesená",J663,0)</f>
        <v>0</v>
      </c>
      <c r="BH663" s="184">
        <f>IF(N663="sníž. přenesená",J663,0)</f>
        <v>0</v>
      </c>
      <c r="BI663" s="184">
        <f>IF(N663="nulová",J663,0)</f>
        <v>0</v>
      </c>
      <c r="BJ663" s="18" t="s">
        <v>76</v>
      </c>
      <c r="BK663" s="184">
        <f>ROUND(I663*H663,2)</f>
        <v>0</v>
      </c>
      <c r="BL663" s="18" t="s">
        <v>98</v>
      </c>
      <c r="BM663" s="183" t="s">
        <v>1461</v>
      </c>
    </row>
    <row r="664" s="2" customFormat="1">
      <c r="A664" s="37"/>
      <c r="B664" s="38"/>
      <c r="C664" s="37"/>
      <c r="D664" s="185" t="s">
        <v>224</v>
      </c>
      <c r="E664" s="37"/>
      <c r="F664" s="186" t="s">
        <v>1462</v>
      </c>
      <c r="G664" s="37"/>
      <c r="H664" s="37"/>
      <c r="I664" s="187"/>
      <c r="J664" s="37"/>
      <c r="K664" s="37"/>
      <c r="L664" s="38"/>
      <c r="M664" s="188"/>
      <c r="N664" s="189"/>
      <c r="O664" s="71"/>
      <c r="P664" s="71"/>
      <c r="Q664" s="71"/>
      <c r="R664" s="71"/>
      <c r="S664" s="71"/>
      <c r="T664" s="72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T664" s="18" t="s">
        <v>224</v>
      </c>
      <c r="AU664" s="18" t="s">
        <v>222</v>
      </c>
    </row>
    <row r="665" s="2" customFormat="1" ht="55.5" customHeight="1">
      <c r="A665" s="37"/>
      <c r="B665" s="171"/>
      <c r="C665" s="172" t="s">
        <v>1463</v>
      </c>
      <c r="D665" s="172" t="s">
        <v>216</v>
      </c>
      <c r="E665" s="173" t="s">
        <v>1464</v>
      </c>
      <c r="F665" s="174" t="s">
        <v>1465</v>
      </c>
      <c r="G665" s="175" t="s">
        <v>403</v>
      </c>
      <c r="H665" s="176">
        <v>393.19299999999998</v>
      </c>
      <c r="I665" s="177"/>
      <c r="J665" s="178">
        <f>ROUND(I665*H665,2)</f>
        <v>0</v>
      </c>
      <c r="K665" s="174" t="s">
        <v>220</v>
      </c>
      <c r="L665" s="38"/>
      <c r="M665" s="179" t="s">
        <v>3</v>
      </c>
      <c r="N665" s="180" t="s">
        <v>43</v>
      </c>
      <c r="O665" s="71"/>
      <c r="P665" s="181">
        <f>O665*H665</f>
        <v>0</v>
      </c>
      <c r="Q665" s="181">
        <v>0</v>
      </c>
      <c r="R665" s="181">
        <f>Q665*H665</f>
        <v>0</v>
      </c>
      <c r="S665" s="181">
        <v>0</v>
      </c>
      <c r="T665" s="182">
        <f>S665*H665</f>
        <v>0</v>
      </c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R665" s="183" t="s">
        <v>98</v>
      </c>
      <c r="AT665" s="183" t="s">
        <v>216</v>
      </c>
      <c r="AU665" s="183" t="s">
        <v>222</v>
      </c>
      <c r="AY665" s="18" t="s">
        <v>213</v>
      </c>
      <c r="BE665" s="184">
        <f>IF(N665="základní",J665,0)</f>
        <v>0</v>
      </c>
      <c r="BF665" s="184">
        <f>IF(N665="snížená",J665,0)</f>
        <v>0</v>
      </c>
      <c r="BG665" s="184">
        <f>IF(N665="zákl. přenesená",J665,0)</f>
        <v>0</v>
      </c>
      <c r="BH665" s="184">
        <f>IF(N665="sníž. přenesená",J665,0)</f>
        <v>0</v>
      </c>
      <c r="BI665" s="184">
        <f>IF(N665="nulová",J665,0)</f>
        <v>0</v>
      </c>
      <c r="BJ665" s="18" t="s">
        <v>76</v>
      </c>
      <c r="BK665" s="184">
        <f>ROUND(I665*H665,2)</f>
        <v>0</v>
      </c>
      <c r="BL665" s="18" t="s">
        <v>98</v>
      </c>
      <c r="BM665" s="183" t="s">
        <v>1466</v>
      </c>
    </row>
    <row r="666" s="2" customFormat="1">
      <c r="A666" s="37"/>
      <c r="B666" s="38"/>
      <c r="C666" s="37"/>
      <c r="D666" s="185" t="s">
        <v>224</v>
      </c>
      <c r="E666" s="37"/>
      <c r="F666" s="186" t="s">
        <v>1467</v>
      </c>
      <c r="G666" s="37"/>
      <c r="H666" s="37"/>
      <c r="I666" s="187"/>
      <c r="J666" s="37"/>
      <c r="K666" s="37"/>
      <c r="L666" s="38"/>
      <c r="M666" s="188"/>
      <c r="N666" s="189"/>
      <c r="O666" s="71"/>
      <c r="P666" s="71"/>
      <c r="Q666" s="71"/>
      <c r="R666" s="71"/>
      <c r="S666" s="71"/>
      <c r="T666" s="72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T666" s="18" t="s">
        <v>224</v>
      </c>
      <c r="AU666" s="18" t="s">
        <v>222</v>
      </c>
    </row>
    <row r="667" s="2" customFormat="1" ht="21.75" customHeight="1">
      <c r="A667" s="37"/>
      <c r="B667" s="171"/>
      <c r="C667" s="192" t="s">
        <v>1468</v>
      </c>
      <c r="D667" s="192" t="s">
        <v>292</v>
      </c>
      <c r="E667" s="193" t="s">
        <v>1469</v>
      </c>
      <c r="F667" s="194" t="s">
        <v>1470</v>
      </c>
      <c r="G667" s="195" t="s">
        <v>232</v>
      </c>
      <c r="H667" s="196">
        <v>8.0169999999999995</v>
      </c>
      <c r="I667" s="197"/>
      <c r="J667" s="198">
        <f>ROUND(I667*H667,2)</f>
        <v>0</v>
      </c>
      <c r="K667" s="194" t="s">
        <v>220</v>
      </c>
      <c r="L667" s="199"/>
      <c r="M667" s="200" t="s">
        <v>3</v>
      </c>
      <c r="N667" s="201" t="s">
        <v>43</v>
      </c>
      <c r="O667" s="71"/>
      <c r="P667" s="181">
        <f>O667*H667</f>
        <v>0</v>
      </c>
      <c r="Q667" s="181">
        <v>0.55000000000000004</v>
      </c>
      <c r="R667" s="181">
        <f>Q667*H667</f>
        <v>4.4093499999999999</v>
      </c>
      <c r="S667" s="181">
        <v>0</v>
      </c>
      <c r="T667" s="182">
        <f>S667*H667</f>
        <v>0</v>
      </c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R667" s="183" t="s">
        <v>374</v>
      </c>
      <c r="AT667" s="183" t="s">
        <v>292</v>
      </c>
      <c r="AU667" s="183" t="s">
        <v>222</v>
      </c>
      <c r="AY667" s="18" t="s">
        <v>213</v>
      </c>
      <c r="BE667" s="184">
        <f>IF(N667="základní",J667,0)</f>
        <v>0</v>
      </c>
      <c r="BF667" s="184">
        <f>IF(N667="snížená",J667,0)</f>
        <v>0</v>
      </c>
      <c r="BG667" s="184">
        <f>IF(N667="zákl. přenesená",J667,0)</f>
        <v>0</v>
      </c>
      <c r="BH667" s="184">
        <f>IF(N667="sníž. přenesená",J667,0)</f>
        <v>0</v>
      </c>
      <c r="BI667" s="184">
        <f>IF(N667="nulová",J667,0)</f>
        <v>0</v>
      </c>
      <c r="BJ667" s="18" t="s">
        <v>76</v>
      </c>
      <c r="BK667" s="184">
        <f>ROUND(I667*H667,2)</f>
        <v>0</v>
      </c>
      <c r="BL667" s="18" t="s">
        <v>98</v>
      </c>
      <c r="BM667" s="183" t="s">
        <v>1471</v>
      </c>
    </row>
    <row r="668" s="2" customFormat="1" ht="21.75" customHeight="1">
      <c r="A668" s="37"/>
      <c r="B668" s="171"/>
      <c r="C668" s="192" t="s">
        <v>1472</v>
      </c>
      <c r="D668" s="192" t="s">
        <v>292</v>
      </c>
      <c r="E668" s="193" t="s">
        <v>1473</v>
      </c>
      <c r="F668" s="194" t="s">
        <v>1474</v>
      </c>
      <c r="G668" s="195" t="s">
        <v>232</v>
      </c>
      <c r="H668" s="196">
        <v>1.901</v>
      </c>
      <c r="I668" s="197"/>
      <c r="J668" s="198">
        <f>ROUND(I668*H668,2)</f>
        <v>0</v>
      </c>
      <c r="K668" s="194" t="s">
        <v>220</v>
      </c>
      <c r="L668" s="199"/>
      <c r="M668" s="200" t="s">
        <v>3</v>
      </c>
      <c r="N668" s="201" t="s">
        <v>43</v>
      </c>
      <c r="O668" s="71"/>
      <c r="P668" s="181">
        <f>O668*H668</f>
        <v>0</v>
      </c>
      <c r="Q668" s="181">
        <v>0.55000000000000004</v>
      </c>
      <c r="R668" s="181">
        <f>Q668*H668</f>
        <v>1.0455500000000002</v>
      </c>
      <c r="S668" s="181">
        <v>0</v>
      </c>
      <c r="T668" s="182">
        <f>S668*H668</f>
        <v>0</v>
      </c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R668" s="183" t="s">
        <v>374</v>
      </c>
      <c r="AT668" s="183" t="s">
        <v>292</v>
      </c>
      <c r="AU668" s="183" t="s">
        <v>222</v>
      </c>
      <c r="AY668" s="18" t="s">
        <v>213</v>
      </c>
      <c r="BE668" s="184">
        <f>IF(N668="základní",J668,0)</f>
        <v>0</v>
      </c>
      <c r="BF668" s="184">
        <f>IF(N668="snížená",J668,0)</f>
        <v>0</v>
      </c>
      <c r="BG668" s="184">
        <f>IF(N668="zákl. přenesená",J668,0)</f>
        <v>0</v>
      </c>
      <c r="BH668" s="184">
        <f>IF(N668="sníž. přenesená",J668,0)</f>
        <v>0</v>
      </c>
      <c r="BI668" s="184">
        <f>IF(N668="nulová",J668,0)</f>
        <v>0</v>
      </c>
      <c r="BJ668" s="18" t="s">
        <v>76</v>
      </c>
      <c r="BK668" s="184">
        <f>ROUND(I668*H668,2)</f>
        <v>0</v>
      </c>
      <c r="BL668" s="18" t="s">
        <v>98</v>
      </c>
      <c r="BM668" s="183" t="s">
        <v>1475</v>
      </c>
    </row>
    <row r="669" s="2" customFormat="1" ht="37.8" customHeight="1">
      <c r="A669" s="37"/>
      <c r="B669" s="171"/>
      <c r="C669" s="172" t="s">
        <v>1476</v>
      </c>
      <c r="D669" s="172" t="s">
        <v>216</v>
      </c>
      <c r="E669" s="173" t="s">
        <v>1477</v>
      </c>
      <c r="F669" s="174" t="s">
        <v>1478</v>
      </c>
      <c r="G669" s="175" t="s">
        <v>232</v>
      </c>
      <c r="H669" s="176">
        <v>9.9179999999999993</v>
      </c>
      <c r="I669" s="177"/>
      <c r="J669" s="178">
        <f>ROUND(I669*H669,2)</f>
        <v>0</v>
      </c>
      <c r="K669" s="174" t="s">
        <v>220</v>
      </c>
      <c r="L669" s="38"/>
      <c r="M669" s="179" t="s">
        <v>3</v>
      </c>
      <c r="N669" s="180" t="s">
        <v>43</v>
      </c>
      <c r="O669" s="71"/>
      <c r="P669" s="181">
        <f>O669*H669</f>
        <v>0</v>
      </c>
      <c r="Q669" s="181">
        <v>0.023297799000000001</v>
      </c>
      <c r="R669" s="181">
        <f>Q669*H669</f>
        <v>0.231067570482</v>
      </c>
      <c r="S669" s="181">
        <v>0</v>
      </c>
      <c r="T669" s="182">
        <f>S669*H669</f>
        <v>0</v>
      </c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R669" s="183" t="s">
        <v>98</v>
      </c>
      <c r="AT669" s="183" t="s">
        <v>216</v>
      </c>
      <c r="AU669" s="183" t="s">
        <v>222</v>
      </c>
      <c r="AY669" s="18" t="s">
        <v>213</v>
      </c>
      <c r="BE669" s="184">
        <f>IF(N669="základní",J669,0)</f>
        <v>0</v>
      </c>
      <c r="BF669" s="184">
        <f>IF(N669="snížená",J669,0)</f>
        <v>0</v>
      </c>
      <c r="BG669" s="184">
        <f>IF(N669="zákl. přenesená",J669,0)</f>
        <v>0</v>
      </c>
      <c r="BH669" s="184">
        <f>IF(N669="sníž. přenesená",J669,0)</f>
        <v>0</v>
      </c>
      <c r="BI669" s="184">
        <f>IF(N669="nulová",J669,0)</f>
        <v>0</v>
      </c>
      <c r="BJ669" s="18" t="s">
        <v>76</v>
      </c>
      <c r="BK669" s="184">
        <f>ROUND(I669*H669,2)</f>
        <v>0</v>
      </c>
      <c r="BL669" s="18" t="s">
        <v>98</v>
      </c>
      <c r="BM669" s="183" t="s">
        <v>1479</v>
      </c>
    </row>
    <row r="670" s="2" customFormat="1">
      <c r="A670" s="37"/>
      <c r="B670" s="38"/>
      <c r="C670" s="37"/>
      <c r="D670" s="185" t="s">
        <v>224</v>
      </c>
      <c r="E670" s="37"/>
      <c r="F670" s="186" t="s">
        <v>1480</v>
      </c>
      <c r="G670" s="37"/>
      <c r="H670" s="37"/>
      <c r="I670" s="187"/>
      <c r="J670" s="37"/>
      <c r="K670" s="37"/>
      <c r="L670" s="38"/>
      <c r="M670" s="188"/>
      <c r="N670" s="189"/>
      <c r="O670" s="71"/>
      <c r="P670" s="71"/>
      <c r="Q670" s="71"/>
      <c r="R670" s="71"/>
      <c r="S670" s="71"/>
      <c r="T670" s="72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T670" s="18" t="s">
        <v>224</v>
      </c>
      <c r="AU670" s="18" t="s">
        <v>222</v>
      </c>
    </row>
    <row r="671" s="2" customFormat="1" ht="37.8" customHeight="1">
      <c r="A671" s="37"/>
      <c r="B671" s="171"/>
      <c r="C671" s="172" t="s">
        <v>1481</v>
      </c>
      <c r="D671" s="172" t="s">
        <v>216</v>
      </c>
      <c r="E671" s="173" t="s">
        <v>1482</v>
      </c>
      <c r="F671" s="174" t="s">
        <v>1483</v>
      </c>
      <c r="G671" s="175" t="s">
        <v>232</v>
      </c>
      <c r="H671" s="176">
        <v>9.9179999999999993</v>
      </c>
      <c r="I671" s="177"/>
      <c r="J671" s="178">
        <f>ROUND(I671*H671,2)</f>
        <v>0</v>
      </c>
      <c r="K671" s="174" t="s">
        <v>220</v>
      </c>
      <c r="L671" s="38"/>
      <c r="M671" s="179" t="s">
        <v>3</v>
      </c>
      <c r="N671" s="180" t="s">
        <v>43</v>
      </c>
      <c r="O671" s="71"/>
      <c r="P671" s="181">
        <f>O671*H671</f>
        <v>0</v>
      </c>
      <c r="Q671" s="181">
        <v>0.0012149999999999999</v>
      </c>
      <c r="R671" s="181">
        <f>Q671*H671</f>
        <v>0.012050369999999998</v>
      </c>
      <c r="S671" s="181">
        <v>0</v>
      </c>
      <c r="T671" s="182">
        <f>S671*H671</f>
        <v>0</v>
      </c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R671" s="183" t="s">
        <v>98</v>
      </c>
      <c r="AT671" s="183" t="s">
        <v>216</v>
      </c>
      <c r="AU671" s="183" t="s">
        <v>222</v>
      </c>
      <c r="AY671" s="18" t="s">
        <v>213</v>
      </c>
      <c r="BE671" s="184">
        <f>IF(N671="základní",J671,0)</f>
        <v>0</v>
      </c>
      <c r="BF671" s="184">
        <f>IF(N671="snížená",J671,0)</f>
        <v>0</v>
      </c>
      <c r="BG671" s="184">
        <f>IF(N671="zákl. přenesená",J671,0)</f>
        <v>0</v>
      </c>
      <c r="BH671" s="184">
        <f>IF(N671="sníž. přenesená",J671,0)</f>
        <v>0</v>
      </c>
      <c r="BI671" s="184">
        <f>IF(N671="nulová",J671,0)</f>
        <v>0</v>
      </c>
      <c r="BJ671" s="18" t="s">
        <v>76</v>
      </c>
      <c r="BK671" s="184">
        <f>ROUND(I671*H671,2)</f>
        <v>0</v>
      </c>
      <c r="BL671" s="18" t="s">
        <v>98</v>
      </c>
      <c r="BM671" s="183" t="s">
        <v>1484</v>
      </c>
    </row>
    <row r="672" s="2" customFormat="1">
      <c r="A672" s="37"/>
      <c r="B672" s="38"/>
      <c r="C672" s="37"/>
      <c r="D672" s="185" t="s">
        <v>224</v>
      </c>
      <c r="E672" s="37"/>
      <c r="F672" s="186" t="s">
        <v>1485</v>
      </c>
      <c r="G672" s="37"/>
      <c r="H672" s="37"/>
      <c r="I672" s="187"/>
      <c r="J672" s="37"/>
      <c r="K672" s="37"/>
      <c r="L672" s="38"/>
      <c r="M672" s="188"/>
      <c r="N672" s="189"/>
      <c r="O672" s="71"/>
      <c r="P672" s="71"/>
      <c r="Q672" s="71"/>
      <c r="R672" s="71"/>
      <c r="S672" s="71"/>
      <c r="T672" s="72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T672" s="18" t="s">
        <v>224</v>
      </c>
      <c r="AU672" s="18" t="s">
        <v>222</v>
      </c>
    </row>
    <row r="673" s="2" customFormat="1" ht="37.8" customHeight="1">
      <c r="A673" s="37"/>
      <c r="B673" s="171"/>
      <c r="C673" s="172" t="s">
        <v>1486</v>
      </c>
      <c r="D673" s="172" t="s">
        <v>216</v>
      </c>
      <c r="E673" s="173" t="s">
        <v>327</v>
      </c>
      <c r="F673" s="174" t="s">
        <v>328</v>
      </c>
      <c r="G673" s="175" t="s">
        <v>329</v>
      </c>
      <c r="H673" s="176">
        <v>32</v>
      </c>
      <c r="I673" s="177"/>
      <c r="J673" s="178">
        <f>ROUND(I673*H673,2)</f>
        <v>0</v>
      </c>
      <c r="K673" s="174" t="s">
        <v>220</v>
      </c>
      <c r="L673" s="38"/>
      <c r="M673" s="179" t="s">
        <v>3</v>
      </c>
      <c r="N673" s="180" t="s">
        <v>43</v>
      </c>
      <c r="O673" s="71"/>
      <c r="P673" s="181">
        <f>O673*H673</f>
        <v>0</v>
      </c>
      <c r="Q673" s="181">
        <v>1.42788E-05</v>
      </c>
      <c r="R673" s="181">
        <f>Q673*H673</f>
        <v>0.00045692159999999999</v>
      </c>
      <c r="S673" s="181">
        <v>0</v>
      </c>
      <c r="T673" s="182">
        <f>S673*H673</f>
        <v>0</v>
      </c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R673" s="183" t="s">
        <v>98</v>
      </c>
      <c r="AT673" s="183" t="s">
        <v>216</v>
      </c>
      <c r="AU673" s="183" t="s">
        <v>222</v>
      </c>
      <c r="AY673" s="18" t="s">
        <v>213</v>
      </c>
      <c r="BE673" s="184">
        <f>IF(N673="základní",J673,0)</f>
        <v>0</v>
      </c>
      <c r="BF673" s="184">
        <f>IF(N673="snížená",J673,0)</f>
        <v>0</v>
      </c>
      <c r="BG673" s="184">
        <f>IF(N673="zákl. přenesená",J673,0)</f>
        <v>0</v>
      </c>
      <c r="BH673" s="184">
        <f>IF(N673="sníž. přenesená",J673,0)</f>
        <v>0</v>
      </c>
      <c r="BI673" s="184">
        <f>IF(N673="nulová",J673,0)</f>
        <v>0</v>
      </c>
      <c r="BJ673" s="18" t="s">
        <v>76</v>
      </c>
      <c r="BK673" s="184">
        <f>ROUND(I673*H673,2)</f>
        <v>0</v>
      </c>
      <c r="BL673" s="18" t="s">
        <v>98</v>
      </c>
      <c r="BM673" s="183" t="s">
        <v>1487</v>
      </c>
    </row>
    <row r="674" s="2" customFormat="1">
      <c r="A674" s="37"/>
      <c r="B674" s="38"/>
      <c r="C674" s="37"/>
      <c r="D674" s="185" t="s">
        <v>224</v>
      </c>
      <c r="E674" s="37"/>
      <c r="F674" s="186" t="s">
        <v>331</v>
      </c>
      <c r="G674" s="37"/>
      <c r="H674" s="37"/>
      <c r="I674" s="187"/>
      <c r="J674" s="37"/>
      <c r="K674" s="37"/>
      <c r="L674" s="38"/>
      <c r="M674" s="188"/>
      <c r="N674" s="189"/>
      <c r="O674" s="71"/>
      <c r="P674" s="71"/>
      <c r="Q674" s="71"/>
      <c r="R674" s="71"/>
      <c r="S674" s="71"/>
      <c r="T674" s="72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T674" s="18" t="s">
        <v>224</v>
      </c>
      <c r="AU674" s="18" t="s">
        <v>222</v>
      </c>
    </row>
    <row r="675" s="2" customFormat="1" ht="24.15" customHeight="1">
      <c r="A675" s="37"/>
      <c r="B675" s="171"/>
      <c r="C675" s="172" t="s">
        <v>1488</v>
      </c>
      <c r="D675" s="172" t="s">
        <v>216</v>
      </c>
      <c r="E675" s="173" t="s">
        <v>1489</v>
      </c>
      <c r="F675" s="174" t="s">
        <v>1490</v>
      </c>
      <c r="G675" s="175" t="s">
        <v>232</v>
      </c>
      <c r="H675" s="176">
        <v>1.728</v>
      </c>
      <c r="I675" s="177"/>
      <c r="J675" s="178">
        <f>ROUND(I675*H675,2)</f>
        <v>0</v>
      </c>
      <c r="K675" s="174" t="s">
        <v>220</v>
      </c>
      <c r="L675" s="38"/>
      <c r="M675" s="179" t="s">
        <v>3</v>
      </c>
      <c r="N675" s="180" t="s">
        <v>43</v>
      </c>
      <c r="O675" s="71"/>
      <c r="P675" s="181">
        <f>O675*H675</f>
        <v>0</v>
      </c>
      <c r="Q675" s="181">
        <v>0</v>
      </c>
      <c r="R675" s="181">
        <f>Q675*H675</f>
        <v>0</v>
      </c>
      <c r="S675" s="181">
        <v>0</v>
      </c>
      <c r="T675" s="182">
        <f>S675*H675</f>
        <v>0</v>
      </c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R675" s="183" t="s">
        <v>98</v>
      </c>
      <c r="AT675" s="183" t="s">
        <v>216</v>
      </c>
      <c r="AU675" s="183" t="s">
        <v>222</v>
      </c>
      <c r="AY675" s="18" t="s">
        <v>213</v>
      </c>
      <c r="BE675" s="184">
        <f>IF(N675="základní",J675,0)</f>
        <v>0</v>
      </c>
      <c r="BF675" s="184">
        <f>IF(N675="snížená",J675,0)</f>
        <v>0</v>
      </c>
      <c r="BG675" s="184">
        <f>IF(N675="zákl. přenesená",J675,0)</f>
        <v>0</v>
      </c>
      <c r="BH675" s="184">
        <f>IF(N675="sníž. přenesená",J675,0)</f>
        <v>0</v>
      </c>
      <c r="BI675" s="184">
        <f>IF(N675="nulová",J675,0)</f>
        <v>0</v>
      </c>
      <c r="BJ675" s="18" t="s">
        <v>76</v>
      </c>
      <c r="BK675" s="184">
        <f>ROUND(I675*H675,2)</f>
        <v>0</v>
      </c>
      <c r="BL675" s="18" t="s">
        <v>98</v>
      </c>
      <c r="BM675" s="183" t="s">
        <v>1491</v>
      </c>
    </row>
    <row r="676" s="2" customFormat="1">
      <c r="A676" s="37"/>
      <c r="B676" s="38"/>
      <c r="C676" s="37"/>
      <c r="D676" s="185" t="s">
        <v>224</v>
      </c>
      <c r="E676" s="37"/>
      <c r="F676" s="186" t="s">
        <v>1492</v>
      </c>
      <c r="G676" s="37"/>
      <c r="H676" s="37"/>
      <c r="I676" s="187"/>
      <c r="J676" s="37"/>
      <c r="K676" s="37"/>
      <c r="L676" s="38"/>
      <c r="M676" s="188"/>
      <c r="N676" s="189"/>
      <c r="O676" s="71"/>
      <c r="P676" s="71"/>
      <c r="Q676" s="71"/>
      <c r="R676" s="71"/>
      <c r="S676" s="71"/>
      <c r="T676" s="72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T676" s="18" t="s">
        <v>224</v>
      </c>
      <c r="AU676" s="18" t="s">
        <v>222</v>
      </c>
    </row>
    <row r="677" s="12" customFormat="1" ht="20.88" customHeight="1">
      <c r="A677" s="12"/>
      <c r="B677" s="158"/>
      <c r="C677" s="12"/>
      <c r="D677" s="159" t="s">
        <v>71</v>
      </c>
      <c r="E677" s="169" t="s">
        <v>1493</v>
      </c>
      <c r="F677" s="169" t="s">
        <v>1494</v>
      </c>
      <c r="G677" s="12"/>
      <c r="H677" s="12"/>
      <c r="I677" s="161"/>
      <c r="J677" s="170">
        <f>BK677</f>
        <v>0</v>
      </c>
      <c r="K677" s="12"/>
      <c r="L677" s="158"/>
      <c r="M677" s="163"/>
      <c r="N677" s="164"/>
      <c r="O677" s="164"/>
      <c r="P677" s="165">
        <f>SUM(P678:P689)</f>
        <v>0</v>
      </c>
      <c r="Q677" s="164"/>
      <c r="R677" s="165">
        <f>SUM(R678:R689)</f>
        <v>8.1145923887840006</v>
      </c>
      <c r="S677" s="164"/>
      <c r="T677" s="166">
        <f>SUM(T678:T689)</f>
        <v>0</v>
      </c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R677" s="159" t="s">
        <v>80</v>
      </c>
      <c r="AT677" s="167" t="s">
        <v>71</v>
      </c>
      <c r="AU677" s="167" t="s">
        <v>80</v>
      </c>
      <c r="AY677" s="159" t="s">
        <v>213</v>
      </c>
      <c r="BK677" s="168">
        <f>SUM(BK678:BK689)</f>
        <v>0</v>
      </c>
    </row>
    <row r="678" s="2" customFormat="1" ht="44.25" customHeight="1">
      <c r="A678" s="37"/>
      <c r="B678" s="171"/>
      <c r="C678" s="172" t="s">
        <v>1495</v>
      </c>
      <c r="D678" s="172" t="s">
        <v>216</v>
      </c>
      <c r="E678" s="173" t="s">
        <v>1496</v>
      </c>
      <c r="F678" s="174" t="s">
        <v>1497</v>
      </c>
      <c r="G678" s="175" t="s">
        <v>219</v>
      </c>
      <c r="H678" s="176">
        <v>556.21000000000004</v>
      </c>
      <c r="I678" s="177"/>
      <c r="J678" s="178">
        <f>ROUND(I678*H678,2)</f>
        <v>0</v>
      </c>
      <c r="K678" s="174" t="s">
        <v>220</v>
      </c>
      <c r="L678" s="38"/>
      <c r="M678" s="179" t="s">
        <v>3</v>
      </c>
      <c r="N678" s="180" t="s">
        <v>43</v>
      </c>
      <c r="O678" s="71"/>
      <c r="P678" s="181">
        <f>O678*H678</f>
        <v>0</v>
      </c>
      <c r="Q678" s="181">
        <v>0</v>
      </c>
      <c r="R678" s="181">
        <f>Q678*H678</f>
        <v>0</v>
      </c>
      <c r="S678" s="181">
        <v>0</v>
      </c>
      <c r="T678" s="182">
        <f>S678*H678</f>
        <v>0</v>
      </c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R678" s="183" t="s">
        <v>98</v>
      </c>
      <c r="AT678" s="183" t="s">
        <v>216</v>
      </c>
      <c r="AU678" s="183" t="s">
        <v>222</v>
      </c>
      <c r="AY678" s="18" t="s">
        <v>213</v>
      </c>
      <c r="BE678" s="184">
        <f>IF(N678="základní",J678,0)</f>
        <v>0</v>
      </c>
      <c r="BF678" s="184">
        <f>IF(N678="snížená",J678,0)</f>
        <v>0</v>
      </c>
      <c r="BG678" s="184">
        <f>IF(N678="zákl. přenesená",J678,0)</f>
        <v>0</v>
      </c>
      <c r="BH678" s="184">
        <f>IF(N678="sníž. přenesená",J678,0)</f>
        <v>0</v>
      </c>
      <c r="BI678" s="184">
        <f>IF(N678="nulová",J678,0)</f>
        <v>0</v>
      </c>
      <c r="BJ678" s="18" t="s">
        <v>76</v>
      </c>
      <c r="BK678" s="184">
        <f>ROUND(I678*H678,2)</f>
        <v>0</v>
      </c>
      <c r="BL678" s="18" t="s">
        <v>98</v>
      </c>
      <c r="BM678" s="183" t="s">
        <v>1498</v>
      </c>
    </row>
    <row r="679" s="2" customFormat="1">
      <c r="A679" s="37"/>
      <c r="B679" s="38"/>
      <c r="C679" s="37"/>
      <c r="D679" s="185" t="s">
        <v>224</v>
      </c>
      <c r="E679" s="37"/>
      <c r="F679" s="186" t="s">
        <v>1499</v>
      </c>
      <c r="G679" s="37"/>
      <c r="H679" s="37"/>
      <c r="I679" s="187"/>
      <c r="J679" s="37"/>
      <c r="K679" s="37"/>
      <c r="L679" s="38"/>
      <c r="M679" s="188"/>
      <c r="N679" s="189"/>
      <c r="O679" s="71"/>
      <c r="P679" s="71"/>
      <c r="Q679" s="71"/>
      <c r="R679" s="71"/>
      <c r="S679" s="71"/>
      <c r="T679" s="72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T679" s="18" t="s">
        <v>224</v>
      </c>
      <c r="AU679" s="18" t="s">
        <v>222</v>
      </c>
    </row>
    <row r="680" s="2" customFormat="1" ht="21.75" customHeight="1">
      <c r="A680" s="37"/>
      <c r="B680" s="171"/>
      <c r="C680" s="192" t="s">
        <v>1500</v>
      </c>
      <c r="D680" s="192" t="s">
        <v>292</v>
      </c>
      <c r="E680" s="193" t="s">
        <v>1501</v>
      </c>
      <c r="F680" s="194" t="s">
        <v>1502</v>
      </c>
      <c r="G680" s="195" t="s">
        <v>219</v>
      </c>
      <c r="H680" s="196">
        <v>305.916</v>
      </c>
      <c r="I680" s="197"/>
      <c r="J680" s="198">
        <f>ROUND(I680*H680,2)</f>
        <v>0</v>
      </c>
      <c r="K680" s="194" t="s">
        <v>220</v>
      </c>
      <c r="L680" s="199"/>
      <c r="M680" s="200" t="s">
        <v>3</v>
      </c>
      <c r="N680" s="201" t="s">
        <v>43</v>
      </c>
      <c r="O680" s="71"/>
      <c r="P680" s="181">
        <f>O680*H680</f>
        <v>0</v>
      </c>
      <c r="Q680" s="181">
        <v>0.012800000000000001</v>
      </c>
      <c r="R680" s="181">
        <f>Q680*H680</f>
        <v>3.9157248</v>
      </c>
      <c r="S680" s="181">
        <v>0</v>
      </c>
      <c r="T680" s="182">
        <f>S680*H680</f>
        <v>0</v>
      </c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R680" s="183" t="s">
        <v>374</v>
      </c>
      <c r="AT680" s="183" t="s">
        <v>292</v>
      </c>
      <c r="AU680" s="183" t="s">
        <v>222</v>
      </c>
      <c r="AY680" s="18" t="s">
        <v>213</v>
      </c>
      <c r="BE680" s="184">
        <f>IF(N680="základní",J680,0)</f>
        <v>0</v>
      </c>
      <c r="BF680" s="184">
        <f>IF(N680="snížená",J680,0)</f>
        <v>0</v>
      </c>
      <c r="BG680" s="184">
        <f>IF(N680="zákl. přenesená",J680,0)</f>
        <v>0</v>
      </c>
      <c r="BH680" s="184">
        <f>IF(N680="sníž. přenesená",J680,0)</f>
        <v>0</v>
      </c>
      <c r="BI680" s="184">
        <f>IF(N680="nulová",J680,0)</f>
        <v>0</v>
      </c>
      <c r="BJ680" s="18" t="s">
        <v>76</v>
      </c>
      <c r="BK680" s="184">
        <f>ROUND(I680*H680,2)</f>
        <v>0</v>
      </c>
      <c r="BL680" s="18" t="s">
        <v>98</v>
      </c>
      <c r="BM680" s="183" t="s">
        <v>1503</v>
      </c>
    </row>
    <row r="681" s="2" customFormat="1" ht="21.75" customHeight="1">
      <c r="A681" s="37"/>
      <c r="B681" s="171"/>
      <c r="C681" s="192" t="s">
        <v>1504</v>
      </c>
      <c r="D681" s="192" t="s">
        <v>292</v>
      </c>
      <c r="E681" s="193" t="s">
        <v>1505</v>
      </c>
      <c r="F681" s="194" t="s">
        <v>1506</v>
      </c>
      <c r="G681" s="195" t="s">
        <v>219</v>
      </c>
      <c r="H681" s="196">
        <v>305.916</v>
      </c>
      <c r="I681" s="197"/>
      <c r="J681" s="198">
        <f>ROUND(I681*H681,2)</f>
        <v>0</v>
      </c>
      <c r="K681" s="194" t="s">
        <v>220</v>
      </c>
      <c r="L681" s="199"/>
      <c r="M681" s="200" t="s">
        <v>3</v>
      </c>
      <c r="N681" s="201" t="s">
        <v>43</v>
      </c>
      <c r="O681" s="71"/>
      <c r="P681" s="181">
        <f>O681*H681</f>
        <v>0</v>
      </c>
      <c r="Q681" s="181">
        <v>0.0104</v>
      </c>
      <c r="R681" s="181">
        <f>Q681*H681</f>
        <v>3.1815263999999996</v>
      </c>
      <c r="S681" s="181">
        <v>0</v>
      </c>
      <c r="T681" s="182">
        <f>S681*H681</f>
        <v>0</v>
      </c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R681" s="183" t="s">
        <v>374</v>
      </c>
      <c r="AT681" s="183" t="s">
        <v>292</v>
      </c>
      <c r="AU681" s="183" t="s">
        <v>222</v>
      </c>
      <c r="AY681" s="18" t="s">
        <v>213</v>
      </c>
      <c r="BE681" s="184">
        <f>IF(N681="základní",J681,0)</f>
        <v>0</v>
      </c>
      <c r="BF681" s="184">
        <f>IF(N681="snížená",J681,0)</f>
        <v>0</v>
      </c>
      <c r="BG681" s="184">
        <f>IF(N681="zákl. přenesená",J681,0)</f>
        <v>0</v>
      </c>
      <c r="BH681" s="184">
        <f>IF(N681="sníž. přenesená",J681,0)</f>
        <v>0</v>
      </c>
      <c r="BI681" s="184">
        <f>IF(N681="nulová",J681,0)</f>
        <v>0</v>
      </c>
      <c r="BJ681" s="18" t="s">
        <v>76</v>
      </c>
      <c r="BK681" s="184">
        <f>ROUND(I681*H681,2)</f>
        <v>0</v>
      </c>
      <c r="BL681" s="18" t="s">
        <v>98</v>
      </c>
      <c r="BM681" s="183" t="s">
        <v>1507</v>
      </c>
    </row>
    <row r="682" s="2" customFormat="1" ht="24.15" customHeight="1">
      <c r="A682" s="37"/>
      <c r="B682" s="171"/>
      <c r="C682" s="172" t="s">
        <v>1508</v>
      </c>
      <c r="D682" s="172" t="s">
        <v>216</v>
      </c>
      <c r="E682" s="173" t="s">
        <v>1509</v>
      </c>
      <c r="F682" s="174" t="s">
        <v>1510</v>
      </c>
      <c r="G682" s="175" t="s">
        <v>403</v>
      </c>
      <c r="H682" s="176">
        <v>330.26600000000002</v>
      </c>
      <c r="I682" s="177"/>
      <c r="J682" s="178">
        <f>ROUND(I682*H682,2)</f>
        <v>0</v>
      </c>
      <c r="K682" s="174" t="s">
        <v>220</v>
      </c>
      <c r="L682" s="38"/>
      <c r="M682" s="179" t="s">
        <v>3</v>
      </c>
      <c r="N682" s="180" t="s">
        <v>43</v>
      </c>
      <c r="O682" s="71"/>
      <c r="P682" s="181">
        <f>O682*H682</f>
        <v>0</v>
      </c>
      <c r="Q682" s="181">
        <v>2.0999999999999999E-05</v>
      </c>
      <c r="R682" s="181">
        <f>Q682*H682</f>
        <v>0.0069355859999999997</v>
      </c>
      <c r="S682" s="181">
        <v>0</v>
      </c>
      <c r="T682" s="182">
        <f>S682*H682</f>
        <v>0</v>
      </c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R682" s="183" t="s">
        <v>98</v>
      </c>
      <c r="AT682" s="183" t="s">
        <v>216</v>
      </c>
      <c r="AU682" s="183" t="s">
        <v>222</v>
      </c>
      <c r="AY682" s="18" t="s">
        <v>213</v>
      </c>
      <c r="BE682" s="184">
        <f>IF(N682="základní",J682,0)</f>
        <v>0</v>
      </c>
      <c r="BF682" s="184">
        <f>IF(N682="snížená",J682,0)</f>
        <v>0</v>
      </c>
      <c r="BG682" s="184">
        <f>IF(N682="zákl. přenesená",J682,0)</f>
        <v>0</v>
      </c>
      <c r="BH682" s="184">
        <f>IF(N682="sníž. přenesená",J682,0)</f>
        <v>0</v>
      </c>
      <c r="BI682" s="184">
        <f>IF(N682="nulová",J682,0)</f>
        <v>0</v>
      </c>
      <c r="BJ682" s="18" t="s">
        <v>76</v>
      </c>
      <c r="BK682" s="184">
        <f>ROUND(I682*H682,2)</f>
        <v>0</v>
      </c>
      <c r="BL682" s="18" t="s">
        <v>98</v>
      </c>
      <c r="BM682" s="183" t="s">
        <v>1511</v>
      </c>
    </row>
    <row r="683" s="2" customFormat="1">
      <c r="A683" s="37"/>
      <c r="B683" s="38"/>
      <c r="C683" s="37"/>
      <c r="D683" s="185" t="s">
        <v>224</v>
      </c>
      <c r="E683" s="37"/>
      <c r="F683" s="186" t="s">
        <v>1512</v>
      </c>
      <c r="G683" s="37"/>
      <c r="H683" s="37"/>
      <c r="I683" s="187"/>
      <c r="J683" s="37"/>
      <c r="K683" s="37"/>
      <c r="L683" s="38"/>
      <c r="M683" s="188"/>
      <c r="N683" s="189"/>
      <c r="O683" s="71"/>
      <c r="P683" s="71"/>
      <c r="Q683" s="71"/>
      <c r="R683" s="71"/>
      <c r="S683" s="71"/>
      <c r="T683" s="72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T683" s="18" t="s">
        <v>224</v>
      </c>
      <c r="AU683" s="18" t="s">
        <v>222</v>
      </c>
    </row>
    <row r="684" s="2" customFormat="1" ht="16.5" customHeight="1">
      <c r="A684" s="37"/>
      <c r="B684" s="171"/>
      <c r="C684" s="192" t="s">
        <v>1513</v>
      </c>
      <c r="D684" s="192" t="s">
        <v>292</v>
      </c>
      <c r="E684" s="193" t="s">
        <v>1514</v>
      </c>
      <c r="F684" s="194" t="s">
        <v>1515</v>
      </c>
      <c r="G684" s="195" t="s">
        <v>232</v>
      </c>
      <c r="H684" s="196">
        <v>0.89200000000000002</v>
      </c>
      <c r="I684" s="197"/>
      <c r="J684" s="198">
        <f>ROUND(I684*H684,2)</f>
        <v>0</v>
      </c>
      <c r="K684" s="194" t="s">
        <v>220</v>
      </c>
      <c r="L684" s="199"/>
      <c r="M684" s="200" t="s">
        <v>3</v>
      </c>
      <c r="N684" s="201" t="s">
        <v>43</v>
      </c>
      <c r="O684" s="71"/>
      <c r="P684" s="181">
        <f>O684*H684</f>
        <v>0</v>
      </c>
      <c r="Q684" s="181">
        <v>0.55000000000000004</v>
      </c>
      <c r="R684" s="181">
        <f>Q684*H684</f>
        <v>0.49060000000000004</v>
      </c>
      <c r="S684" s="181">
        <v>0</v>
      </c>
      <c r="T684" s="182">
        <f>S684*H684</f>
        <v>0</v>
      </c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R684" s="183" t="s">
        <v>374</v>
      </c>
      <c r="AT684" s="183" t="s">
        <v>292</v>
      </c>
      <c r="AU684" s="183" t="s">
        <v>222</v>
      </c>
      <c r="AY684" s="18" t="s">
        <v>213</v>
      </c>
      <c r="BE684" s="184">
        <f>IF(N684="základní",J684,0)</f>
        <v>0</v>
      </c>
      <c r="BF684" s="184">
        <f>IF(N684="snížená",J684,0)</f>
        <v>0</v>
      </c>
      <c r="BG684" s="184">
        <f>IF(N684="zákl. přenesená",J684,0)</f>
        <v>0</v>
      </c>
      <c r="BH684" s="184">
        <f>IF(N684="sníž. přenesená",J684,0)</f>
        <v>0</v>
      </c>
      <c r="BI684" s="184">
        <f>IF(N684="nulová",J684,0)</f>
        <v>0</v>
      </c>
      <c r="BJ684" s="18" t="s">
        <v>76</v>
      </c>
      <c r="BK684" s="184">
        <f>ROUND(I684*H684,2)</f>
        <v>0</v>
      </c>
      <c r="BL684" s="18" t="s">
        <v>98</v>
      </c>
      <c r="BM684" s="183" t="s">
        <v>1516</v>
      </c>
    </row>
    <row r="685" s="2" customFormat="1">
      <c r="A685" s="37"/>
      <c r="B685" s="38"/>
      <c r="C685" s="37"/>
      <c r="D685" s="190" t="s">
        <v>235</v>
      </c>
      <c r="E685" s="37"/>
      <c r="F685" s="191" t="s">
        <v>1517</v>
      </c>
      <c r="G685" s="37"/>
      <c r="H685" s="37"/>
      <c r="I685" s="187"/>
      <c r="J685" s="37"/>
      <c r="K685" s="37"/>
      <c r="L685" s="38"/>
      <c r="M685" s="188"/>
      <c r="N685" s="189"/>
      <c r="O685" s="71"/>
      <c r="P685" s="71"/>
      <c r="Q685" s="71"/>
      <c r="R685" s="71"/>
      <c r="S685" s="71"/>
      <c r="T685" s="72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T685" s="18" t="s">
        <v>235</v>
      </c>
      <c r="AU685" s="18" t="s">
        <v>222</v>
      </c>
    </row>
    <row r="686" s="2" customFormat="1" ht="37.8" customHeight="1">
      <c r="A686" s="37"/>
      <c r="B686" s="171"/>
      <c r="C686" s="172" t="s">
        <v>1518</v>
      </c>
      <c r="D686" s="172" t="s">
        <v>216</v>
      </c>
      <c r="E686" s="173" t="s">
        <v>1477</v>
      </c>
      <c r="F686" s="174" t="s">
        <v>1478</v>
      </c>
      <c r="G686" s="175" t="s">
        <v>232</v>
      </c>
      <c r="H686" s="176">
        <v>12.016</v>
      </c>
      <c r="I686" s="177"/>
      <c r="J686" s="178">
        <f>ROUND(I686*H686,2)</f>
        <v>0</v>
      </c>
      <c r="K686" s="174" t="s">
        <v>220</v>
      </c>
      <c r="L686" s="38"/>
      <c r="M686" s="179" t="s">
        <v>3</v>
      </c>
      <c r="N686" s="180" t="s">
        <v>43</v>
      </c>
      <c r="O686" s="71"/>
      <c r="P686" s="181">
        <f>O686*H686</f>
        <v>0</v>
      </c>
      <c r="Q686" s="181">
        <v>0.023297799000000001</v>
      </c>
      <c r="R686" s="181">
        <f>Q686*H686</f>
        <v>0.27994635278399999</v>
      </c>
      <c r="S686" s="181">
        <v>0</v>
      </c>
      <c r="T686" s="182">
        <f>S686*H686</f>
        <v>0</v>
      </c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R686" s="183" t="s">
        <v>98</v>
      </c>
      <c r="AT686" s="183" t="s">
        <v>216</v>
      </c>
      <c r="AU686" s="183" t="s">
        <v>222</v>
      </c>
      <c r="AY686" s="18" t="s">
        <v>213</v>
      </c>
      <c r="BE686" s="184">
        <f>IF(N686="základní",J686,0)</f>
        <v>0</v>
      </c>
      <c r="BF686" s="184">
        <f>IF(N686="snížená",J686,0)</f>
        <v>0</v>
      </c>
      <c r="BG686" s="184">
        <f>IF(N686="zákl. přenesená",J686,0)</f>
        <v>0</v>
      </c>
      <c r="BH686" s="184">
        <f>IF(N686="sníž. přenesená",J686,0)</f>
        <v>0</v>
      </c>
      <c r="BI686" s="184">
        <f>IF(N686="nulová",J686,0)</f>
        <v>0</v>
      </c>
      <c r="BJ686" s="18" t="s">
        <v>76</v>
      </c>
      <c r="BK686" s="184">
        <f>ROUND(I686*H686,2)</f>
        <v>0</v>
      </c>
      <c r="BL686" s="18" t="s">
        <v>98</v>
      </c>
      <c r="BM686" s="183" t="s">
        <v>1519</v>
      </c>
    </row>
    <row r="687" s="2" customFormat="1">
      <c r="A687" s="37"/>
      <c r="B687" s="38"/>
      <c r="C687" s="37"/>
      <c r="D687" s="185" t="s">
        <v>224</v>
      </c>
      <c r="E687" s="37"/>
      <c r="F687" s="186" t="s">
        <v>1480</v>
      </c>
      <c r="G687" s="37"/>
      <c r="H687" s="37"/>
      <c r="I687" s="187"/>
      <c r="J687" s="37"/>
      <c r="K687" s="37"/>
      <c r="L687" s="38"/>
      <c r="M687" s="188"/>
      <c r="N687" s="189"/>
      <c r="O687" s="71"/>
      <c r="P687" s="71"/>
      <c r="Q687" s="71"/>
      <c r="R687" s="71"/>
      <c r="S687" s="71"/>
      <c r="T687" s="72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T687" s="18" t="s">
        <v>224</v>
      </c>
      <c r="AU687" s="18" t="s">
        <v>222</v>
      </c>
    </row>
    <row r="688" s="2" customFormat="1" ht="37.8" customHeight="1">
      <c r="A688" s="37"/>
      <c r="B688" s="171"/>
      <c r="C688" s="172" t="s">
        <v>1520</v>
      </c>
      <c r="D688" s="172" t="s">
        <v>216</v>
      </c>
      <c r="E688" s="173" t="s">
        <v>1521</v>
      </c>
      <c r="F688" s="174" t="s">
        <v>1522</v>
      </c>
      <c r="G688" s="175" t="s">
        <v>219</v>
      </c>
      <c r="H688" s="176">
        <v>23.949999999999999</v>
      </c>
      <c r="I688" s="177"/>
      <c r="J688" s="178">
        <f>ROUND(I688*H688,2)</f>
        <v>0</v>
      </c>
      <c r="K688" s="174" t="s">
        <v>220</v>
      </c>
      <c r="L688" s="38"/>
      <c r="M688" s="179" t="s">
        <v>3</v>
      </c>
      <c r="N688" s="180" t="s">
        <v>43</v>
      </c>
      <c r="O688" s="71"/>
      <c r="P688" s="181">
        <f>O688*H688</f>
        <v>0</v>
      </c>
      <c r="Q688" s="181">
        <v>0.010015</v>
      </c>
      <c r="R688" s="181">
        <f>Q688*H688</f>
        <v>0.23985925</v>
      </c>
      <c r="S688" s="181">
        <v>0</v>
      </c>
      <c r="T688" s="182">
        <f>S688*H688</f>
        <v>0</v>
      </c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R688" s="183" t="s">
        <v>98</v>
      </c>
      <c r="AT688" s="183" t="s">
        <v>216</v>
      </c>
      <c r="AU688" s="183" t="s">
        <v>222</v>
      </c>
      <c r="AY688" s="18" t="s">
        <v>213</v>
      </c>
      <c r="BE688" s="184">
        <f>IF(N688="základní",J688,0)</f>
        <v>0</v>
      </c>
      <c r="BF688" s="184">
        <f>IF(N688="snížená",J688,0)</f>
        <v>0</v>
      </c>
      <c r="BG688" s="184">
        <f>IF(N688="zákl. přenesená",J688,0)</f>
        <v>0</v>
      </c>
      <c r="BH688" s="184">
        <f>IF(N688="sníž. přenesená",J688,0)</f>
        <v>0</v>
      </c>
      <c r="BI688" s="184">
        <f>IF(N688="nulová",J688,0)</f>
        <v>0</v>
      </c>
      <c r="BJ688" s="18" t="s">
        <v>76</v>
      </c>
      <c r="BK688" s="184">
        <f>ROUND(I688*H688,2)</f>
        <v>0</v>
      </c>
      <c r="BL688" s="18" t="s">
        <v>98</v>
      </c>
      <c r="BM688" s="183" t="s">
        <v>1523</v>
      </c>
    </row>
    <row r="689" s="2" customFormat="1">
      <c r="A689" s="37"/>
      <c r="B689" s="38"/>
      <c r="C689" s="37"/>
      <c r="D689" s="185" t="s">
        <v>224</v>
      </c>
      <c r="E689" s="37"/>
      <c r="F689" s="186" t="s">
        <v>1524</v>
      </c>
      <c r="G689" s="37"/>
      <c r="H689" s="37"/>
      <c r="I689" s="187"/>
      <c r="J689" s="37"/>
      <c r="K689" s="37"/>
      <c r="L689" s="38"/>
      <c r="M689" s="188"/>
      <c r="N689" s="189"/>
      <c r="O689" s="71"/>
      <c r="P689" s="71"/>
      <c r="Q689" s="71"/>
      <c r="R689" s="71"/>
      <c r="S689" s="71"/>
      <c r="T689" s="72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T689" s="18" t="s">
        <v>224</v>
      </c>
      <c r="AU689" s="18" t="s">
        <v>222</v>
      </c>
    </row>
    <row r="690" s="12" customFormat="1" ht="20.88" customHeight="1">
      <c r="A690" s="12"/>
      <c r="B690" s="158"/>
      <c r="C690" s="12"/>
      <c r="D690" s="159" t="s">
        <v>71</v>
      </c>
      <c r="E690" s="169" t="s">
        <v>1525</v>
      </c>
      <c r="F690" s="169" t="s">
        <v>1526</v>
      </c>
      <c r="G690" s="12"/>
      <c r="H690" s="12"/>
      <c r="I690" s="161"/>
      <c r="J690" s="170">
        <f>BK690</f>
        <v>0</v>
      </c>
      <c r="K690" s="12"/>
      <c r="L690" s="158"/>
      <c r="M690" s="163"/>
      <c r="N690" s="164"/>
      <c r="O690" s="164"/>
      <c r="P690" s="165">
        <f>SUM(P691:P698)</f>
        <v>0</v>
      </c>
      <c r="Q690" s="164"/>
      <c r="R690" s="165">
        <f>SUM(R691:R698)</f>
        <v>0.039094284000000007</v>
      </c>
      <c r="S690" s="164"/>
      <c r="T690" s="166">
        <f>SUM(T691:T698)</f>
        <v>0</v>
      </c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R690" s="159" t="s">
        <v>80</v>
      </c>
      <c r="AT690" s="167" t="s">
        <v>71</v>
      </c>
      <c r="AU690" s="167" t="s">
        <v>80</v>
      </c>
      <c r="AY690" s="159" t="s">
        <v>213</v>
      </c>
      <c r="BK690" s="168">
        <f>SUM(BK691:BK698)</f>
        <v>0</v>
      </c>
    </row>
    <row r="691" s="2" customFormat="1" ht="24.15" customHeight="1">
      <c r="A691" s="37"/>
      <c r="B691" s="171"/>
      <c r="C691" s="172" t="s">
        <v>1527</v>
      </c>
      <c r="D691" s="172" t="s">
        <v>216</v>
      </c>
      <c r="E691" s="173" t="s">
        <v>1528</v>
      </c>
      <c r="F691" s="174" t="s">
        <v>1529</v>
      </c>
      <c r="G691" s="175" t="s">
        <v>403</v>
      </c>
      <c r="H691" s="176">
        <v>3</v>
      </c>
      <c r="I691" s="177"/>
      <c r="J691" s="178">
        <f>ROUND(I691*H691,2)</f>
        <v>0</v>
      </c>
      <c r="K691" s="174" t="s">
        <v>220</v>
      </c>
      <c r="L691" s="38"/>
      <c r="M691" s="179" t="s">
        <v>3</v>
      </c>
      <c r="N691" s="180" t="s">
        <v>43</v>
      </c>
      <c r="O691" s="71"/>
      <c r="P691" s="181">
        <f>O691*H691</f>
        <v>0</v>
      </c>
      <c r="Q691" s="181">
        <v>1.3004E-05</v>
      </c>
      <c r="R691" s="181">
        <f>Q691*H691</f>
        <v>3.9011999999999998E-05</v>
      </c>
      <c r="S691" s="181">
        <v>0</v>
      </c>
      <c r="T691" s="182">
        <f>S691*H691</f>
        <v>0</v>
      </c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R691" s="183" t="s">
        <v>98</v>
      </c>
      <c r="AT691" s="183" t="s">
        <v>216</v>
      </c>
      <c r="AU691" s="183" t="s">
        <v>222</v>
      </c>
      <c r="AY691" s="18" t="s">
        <v>213</v>
      </c>
      <c r="BE691" s="184">
        <f>IF(N691="základní",J691,0)</f>
        <v>0</v>
      </c>
      <c r="BF691" s="184">
        <f>IF(N691="snížená",J691,0)</f>
        <v>0</v>
      </c>
      <c r="BG691" s="184">
        <f>IF(N691="zákl. přenesená",J691,0)</f>
        <v>0</v>
      </c>
      <c r="BH691" s="184">
        <f>IF(N691="sníž. přenesená",J691,0)</f>
        <v>0</v>
      </c>
      <c r="BI691" s="184">
        <f>IF(N691="nulová",J691,0)</f>
        <v>0</v>
      </c>
      <c r="BJ691" s="18" t="s">
        <v>76</v>
      </c>
      <c r="BK691" s="184">
        <f>ROUND(I691*H691,2)</f>
        <v>0</v>
      </c>
      <c r="BL691" s="18" t="s">
        <v>98</v>
      </c>
      <c r="BM691" s="183" t="s">
        <v>1530</v>
      </c>
    </row>
    <row r="692" s="2" customFormat="1">
      <c r="A692" s="37"/>
      <c r="B692" s="38"/>
      <c r="C692" s="37"/>
      <c r="D692" s="185" t="s">
        <v>224</v>
      </c>
      <c r="E692" s="37"/>
      <c r="F692" s="186" t="s">
        <v>1531</v>
      </c>
      <c r="G692" s="37"/>
      <c r="H692" s="37"/>
      <c r="I692" s="187"/>
      <c r="J692" s="37"/>
      <c r="K692" s="37"/>
      <c r="L692" s="38"/>
      <c r="M692" s="188"/>
      <c r="N692" s="189"/>
      <c r="O692" s="71"/>
      <c r="P692" s="71"/>
      <c r="Q692" s="71"/>
      <c r="R692" s="71"/>
      <c r="S692" s="71"/>
      <c r="T692" s="72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T692" s="18" t="s">
        <v>224</v>
      </c>
      <c r="AU692" s="18" t="s">
        <v>222</v>
      </c>
    </row>
    <row r="693" s="2" customFormat="1" ht="24.15" customHeight="1">
      <c r="A693" s="37"/>
      <c r="B693" s="171"/>
      <c r="C693" s="192" t="s">
        <v>1532</v>
      </c>
      <c r="D693" s="192" t="s">
        <v>292</v>
      </c>
      <c r="E693" s="193" t="s">
        <v>1533</v>
      </c>
      <c r="F693" s="194" t="s">
        <v>1534</v>
      </c>
      <c r="G693" s="195" t="s">
        <v>232</v>
      </c>
      <c r="H693" s="196">
        <v>0.0089999999999999993</v>
      </c>
      <c r="I693" s="197"/>
      <c r="J693" s="198">
        <f>ROUND(I693*H693,2)</f>
        <v>0</v>
      </c>
      <c r="K693" s="194" t="s">
        <v>220</v>
      </c>
      <c r="L693" s="199"/>
      <c r="M693" s="200" t="s">
        <v>3</v>
      </c>
      <c r="N693" s="201" t="s">
        <v>43</v>
      </c>
      <c r="O693" s="71"/>
      <c r="P693" s="181">
        <f>O693*H693</f>
        <v>0</v>
      </c>
      <c r="Q693" s="181">
        <v>0.44</v>
      </c>
      <c r="R693" s="181">
        <f>Q693*H693</f>
        <v>0.00396</v>
      </c>
      <c r="S693" s="181">
        <v>0</v>
      </c>
      <c r="T693" s="182">
        <f>S693*H693</f>
        <v>0</v>
      </c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R693" s="183" t="s">
        <v>374</v>
      </c>
      <c r="AT693" s="183" t="s">
        <v>292</v>
      </c>
      <c r="AU693" s="183" t="s">
        <v>222</v>
      </c>
      <c r="AY693" s="18" t="s">
        <v>213</v>
      </c>
      <c r="BE693" s="184">
        <f>IF(N693="základní",J693,0)</f>
        <v>0</v>
      </c>
      <c r="BF693" s="184">
        <f>IF(N693="snížená",J693,0)</f>
        <v>0</v>
      </c>
      <c r="BG693" s="184">
        <f>IF(N693="zákl. přenesená",J693,0)</f>
        <v>0</v>
      </c>
      <c r="BH693" s="184">
        <f>IF(N693="sníž. přenesená",J693,0)</f>
        <v>0</v>
      </c>
      <c r="BI693" s="184">
        <f>IF(N693="nulová",J693,0)</f>
        <v>0</v>
      </c>
      <c r="BJ693" s="18" t="s">
        <v>76</v>
      </c>
      <c r="BK693" s="184">
        <f>ROUND(I693*H693,2)</f>
        <v>0</v>
      </c>
      <c r="BL693" s="18" t="s">
        <v>98</v>
      </c>
      <c r="BM693" s="183" t="s">
        <v>1535</v>
      </c>
    </row>
    <row r="694" s="2" customFormat="1">
      <c r="A694" s="37"/>
      <c r="B694" s="38"/>
      <c r="C694" s="37"/>
      <c r="D694" s="190" t="s">
        <v>235</v>
      </c>
      <c r="E694" s="37"/>
      <c r="F694" s="191" t="s">
        <v>1536</v>
      </c>
      <c r="G694" s="37"/>
      <c r="H694" s="37"/>
      <c r="I694" s="187"/>
      <c r="J694" s="37"/>
      <c r="K694" s="37"/>
      <c r="L694" s="38"/>
      <c r="M694" s="188"/>
      <c r="N694" s="189"/>
      <c r="O694" s="71"/>
      <c r="P694" s="71"/>
      <c r="Q694" s="71"/>
      <c r="R694" s="71"/>
      <c r="S694" s="71"/>
      <c r="T694" s="72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T694" s="18" t="s">
        <v>235</v>
      </c>
      <c r="AU694" s="18" t="s">
        <v>222</v>
      </c>
    </row>
    <row r="695" s="2" customFormat="1" ht="24.15" customHeight="1">
      <c r="A695" s="37"/>
      <c r="B695" s="171"/>
      <c r="C695" s="172" t="s">
        <v>1537</v>
      </c>
      <c r="D695" s="172" t="s">
        <v>216</v>
      </c>
      <c r="E695" s="173" t="s">
        <v>1538</v>
      </c>
      <c r="F695" s="174" t="s">
        <v>1539</v>
      </c>
      <c r="G695" s="175" t="s">
        <v>219</v>
      </c>
      <c r="H695" s="176">
        <v>3</v>
      </c>
      <c r="I695" s="177"/>
      <c r="J695" s="178">
        <f>ROUND(I695*H695,2)</f>
        <v>0</v>
      </c>
      <c r="K695" s="174" t="s">
        <v>220</v>
      </c>
      <c r="L695" s="38"/>
      <c r="M695" s="179" t="s">
        <v>3</v>
      </c>
      <c r="N695" s="180" t="s">
        <v>43</v>
      </c>
      <c r="O695" s="71"/>
      <c r="P695" s="181">
        <f>O695*H695</f>
        <v>0</v>
      </c>
      <c r="Q695" s="181">
        <v>0.000181924</v>
      </c>
      <c r="R695" s="181">
        <f>Q695*H695</f>
        <v>0.00054577200000000003</v>
      </c>
      <c r="S695" s="181">
        <v>0</v>
      </c>
      <c r="T695" s="182">
        <f>S695*H695</f>
        <v>0</v>
      </c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R695" s="183" t="s">
        <v>98</v>
      </c>
      <c r="AT695" s="183" t="s">
        <v>216</v>
      </c>
      <c r="AU695" s="183" t="s">
        <v>222</v>
      </c>
      <c r="AY695" s="18" t="s">
        <v>213</v>
      </c>
      <c r="BE695" s="184">
        <f>IF(N695="základní",J695,0)</f>
        <v>0</v>
      </c>
      <c r="BF695" s="184">
        <f>IF(N695="snížená",J695,0)</f>
        <v>0</v>
      </c>
      <c r="BG695" s="184">
        <f>IF(N695="zákl. přenesená",J695,0)</f>
        <v>0</v>
      </c>
      <c r="BH695" s="184">
        <f>IF(N695="sníž. přenesená",J695,0)</f>
        <v>0</v>
      </c>
      <c r="BI695" s="184">
        <f>IF(N695="nulová",J695,0)</f>
        <v>0</v>
      </c>
      <c r="BJ695" s="18" t="s">
        <v>76</v>
      </c>
      <c r="BK695" s="184">
        <f>ROUND(I695*H695,2)</f>
        <v>0</v>
      </c>
      <c r="BL695" s="18" t="s">
        <v>98</v>
      </c>
      <c r="BM695" s="183" t="s">
        <v>1540</v>
      </c>
    </row>
    <row r="696" s="2" customFormat="1">
      <c r="A696" s="37"/>
      <c r="B696" s="38"/>
      <c r="C696" s="37"/>
      <c r="D696" s="185" t="s">
        <v>224</v>
      </c>
      <c r="E696" s="37"/>
      <c r="F696" s="186" t="s">
        <v>1541</v>
      </c>
      <c r="G696" s="37"/>
      <c r="H696" s="37"/>
      <c r="I696" s="187"/>
      <c r="J696" s="37"/>
      <c r="K696" s="37"/>
      <c r="L696" s="38"/>
      <c r="M696" s="188"/>
      <c r="N696" s="189"/>
      <c r="O696" s="71"/>
      <c r="P696" s="71"/>
      <c r="Q696" s="71"/>
      <c r="R696" s="71"/>
      <c r="S696" s="71"/>
      <c r="T696" s="72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T696" s="18" t="s">
        <v>224</v>
      </c>
      <c r="AU696" s="18" t="s">
        <v>222</v>
      </c>
    </row>
    <row r="697" s="2" customFormat="1" ht="44.25" customHeight="1">
      <c r="A697" s="37"/>
      <c r="B697" s="171"/>
      <c r="C697" s="172" t="s">
        <v>1542</v>
      </c>
      <c r="D697" s="172" t="s">
        <v>216</v>
      </c>
      <c r="E697" s="173" t="s">
        <v>1543</v>
      </c>
      <c r="F697" s="174" t="s">
        <v>1544</v>
      </c>
      <c r="G697" s="175" t="s">
        <v>219</v>
      </c>
      <c r="H697" s="176">
        <v>3</v>
      </c>
      <c r="I697" s="177"/>
      <c r="J697" s="178">
        <f>ROUND(I697*H697,2)</f>
        <v>0</v>
      </c>
      <c r="K697" s="174" t="s">
        <v>220</v>
      </c>
      <c r="L697" s="38"/>
      <c r="M697" s="179" t="s">
        <v>3</v>
      </c>
      <c r="N697" s="180" t="s">
        <v>43</v>
      </c>
      <c r="O697" s="71"/>
      <c r="P697" s="181">
        <f>O697*H697</f>
        <v>0</v>
      </c>
      <c r="Q697" s="181">
        <v>0.011516500000000001</v>
      </c>
      <c r="R697" s="181">
        <f>Q697*H697</f>
        <v>0.034549500000000004</v>
      </c>
      <c r="S697" s="181">
        <v>0</v>
      </c>
      <c r="T697" s="182">
        <f>S697*H697</f>
        <v>0</v>
      </c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R697" s="183" t="s">
        <v>98</v>
      </c>
      <c r="AT697" s="183" t="s">
        <v>216</v>
      </c>
      <c r="AU697" s="183" t="s">
        <v>222</v>
      </c>
      <c r="AY697" s="18" t="s">
        <v>213</v>
      </c>
      <c r="BE697" s="184">
        <f>IF(N697="základní",J697,0)</f>
        <v>0</v>
      </c>
      <c r="BF697" s="184">
        <f>IF(N697="snížená",J697,0)</f>
        <v>0</v>
      </c>
      <c r="BG697" s="184">
        <f>IF(N697="zákl. přenesená",J697,0)</f>
        <v>0</v>
      </c>
      <c r="BH697" s="184">
        <f>IF(N697="sníž. přenesená",J697,0)</f>
        <v>0</v>
      </c>
      <c r="BI697" s="184">
        <f>IF(N697="nulová",J697,0)</f>
        <v>0</v>
      </c>
      <c r="BJ697" s="18" t="s">
        <v>76</v>
      </c>
      <c r="BK697" s="184">
        <f>ROUND(I697*H697,2)</f>
        <v>0</v>
      </c>
      <c r="BL697" s="18" t="s">
        <v>98</v>
      </c>
      <c r="BM697" s="183" t="s">
        <v>1545</v>
      </c>
    </row>
    <row r="698" s="2" customFormat="1">
      <c r="A698" s="37"/>
      <c r="B698" s="38"/>
      <c r="C698" s="37"/>
      <c r="D698" s="185" t="s">
        <v>224</v>
      </c>
      <c r="E698" s="37"/>
      <c r="F698" s="186" t="s">
        <v>1546</v>
      </c>
      <c r="G698" s="37"/>
      <c r="H698" s="37"/>
      <c r="I698" s="187"/>
      <c r="J698" s="37"/>
      <c r="K698" s="37"/>
      <c r="L698" s="38"/>
      <c r="M698" s="188"/>
      <c r="N698" s="189"/>
      <c r="O698" s="71"/>
      <c r="P698" s="71"/>
      <c r="Q698" s="71"/>
      <c r="R698" s="71"/>
      <c r="S698" s="71"/>
      <c r="T698" s="72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T698" s="18" t="s">
        <v>224</v>
      </c>
      <c r="AU698" s="18" t="s">
        <v>222</v>
      </c>
    </row>
    <row r="699" s="12" customFormat="1" ht="22.8" customHeight="1">
      <c r="A699" s="12"/>
      <c r="B699" s="158"/>
      <c r="C699" s="12"/>
      <c r="D699" s="159" t="s">
        <v>71</v>
      </c>
      <c r="E699" s="169" t="s">
        <v>1547</v>
      </c>
      <c r="F699" s="169" t="s">
        <v>1548</v>
      </c>
      <c r="G699" s="12"/>
      <c r="H699" s="12"/>
      <c r="I699" s="161"/>
      <c r="J699" s="170">
        <f>BK699</f>
        <v>0</v>
      </c>
      <c r="K699" s="12"/>
      <c r="L699" s="158"/>
      <c r="M699" s="163"/>
      <c r="N699" s="164"/>
      <c r="O699" s="164"/>
      <c r="P699" s="165">
        <f>P700+SUM(P701:P710)+P732</f>
        <v>0</v>
      </c>
      <c r="Q699" s="164"/>
      <c r="R699" s="165">
        <f>R700+SUM(R701:R710)+R732</f>
        <v>7.4560580071924996</v>
      </c>
      <c r="S699" s="164"/>
      <c r="T699" s="166">
        <f>T700+SUM(T701:T710)+T732</f>
        <v>0</v>
      </c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R699" s="159" t="s">
        <v>80</v>
      </c>
      <c r="AT699" s="167" t="s">
        <v>71</v>
      </c>
      <c r="AU699" s="167" t="s">
        <v>76</v>
      </c>
      <c r="AY699" s="159" t="s">
        <v>213</v>
      </c>
      <c r="BK699" s="168">
        <f>BK700+SUM(BK701:BK710)+BK732</f>
        <v>0</v>
      </c>
    </row>
    <row r="700" s="2" customFormat="1" ht="44.25" customHeight="1">
      <c r="A700" s="37"/>
      <c r="B700" s="171"/>
      <c r="C700" s="172" t="s">
        <v>1549</v>
      </c>
      <c r="D700" s="172" t="s">
        <v>216</v>
      </c>
      <c r="E700" s="173" t="s">
        <v>1550</v>
      </c>
      <c r="F700" s="174" t="s">
        <v>1551</v>
      </c>
      <c r="G700" s="175" t="s">
        <v>403</v>
      </c>
      <c r="H700" s="176">
        <v>5.3200000000000003</v>
      </c>
      <c r="I700" s="177"/>
      <c r="J700" s="178">
        <f>ROUND(I700*H700,2)</f>
        <v>0</v>
      </c>
      <c r="K700" s="174" t="s">
        <v>220</v>
      </c>
      <c r="L700" s="38"/>
      <c r="M700" s="179" t="s">
        <v>3</v>
      </c>
      <c r="N700" s="180" t="s">
        <v>43</v>
      </c>
      <c r="O700" s="71"/>
      <c r="P700" s="181">
        <f>O700*H700</f>
        <v>0</v>
      </c>
      <c r="Q700" s="181">
        <v>0.01295</v>
      </c>
      <c r="R700" s="181">
        <f>Q700*H700</f>
        <v>0.068893999999999997</v>
      </c>
      <c r="S700" s="181">
        <v>0</v>
      </c>
      <c r="T700" s="182">
        <f>S700*H700</f>
        <v>0</v>
      </c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R700" s="183" t="s">
        <v>98</v>
      </c>
      <c r="AT700" s="183" t="s">
        <v>216</v>
      </c>
      <c r="AU700" s="183" t="s">
        <v>80</v>
      </c>
      <c r="AY700" s="18" t="s">
        <v>213</v>
      </c>
      <c r="BE700" s="184">
        <f>IF(N700="základní",J700,0)</f>
        <v>0</v>
      </c>
      <c r="BF700" s="184">
        <f>IF(N700="snížená",J700,0)</f>
        <v>0</v>
      </c>
      <c r="BG700" s="184">
        <f>IF(N700="zákl. přenesená",J700,0)</f>
        <v>0</v>
      </c>
      <c r="BH700" s="184">
        <f>IF(N700="sníž. přenesená",J700,0)</f>
        <v>0</v>
      </c>
      <c r="BI700" s="184">
        <f>IF(N700="nulová",J700,0)</f>
        <v>0</v>
      </c>
      <c r="BJ700" s="18" t="s">
        <v>76</v>
      </c>
      <c r="BK700" s="184">
        <f>ROUND(I700*H700,2)</f>
        <v>0</v>
      </c>
      <c r="BL700" s="18" t="s">
        <v>98</v>
      </c>
      <c r="BM700" s="183" t="s">
        <v>1552</v>
      </c>
    </row>
    <row r="701" s="2" customFormat="1">
      <c r="A701" s="37"/>
      <c r="B701" s="38"/>
      <c r="C701" s="37"/>
      <c r="D701" s="185" t="s">
        <v>224</v>
      </c>
      <c r="E701" s="37"/>
      <c r="F701" s="186" t="s">
        <v>1553</v>
      </c>
      <c r="G701" s="37"/>
      <c r="H701" s="37"/>
      <c r="I701" s="187"/>
      <c r="J701" s="37"/>
      <c r="K701" s="37"/>
      <c r="L701" s="38"/>
      <c r="M701" s="188"/>
      <c r="N701" s="189"/>
      <c r="O701" s="71"/>
      <c r="P701" s="71"/>
      <c r="Q701" s="71"/>
      <c r="R701" s="71"/>
      <c r="S701" s="71"/>
      <c r="T701" s="72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T701" s="18" t="s">
        <v>224</v>
      </c>
      <c r="AU701" s="18" t="s">
        <v>80</v>
      </c>
    </row>
    <row r="702" s="2" customFormat="1" ht="33" customHeight="1">
      <c r="A702" s="37"/>
      <c r="B702" s="171"/>
      <c r="C702" s="172" t="s">
        <v>1554</v>
      </c>
      <c r="D702" s="172" t="s">
        <v>216</v>
      </c>
      <c r="E702" s="173" t="s">
        <v>1555</v>
      </c>
      <c r="F702" s="174" t="s">
        <v>1556</v>
      </c>
      <c r="G702" s="175" t="s">
        <v>219</v>
      </c>
      <c r="H702" s="176">
        <v>6.7999999999999998</v>
      </c>
      <c r="I702" s="177"/>
      <c r="J702" s="178">
        <f>ROUND(I702*H702,2)</f>
        <v>0</v>
      </c>
      <c r="K702" s="174" t="s">
        <v>220</v>
      </c>
      <c r="L702" s="38"/>
      <c r="M702" s="179" t="s">
        <v>3</v>
      </c>
      <c r="N702" s="180" t="s">
        <v>43</v>
      </c>
      <c r="O702" s="71"/>
      <c r="P702" s="181">
        <f>O702*H702</f>
        <v>0</v>
      </c>
      <c r="Q702" s="181">
        <v>0.015746389999999999</v>
      </c>
      <c r="R702" s="181">
        <f>Q702*H702</f>
        <v>0.10707545199999999</v>
      </c>
      <c r="S702" s="181">
        <v>0</v>
      </c>
      <c r="T702" s="182">
        <f>S702*H702</f>
        <v>0</v>
      </c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R702" s="183" t="s">
        <v>98</v>
      </c>
      <c r="AT702" s="183" t="s">
        <v>216</v>
      </c>
      <c r="AU702" s="183" t="s">
        <v>80</v>
      </c>
      <c r="AY702" s="18" t="s">
        <v>213</v>
      </c>
      <c r="BE702" s="184">
        <f>IF(N702="základní",J702,0)</f>
        <v>0</v>
      </c>
      <c r="BF702" s="184">
        <f>IF(N702="snížená",J702,0)</f>
        <v>0</v>
      </c>
      <c r="BG702" s="184">
        <f>IF(N702="zákl. přenesená",J702,0)</f>
        <v>0</v>
      </c>
      <c r="BH702" s="184">
        <f>IF(N702="sníž. přenesená",J702,0)</f>
        <v>0</v>
      </c>
      <c r="BI702" s="184">
        <f>IF(N702="nulová",J702,0)</f>
        <v>0</v>
      </c>
      <c r="BJ702" s="18" t="s">
        <v>76</v>
      </c>
      <c r="BK702" s="184">
        <f>ROUND(I702*H702,2)</f>
        <v>0</v>
      </c>
      <c r="BL702" s="18" t="s">
        <v>98</v>
      </c>
      <c r="BM702" s="183" t="s">
        <v>1557</v>
      </c>
    </row>
    <row r="703" s="2" customFormat="1">
      <c r="A703" s="37"/>
      <c r="B703" s="38"/>
      <c r="C703" s="37"/>
      <c r="D703" s="185" t="s">
        <v>224</v>
      </c>
      <c r="E703" s="37"/>
      <c r="F703" s="186" t="s">
        <v>1558</v>
      </c>
      <c r="G703" s="37"/>
      <c r="H703" s="37"/>
      <c r="I703" s="187"/>
      <c r="J703" s="37"/>
      <c r="K703" s="37"/>
      <c r="L703" s="38"/>
      <c r="M703" s="188"/>
      <c r="N703" s="189"/>
      <c r="O703" s="71"/>
      <c r="P703" s="71"/>
      <c r="Q703" s="71"/>
      <c r="R703" s="71"/>
      <c r="S703" s="71"/>
      <c r="T703" s="72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T703" s="18" t="s">
        <v>224</v>
      </c>
      <c r="AU703" s="18" t="s">
        <v>80</v>
      </c>
    </row>
    <row r="704" s="2" customFormat="1" ht="55.5" customHeight="1">
      <c r="A704" s="37"/>
      <c r="B704" s="171"/>
      <c r="C704" s="172" t="s">
        <v>1559</v>
      </c>
      <c r="D704" s="172" t="s">
        <v>216</v>
      </c>
      <c r="E704" s="173" t="s">
        <v>1560</v>
      </c>
      <c r="F704" s="174" t="s">
        <v>1561</v>
      </c>
      <c r="G704" s="175" t="s">
        <v>329</v>
      </c>
      <c r="H704" s="176">
        <v>3</v>
      </c>
      <c r="I704" s="177"/>
      <c r="J704" s="178">
        <f>ROUND(I704*H704,2)</f>
        <v>0</v>
      </c>
      <c r="K704" s="174" t="s">
        <v>220</v>
      </c>
      <c r="L704" s="38"/>
      <c r="M704" s="179" t="s">
        <v>3</v>
      </c>
      <c r="N704" s="180" t="s">
        <v>43</v>
      </c>
      <c r="O704" s="71"/>
      <c r="P704" s="181">
        <f>O704*H704</f>
        <v>0</v>
      </c>
      <c r="Q704" s="181">
        <v>0.023578000000000002</v>
      </c>
      <c r="R704" s="181">
        <f>Q704*H704</f>
        <v>0.070734000000000005</v>
      </c>
      <c r="S704" s="181">
        <v>0</v>
      </c>
      <c r="T704" s="182">
        <f>S704*H704</f>
        <v>0</v>
      </c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R704" s="183" t="s">
        <v>98</v>
      </c>
      <c r="AT704" s="183" t="s">
        <v>216</v>
      </c>
      <c r="AU704" s="183" t="s">
        <v>80</v>
      </c>
      <c r="AY704" s="18" t="s">
        <v>213</v>
      </c>
      <c r="BE704" s="184">
        <f>IF(N704="základní",J704,0)</f>
        <v>0</v>
      </c>
      <c r="BF704" s="184">
        <f>IF(N704="snížená",J704,0)</f>
        <v>0</v>
      </c>
      <c r="BG704" s="184">
        <f>IF(N704="zákl. přenesená",J704,0)</f>
        <v>0</v>
      </c>
      <c r="BH704" s="184">
        <f>IF(N704="sníž. přenesená",J704,0)</f>
        <v>0</v>
      </c>
      <c r="BI704" s="184">
        <f>IF(N704="nulová",J704,0)</f>
        <v>0</v>
      </c>
      <c r="BJ704" s="18" t="s">
        <v>76</v>
      </c>
      <c r="BK704" s="184">
        <f>ROUND(I704*H704,2)</f>
        <v>0</v>
      </c>
      <c r="BL704" s="18" t="s">
        <v>98</v>
      </c>
      <c r="BM704" s="183" t="s">
        <v>1562</v>
      </c>
    </row>
    <row r="705" s="2" customFormat="1">
      <c r="A705" s="37"/>
      <c r="B705" s="38"/>
      <c r="C705" s="37"/>
      <c r="D705" s="185" t="s">
        <v>224</v>
      </c>
      <c r="E705" s="37"/>
      <c r="F705" s="186" t="s">
        <v>1563</v>
      </c>
      <c r="G705" s="37"/>
      <c r="H705" s="37"/>
      <c r="I705" s="187"/>
      <c r="J705" s="37"/>
      <c r="K705" s="37"/>
      <c r="L705" s="38"/>
      <c r="M705" s="188"/>
      <c r="N705" s="189"/>
      <c r="O705" s="71"/>
      <c r="P705" s="71"/>
      <c r="Q705" s="71"/>
      <c r="R705" s="71"/>
      <c r="S705" s="71"/>
      <c r="T705" s="72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T705" s="18" t="s">
        <v>224</v>
      </c>
      <c r="AU705" s="18" t="s">
        <v>80</v>
      </c>
    </row>
    <row r="706" s="2" customFormat="1" ht="37.8" customHeight="1">
      <c r="A706" s="37"/>
      <c r="B706" s="171"/>
      <c r="C706" s="172" t="s">
        <v>1564</v>
      </c>
      <c r="D706" s="172" t="s">
        <v>216</v>
      </c>
      <c r="E706" s="173" t="s">
        <v>1565</v>
      </c>
      <c r="F706" s="174" t="s">
        <v>1566</v>
      </c>
      <c r="G706" s="175" t="s">
        <v>219</v>
      </c>
      <c r="H706" s="176">
        <v>0.5</v>
      </c>
      <c r="I706" s="177"/>
      <c r="J706" s="178">
        <f>ROUND(I706*H706,2)</f>
        <v>0</v>
      </c>
      <c r="K706" s="174" t="s">
        <v>220</v>
      </c>
      <c r="L706" s="38"/>
      <c r="M706" s="179" t="s">
        <v>3</v>
      </c>
      <c r="N706" s="180" t="s">
        <v>43</v>
      </c>
      <c r="O706" s="71"/>
      <c r="P706" s="181">
        <f>O706*H706</f>
        <v>0</v>
      </c>
      <c r="Q706" s="181">
        <v>0.014789999999999999</v>
      </c>
      <c r="R706" s="181">
        <f>Q706*H706</f>
        <v>0.0073949999999999997</v>
      </c>
      <c r="S706" s="181">
        <v>0</v>
      </c>
      <c r="T706" s="182">
        <f>S706*H706</f>
        <v>0</v>
      </c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R706" s="183" t="s">
        <v>98</v>
      </c>
      <c r="AT706" s="183" t="s">
        <v>216</v>
      </c>
      <c r="AU706" s="183" t="s">
        <v>80</v>
      </c>
      <c r="AY706" s="18" t="s">
        <v>213</v>
      </c>
      <c r="BE706" s="184">
        <f>IF(N706="základní",J706,0)</f>
        <v>0</v>
      </c>
      <c r="BF706" s="184">
        <f>IF(N706="snížená",J706,0)</f>
        <v>0</v>
      </c>
      <c r="BG706" s="184">
        <f>IF(N706="zákl. přenesená",J706,0)</f>
        <v>0</v>
      </c>
      <c r="BH706" s="184">
        <f>IF(N706="sníž. přenesená",J706,0)</f>
        <v>0</v>
      </c>
      <c r="BI706" s="184">
        <f>IF(N706="nulová",J706,0)</f>
        <v>0</v>
      </c>
      <c r="BJ706" s="18" t="s">
        <v>76</v>
      </c>
      <c r="BK706" s="184">
        <f>ROUND(I706*H706,2)</f>
        <v>0</v>
      </c>
      <c r="BL706" s="18" t="s">
        <v>98</v>
      </c>
      <c r="BM706" s="183" t="s">
        <v>1567</v>
      </c>
    </row>
    <row r="707" s="2" customFormat="1">
      <c r="A707" s="37"/>
      <c r="B707" s="38"/>
      <c r="C707" s="37"/>
      <c r="D707" s="185" t="s">
        <v>224</v>
      </c>
      <c r="E707" s="37"/>
      <c r="F707" s="186" t="s">
        <v>1568</v>
      </c>
      <c r="G707" s="37"/>
      <c r="H707" s="37"/>
      <c r="I707" s="187"/>
      <c r="J707" s="37"/>
      <c r="K707" s="37"/>
      <c r="L707" s="38"/>
      <c r="M707" s="188"/>
      <c r="N707" s="189"/>
      <c r="O707" s="71"/>
      <c r="P707" s="71"/>
      <c r="Q707" s="71"/>
      <c r="R707" s="71"/>
      <c r="S707" s="71"/>
      <c r="T707" s="72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T707" s="18" t="s">
        <v>224</v>
      </c>
      <c r="AU707" s="18" t="s">
        <v>80</v>
      </c>
    </row>
    <row r="708" s="2" customFormat="1" ht="76.35" customHeight="1">
      <c r="A708" s="37"/>
      <c r="B708" s="171"/>
      <c r="C708" s="172" t="s">
        <v>1569</v>
      </c>
      <c r="D708" s="172" t="s">
        <v>216</v>
      </c>
      <c r="E708" s="173" t="s">
        <v>1570</v>
      </c>
      <c r="F708" s="174" t="s">
        <v>1571</v>
      </c>
      <c r="G708" s="175" t="s">
        <v>281</v>
      </c>
      <c r="H708" s="176">
        <v>7.4560000000000004</v>
      </c>
      <c r="I708" s="177"/>
      <c r="J708" s="178">
        <f>ROUND(I708*H708,2)</f>
        <v>0</v>
      </c>
      <c r="K708" s="174" t="s">
        <v>220</v>
      </c>
      <c r="L708" s="38"/>
      <c r="M708" s="179" t="s">
        <v>3</v>
      </c>
      <c r="N708" s="180" t="s">
        <v>43</v>
      </c>
      <c r="O708" s="71"/>
      <c r="P708" s="181">
        <f>O708*H708</f>
        <v>0</v>
      </c>
      <c r="Q708" s="181">
        <v>0</v>
      </c>
      <c r="R708" s="181">
        <f>Q708*H708</f>
        <v>0</v>
      </c>
      <c r="S708" s="181">
        <v>0</v>
      </c>
      <c r="T708" s="182">
        <f>S708*H708</f>
        <v>0</v>
      </c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R708" s="183" t="s">
        <v>98</v>
      </c>
      <c r="AT708" s="183" t="s">
        <v>216</v>
      </c>
      <c r="AU708" s="183" t="s">
        <v>80</v>
      </c>
      <c r="AY708" s="18" t="s">
        <v>213</v>
      </c>
      <c r="BE708" s="184">
        <f>IF(N708="základní",J708,0)</f>
        <v>0</v>
      </c>
      <c r="BF708" s="184">
        <f>IF(N708="snížená",J708,0)</f>
        <v>0</v>
      </c>
      <c r="BG708" s="184">
        <f>IF(N708="zákl. přenesená",J708,0)</f>
        <v>0</v>
      </c>
      <c r="BH708" s="184">
        <f>IF(N708="sníž. přenesená",J708,0)</f>
        <v>0</v>
      </c>
      <c r="BI708" s="184">
        <f>IF(N708="nulová",J708,0)</f>
        <v>0</v>
      </c>
      <c r="BJ708" s="18" t="s">
        <v>76</v>
      </c>
      <c r="BK708" s="184">
        <f>ROUND(I708*H708,2)</f>
        <v>0</v>
      </c>
      <c r="BL708" s="18" t="s">
        <v>98</v>
      </c>
      <c r="BM708" s="183" t="s">
        <v>1572</v>
      </c>
    </row>
    <row r="709" s="2" customFormat="1">
      <c r="A709" s="37"/>
      <c r="B709" s="38"/>
      <c r="C709" s="37"/>
      <c r="D709" s="185" t="s">
        <v>224</v>
      </c>
      <c r="E709" s="37"/>
      <c r="F709" s="186" t="s">
        <v>1573</v>
      </c>
      <c r="G709" s="37"/>
      <c r="H709" s="37"/>
      <c r="I709" s="187"/>
      <c r="J709" s="37"/>
      <c r="K709" s="37"/>
      <c r="L709" s="38"/>
      <c r="M709" s="188"/>
      <c r="N709" s="189"/>
      <c r="O709" s="71"/>
      <c r="P709" s="71"/>
      <c r="Q709" s="71"/>
      <c r="R709" s="71"/>
      <c r="S709" s="71"/>
      <c r="T709" s="72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T709" s="18" t="s">
        <v>224</v>
      </c>
      <c r="AU709" s="18" t="s">
        <v>80</v>
      </c>
    </row>
    <row r="710" s="12" customFormat="1" ht="20.88" customHeight="1">
      <c r="A710" s="12"/>
      <c r="B710" s="158"/>
      <c r="C710" s="12"/>
      <c r="D710" s="159" t="s">
        <v>71</v>
      </c>
      <c r="E710" s="169" t="s">
        <v>1574</v>
      </c>
      <c r="F710" s="169" t="s">
        <v>1575</v>
      </c>
      <c r="G710" s="12"/>
      <c r="H710" s="12"/>
      <c r="I710" s="161"/>
      <c r="J710" s="170">
        <f>BK710</f>
        <v>0</v>
      </c>
      <c r="K710" s="12"/>
      <c r="L710" s="158"/>
      <c r="M710" s="163"/>
      <c r="N710" s="164"/>
      <c r="O710" s="164"/>
      <c r="P710" s="165">
        <f>SUM(P711:P731)</f>
        <v>0</v>
      </c>
      <c r="Q710" s="164"/>
      <c r="R710" s="165">
        <f>SUM(R711:R731)</f>
        <v>6.5070848351924999</v>
      </c>
      <c r="S710" s="164"/>
      <c r="T710" s="166">
        <f>SUM(T711:T731)</f>
        <v>0</v>
      </c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R710" s="159" t="s">
        <v>80</v>
      </c>
      <c r="AT710" s="167" t="s">
        <v>71</v>
      </c>
      <c r="AU710" s="167" t="s">
        <v>80</v>
      </c>
      <c r="AY710" s="159" t="s">
        <v>213</v>
      </c>
      <c r="BK710" s="168">
        <f>SUM(BK711:BK731)</f>
        <v>0</v>
      </c>
    </row>
    <row r="711" s="2" customFormat="1" ht="49.05" customHeight="1">
      <c r="A711" s="37"/>
      <c r="B711" s="171"/>
      <c r="C711" s="172" t="s">
        <v>1576</v>
      </c>
      <c r="D711" s="172" t="s">
        <v>216</v>
      </c>
      <c r="E711" s="173" t="s">
        <v>1577</v>
      </c>
      <c r="F711" s="174" t="s">
        <v>1578</v>
      </c>
      <c r="G711" s="175" t="s">
        <v>219</v>
      </c>
      <c r="H711" s="176">
        <v>209.68700000000001</v>
      </c>
      <c r="I711" s="177"/>
      <c r="J711" s="178">
        <f>ROUND(I711*H711,2)</f>
        <v>0</v>
      </c>
      <c r="K711" s="174" t="s">
        <v>220</v>
      </c>
      <c r="L711" s="38"/>
      <c r="M711" s="179" t="s">
        <v>3</v>
      </c>
      <c r="N711" s="180" t="s">
        <v>43</v>
      </c>
      <c r="O711" s="71"/>
      <c r="P711" s="181">
        <f>O711*H711</f>
        <v>0</v>
      </c>
      <c r="Q711" s="181">
        <v>0.012008430000000001</v>
      </c>
      <c r="R711" s="181">
        <f>Q711*H711</f>
        <v>2.5180116614100001</v>
      </c>
      <c r="S711" s="181">
        <v>0</v>
      </c>
      <c r="T711" s="182">
        <f>S711*H711</f>
        <v>0</v>
      </c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R711" s="183" t="s">
        <v>98</v>
      </c>
      <c r="AT711" s="183" t="s">
        <v>216</v>
      </c>
      <c r="AU711" s="183" t="s">
        <v>222</v>
      </c>
      <c r="AY711" s="18" t="s">
        <v>213</v>
      </c>
      <c r="BE711" s="184">
        <f>IF(N711="základní",J711,0)</f>
        <v>0</v>
      </c>
      <c r="BF711" s="184">
        <f>IF(N711="snížená",J711,0)</f>
        <v>0</v>
      </c>
      <c r="BG711" s="184">
        <f>IF(N711="zákl. přenesená",J711,0)</f>
        <v>0</v>
      </c>
      <c r="BH711" s="184">
        <f>IF(N711="sníž. přenesená",J711,0)</f>
        <v>0</v>
      </c>
      <c r="BI711" s="184">
        <f>IF(N711="nulová",J711,0)</f>
        <v>0</v>
      </c>
      <c r="BJ711" s="18" t="s">
        <v>76</v>
      </c>
      <c r="BK711" s="184">
        <f>ROUND(I711*H711,2)</f>
        <v>0</v>
      </c>
      <c r="BL711" s="18" t="s">
        <v>98</v>
      </c>
      <c r="BM711" s="183" t="s">
        <v>1579</v>
      </c>
    </row>
    <row r="712" s="2" customFormat="1">
      <c r="A712" s="37"/>
      <c r="B712" s="38"/>
      <c r="C712" s="37"/>
      <c r="D712" s="185" t="s">
        <v>224</v>
      </c>
      <c r="E712" s="37"/>
      <c r="F712" s="186" t="s">
        <v>1580</v>
      </c>
      <c r="G712" s="37"/>
      <c r="H712" s="37"/>
      <c r="I712" s="187"/>
      <c r="J712" s="37"/>
      <c r="K712" s="37"/>
      <c r="L712" s="38"/>
      <c r="M712" s="188"/>
      <c r="N712" s="189"/>
      <c r="O712" s="71"/>
      <c r="P712" s="71"/>
      <c r="Q712" s="71"/>
      <c r="R712" s="71"/>
      <c r="S712" s="71"/>
      <c r="T712" s="72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T712" s="18" t="s">
        <v>224</v>
      </c>
      <c r="AU712" s="18" t="s">
        <v>222</v>
      </c>
    </row>
    <row r="713" s="2" customFormat="1" ht="55.5" customHeight="1">
      <c r="A713" s="37"/>
      <c r="B713" s="171"/>
      <c r="C713" s="172" t="s">
        <v>1581</v>
      </c>
      <c r="D713" s="172" t="s">
        <v>216</v>
      </c>
      <c r="E713" s="173" t="s">
        <v>1582</v>
      </c>
      <c r="F713" s="174" t="s">
        <v>1583</v>
      </c>
      <c r="G713" s="175" t="s">
        <v>219</v>
      </c>
      <c r="H713" s="176">
        <v>5.8630000000000004</v>
      </c>
      <c r="I713" s="177"/>
      <c r="J713" s="178">
        <f>ROUND(I713*H713,2)</f>
        <v>0</v>
      </c>
      <c r="K713" s="174" t="s">
        <v>220</v>
      </c>
      <c r="L713" s="38"/>
      <c r="M713" s="179" t="s">
        <v>3</v>
      </c>
      <c r="N713" s="180" t="s">
        <v>43</v>
      </c>
      <c r="O713" s="71"/>
      <c r="P713" s="181">
        <f>O713*H713</f>
        <v>0</v>
      </c>
      <c r="Q713" s="181">
        <v>0.01232343</v>
      </c>
      <c r="R713" s="181">
        <f>Q713*H713</f>
        <v>0.072252270090000001</v>
      </c>
      <c r="S713" s="181">
        <v>0</v>
      </c>
      <c r="T713" s="182">
        <f>S713*H713</f>
        <v>0</v>
      </c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R713" s="183" t="s">
        <v>98</v>
      </c>
      <c r="AT713" s="183" t="s">
        <v>216</v>
      </c>
      <c r="AU713" s="183" t="s">
        <v>222</v>
      </c>
      <c r="AY713" s="18" t="s">
        <v>213</v>
      </c>
      <c r="BE713" s="184">
        <f>IF(N713="základní",J713,0)</f>
        <v>0</v>
      </c>
      <c r="BF713" s="184">
        <f>IF(N713="snížená",J713,0)</f>
        <v>0</v>
      </c>
      <c r="BG713" s="184">
        <f>IF(N713="zákl. přenesená",J713,0)</f>
        <v>0</v>
      </c>
      <c r="BH713" s="184">
        <f>IF(N713="sníž. přenesená",J713,0)</f>
        <v>0</v>
      </c>
      <c r="BI713" s="184">
        <f>IF(N713="nulová",J713,0)</f>
        <v>0</v>
      </c>
      <c r="BJ713" s="18" t="s">
        <v>76</v>
      </c>
      <c r="BK713" s="184">
        <f>ROUND(I713*H713,2)</f>
        <v>0</v>
      </c>
      <c r="BL713" s="18" t="s">
        <v>98</v>
      </c>
      <c r="BM713" s="183" t="s">
        <v>1584</v>
      </c>
    </row>
    <row r="714" s="2" customFormat="1">
      <c r="A714" s="37"/>
      <c r="B714" s="38"/>
      <c r="C714" s="37"/>
      <c r="D714" s="185" t="s">
        <v>224</v>
      </c>
      <c r="E714" s="37"/>
      <c r="F714" s="186" t="s">
        <v>1585</v>
      </c>
      <c r="G714" s="37"/>
      <c r="H714" s="37"/>
      <c r="I714" s="187"/>
      <c r="J714" s="37"/>
      <c r="K714" s="37"/>
      <c r="L714" s="38"/>
      <c r="M714" s="188"/>
      <c r="N714" s="189"/>
      <c r="O714" s="71"/>
      <c r="P714" s="71"/>
      <c r="Q714" s="71"/>
      <c r="R714" s="71"/>
      <c r="S714" s="71"/>
      <c r="T714" s="72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T714" s="18" t="s">
        <v>224</v>
      </c>
      <c r="AU714" s="18" t="s">
        <v>222</v>
      </c>
    </row>
    <row r="715" s="2" customFormat="1" ht="49.05" customHeight="1">
      <c r="A715" s="37"/>
      <c r="B715" s="171"/>
      <c r="C715" s="172" t="s">
        <v>1586</v>
      </c>
      <c r="D715" s="172" t="s">
        <v>216</v>
      </c>
      <c r="E715" s="173" t="s">
        <v>1587</v>
      </c>
      <c r="F715" s="174" t="s">
        <v>1588</v>
      </c>
      <c r="G715" s="175" t="s">
        <v>219</v>
      </c>
      <c r="H715" s="176">
        <v>181.82499999999999</v>
      </c>
      <c r="I715" s="177"/>
      <c r="J715" s="178">
        <f>ROUND(I715*H715,2)</f>
        <v>0</v>
      </c>
      <c r="K715" s="174" t="s">
        <v>220</v>
      </c>
      <c r="L715" s="38"/>
      <c r="M715" s="179" t="s">
        <v>3</v>
      </c>
      <c r="N715" s="180" t="s">
        <v>43</v>
      </c>
      <c r="O715" s="71"/>
      <c r="P715" s="181">
        <f>O715*H715</f>
        <v>0</v>
      </c>
      <c r="Q715" s="181">
        <v>0.012201490900000001</v>
      </c>
      <c r="R715" s="181">
        <f>Q715*H715</f>
        <v>2.2185360828924998</v>
      </c>
      <c r="S715" s="181">
        <v>0</v>
      </c>
      <c r="T715" s="182">
        <f>S715*H715</f>
        <v>0</v>
      </c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R715" s="183" t="s">
        <v>98</v>
      </c>
      <c r="AT715" s="183" t="s">
        <v>216</v>
      </c>
      <c r="AU715" s="183" t="s">
        <v>222</v>
      </c>
      <c r="AY715" s="18" t="s">
        <v>213</v>
      </c>
      <c r="BE715" s="184">
        <f>IF(N715="základní",J715,0)</f>
        <v>0</v>
      </c>
      <c r="BF715" s="184">
        <f>IF(N715="snížená",J715,0)</f>
        <v>0</v>
      </c>
      <c r="BG715" s="184">
        <f>IF(N715="zákl. přenesená",J715,0)</f>
        <v>0</v>
      </c>
      <c r="BH715" s="184">
        <f>IF(N715="sníž. přenesená",J715,0)</f>
        <v>0</v>
      </c>
      <c r="BI715" s="184">
        <f>IF(N715="nulová",J715,0)</f>
        <v>0</v>
      </c>
      <c r="BJ715" s="18" t="s">
        <v>76</v>
      </c>
      <c r="BK715" s="184">
        <f>ROUND(I715*H715,2)</f>
        <v>0</v>
      </c>
      <c r="BL715" s="18" t="s">
        <v>98</v>
      </c>
      <c r="BM715" s="183" t="s">
        <v>1589</v>
      </c>
    </row>
    <row r="716" s="2" customFormat="1">
      <c r="A716" s="37"/>
      <c r="B716" s="38"/>
      <c r="C716" s="37"/>
      <c r="D716" s="185" t="s">
        <v>224</v>
      </c>
      <c r="E716" s="37"/>
      <c r="F716" s="186" t="s">
        <v>1590</v>
      </c>
      <c r="G716" s="37"/>
      <c r="H716" s="37"/>
      <c r="I716" s="187"/>
      <c r="J716" s="37"/>
      <c r="K716" s="37"/>
      <c r="L716" s="38"/>
      <c r="M716" s="188"/>
      <c r="N716" s="189"/>
      <c r="O716" s="71"/>
      <c r="P716" s="71"/>
      <c r="Q716" s="71"/>
      <c r="R716" s="71"/>
      <c r="S716" s="71"/>
      <c r="T716" s="72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T716" s="18" t="s">
        <v>224</v>
      </c>
      <c r="AU716" s="18" t="s">
        <v>222</v>
      </c>
    </row>
    <row r="717" s="2" customFormat="1" ht="49.05" customHeight="1">
      <c r="A717" s="37"/>
      <c r="B717" s="171"/>
      <c r="C717" s="172" t="s">
        <v>1591</v>
      </c>
      <c r="D717" s="172" t="s">
        <v>216</v>
      </c>
      <c r="E717" s="173" t="s">
        <v>1592</v>
      </c>
      <c r="F717" s="174" t="s">
        <v>1593</v>
      </c>
      <c r="G717" s="175" t="s">
        <v>219</v>
      </c>
      <c r="H717" s="176">
        <v>29.640000000000001</v>
      </c>
      <c r="I717" s="177"/>
      <c r="J717" s="178">
        <f>ROUND(I717*H717,2)</f>
        <v>0</v>
      </c>
      <c r="K717" s="174" t="s">
        <v>220</v>
      </c>
      <c r="L717" s="38"/>
      <c r="M717" s="179" t="s">
        <v>3</v>
      </c>
      <c r="N717" s="180" t="s">
        <v>43</v>
      </c>
      <c r="O717" s="71"/>
      <c r="P717" s="181">
        <f>O717*H717</f>
        <v>0</v>
      </c>
      <c r="Q717" s="181">
        <v>0.012588719999999999</v>
      </c>
      <c r="R717" s="181">
        <f>Q717*H717</f>
        <v>0.37312966079999998</v>
      </c>
      <c r="S717" s="181">
        <v>0</v>
      </c>
      <c r="T717" s="182">
        <f>S717*H717</f>
        <v>0</v>
      </c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R717" s="183" t="s">
        <v>98</v>
      </c>
      <c r="AT717" s="183" t="s">
        <v>216</v>
      </c>
      <c r="AU717" s="183" t="s">
        <v>222</v>
      </c>
      <c r="AY717" s="18" t="s">
        <v>213</v>
      </c>
      <c r="BE717" s="184">
        <f>IF(N717="základní",J717,0)</f>
        <v>0</v>
      </c>
      <c r="BF717" s="184">
        <f>IF(N717="snížená",J717,0)</f>
        <v>0</v>
      </c>
      <c r="BG717" s="184">
        <f>IF(N717="zákl. přenesená",J717,0)</f>
        <v>0</v>
      </c>
      <c r="BH717" s="184">
        <f>IF(N717="sníž. přenesená",J717,0)</f>
        <v>0</v>
      </c>
      <c r="BI717" s="184">
        <f>IF(N717="nulová",J717,0)</f>
        <v>0</v>
      </c>
      <c r="BJ717" s="18" t="s">
        <v>76</v>
      </c>
      <c r="BK717" s="184">
        <f>ROUND(I717*H717,2)</f>
        <v>0</v>
      </c>
      <c r="BL717" s="18" t="s">
        <v>98</v>
      </c>
      <c r="BM717" s="183" t="s">
        <v>1594</v>
      </c>
    </row>
    <row r="718" s="2" customFormat="1">
      <c r="A718" s="37"/>
      <c r="B718" s="38"/>
      <c r="C718" s="37"/>
      <c r="D718" s="185" t="s">
        <v>224</v>
      </c>
      <c r="E718" s="37"/>
      <c r="F718" s="186" t="s">
        <v>1595</v>
      </c>
      <c r="G718" s="37"/>
      <c r="H718" s="37"/>
      <c r="I718" s="187"/>
      <c r="J718" s="37"/>
      <c r="K718" s="37"/>
      <c r="L718" s="38"/>
      <c r="M718" s="188"/>
      <c r="N718" s="189"/>
      <c r="O718" s="71"/>
      <c r="P718" s="71"/>
      <c r="Q718" s="71"/>
      <c r="R718" s="71"/>
      <c r="S718" s="71"/>
      <c r="T718" s="72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T718" s="18" t="s">
        <v>224</v>
      </c>
      <c r="AU718" s="18" t="s">
        <v>222</v>
      </c>
    </row>
    <row r="719" s="2" customFormat="1" ht="49.05" customHeight="1">
      <c r="A719" s="37"/>
      <c r="B719" s="171"/>
      <c r="C719" s="172" t="s">
        <v>1596</v>
      </c>
      <c r="D719" s="172" t="s">
        <v>216</v>
      </c>
      <c r="E719" s="173" t="s">
        <v>1587</v>
      </c>
      <c r="F719" s="174" t="s">
        <v>1588</v>
      </c>
      <c r="G719" s="175" t="s">
        <v>219</v>
      </c>
      <c r="H719" s="176">
        <v>73.094999999999999</v>
      </c>
      <c r="I719" s="177"/>
      <c r="J719" s="178">
        <f>ROUND(I719*H719,2)</f>
        <v>0</v>
      </c>
      <c r="K719" s="174" t="s">
        <v>220</v>
      </c>
      <c r="L719" s="38"/>
      <c r="M719" s="179" t="s">
        <v>3</v>
      </c>
      <c r="N719" s="180" t="s">
        <v>43</v>
      </c>
      <c r="O719" s="71"/>
      <c r="P719" s="181">
        <f>O719*H719</f>
        <v>0</v>
      </c>
      <c r="Q719" s="181">
        <v>0.012200000000000001</v>
      </c>
      <c r="R719" s="181">
        <f>Q719*H719</f>
        <v>0.89175900000000008</v>
      </c>
      <c r="S719" s="181">
        <v>0</v>
      </c>
      <c r="T719" s="182">
        <f>S719*H719</f>
        <v>0</v>
      </c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R719" s="183" t="s">
        <v>98</v>
      </c>
      <c r="AT719" s="183" t="s">
        <v>216</v>
      </c>
      <c r="AU719" s="183" t="s">
        <v>222</v>
      </c>
      <c r="AY719" s="18" t="s">
        <v>213</v>
      </c>
      <c r="BE719" s="184">
        <f>IF(N719="základní",J719,0)</f>
        <v>0</v>
      </c>
      <c r="BF719" s="184">
        <f>IF(N719="snížená",J719,0)</f>
        <v>0</v>
      </c>
      <c r="BG719" s="184">
        <f>IF(N719="zákl. přenesená",J719,0)</f>
        <v>0</v>
      </c>
      <c r="BH719" s="184">
        <f>IF(N719="sníž. přenesená",J719,0)</f>
        <v>0</v>
      </c>
      <c r="BI719" s="184">
        <f>IF(N719="nulová",J719,0)</f>
        <v>0</v>
      </c>
      <c r="BJ719" s="18" t="s">
        <v>76</v>
      </c>
      <c r="BK719" s="184">
        <f>ROUND(I719*H719,2)</f>
        <v>0</v>
      </c>
      <c r="BL719" s="18" t="s">
        <v>98</v>
      </c>
      <c r="BM719" s="183" t="s">
        <v>1597</v>
      </c>
    </row>
    <row r="720" s="2" customFormat="1">
      <c r="A720" s="37"/>
      <c r="B720" s="38"/>
      <c r="C720" s="37"/>
      <c r="D720" s="185" t="s">
        <v>224</v>
      </c>
      <c r="E720" s="37"/>
      <c r="F720" s="186" t="s">
        <v>1590</v>
      </c>
      <c r="G720" s="37"/>
      <c r="H720" s="37"/>
      <c r="I720" s="187"/>
      <c r="J720" s="37"/>
      <c r="K720" s="37"/>
      <c r="L720" s="38"/>
      <c r="M720" s="188"/>
      <c r="N720" s="189"/>
      <c r="O720" s="71"/>
      <c r="P720" s="71"/>
      <c r="Q720" s="71"/>
      <c r="R720" s="71"/>
      <c r="S720" s="71"/>
      <c r="T720" s="72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T720" s="18" t="s">
        <v>224</v>
      </c>
      <c r="AU720" s="18" t="s">
        <v>222</v>
      </c>
    </row>
    <row r="721" s="2" customFormat="1" ht="37.8" customHeight="1">
      <c r="A721" s="37"/>
      <c r="B721" s="171"/>
      <c r="C721" s="172" t="s">
        <v>1598</v>
      </c>
      <c r="D721" s="172" t="s">
        <v>216</v>
      </c>
      <c r="E721" s="173" t="s">
        <v>1599</v>
      </c>
      <c r="F721" s="174" t="s">
        <v>1600</v>
      </c>
      <c r="G721" s="175" t="s">
        <v>219</v>
      </c>
      <c r="H721" s="176">
        <v>500.11000000000001</v>
      </c>
      <c r="I721" s="177"/>
      <c r="J721" s="178">
        <f>ROUND(I721*H721,2)</f>
        <v>0</v>
      </c>
      <c r="K721" s="174" t="s">
        <v>220</v>
      </c>
      <c r="L721" s="38"/>
      <c r="M721" s="179" t="s">
        <v>3</v>
      </c>
      <c r="N721" s="180" t="s">
        <v>43</v>
      </c>
      <c r="O721" s="71"/>
      <c r="P721" s="181">
        <f>O721*H721</f>
        <v>0</v>
      </c>
      <c r="Q721" s="181">
        <v>0.00010000000000000001</v>
      </c>
      <c r="R721" s="181">
        <f>Q721*H721</f>
        <v>0.050011000000000007</v>
      </c>
      <c r="S721" s="181">
        <v>0</v>
      </c>
      <c r="T721" s="182">
        <f>S721*H721</f>
        <v>0</v>
      </c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R721" s="183" t="s">
        <v>98</v>
      </c>
      <c r="AT721" s="183" t="s">
        <v>216</v>
      </c>
      <c r="AU721" s="183" t="s">
        <v>222</v>
      </c>
      <c r="AY721" s="18" t="s">
        <v>213</v>
      </c>
      <c r="BE721" s="184">
        <f>IF(N721="základní",J721,0)</f>
        <v>0</v>
      </c>
      <c r="BF721" s="184">
        <f>IF(N721="snížená",J721,0)</f>
        <v>0</v>
      </c>
      <c r="BG721" s="184">
        <f>IF(N721="zákl. přenesená",J721,0)</f>
        <v>0</v>
      </c>
      <c r="BH721" s="184">
        <f>IF(N721="sníž. přenesená",J721,0)</f>
        <v>0</v>
      </c>
      <c r="BI721" s="184">
        <f>IF(N721="nulová",J721,0)</f>
        <v>0</v>
      </c>
      <c r="BJ721" s="18" t="s">
        <v>76</v>
      </c>
      <c r="BK721" s="184">
        <f>ROUND(I721*H721,2)</f>
        <v>0</v>
      </c>
      <c r="BL721" s="18" t="s">
        <v>98</v>
      </c>
      <c r="BM721" s="183" t="s">
        <v>1601</v>
      </c>
    </row>
    <row r="722" s="2" customFormat="1">
      <c r="A722" s="37"/>
      <c r="B722" s="38"/>
      <c r="C722" s="37"/>
      <c r="D722" s="185" t="s">
        <v>224</v>
      </c>
      <c r="E722" s="37"/>
      <c r="F722" s="186" t="s">
        <v>1602</v>
      </c>
      <c r="G722" s="37"/>
      <c r="H722" s="37"/>
      <c r="I722" s="187"/>
      <c r="J722" s="37"/>
      <c r="K722" s="37"/>
      <c r="L722" s="38"/>
      <c r="M722" s="188"/>
      <c r="N722" s="189"/>
      <c r="O722" s="71"/>
      <c r="P722" s="71"/>
      <c r="Q722" s="71"/>
      <c r="R722" s="71"/>
      <c r="S722" s="71"/>
      <c r="T722" s="72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T722" s="18" t="s">
        <v>224</v>
      </c>
      <c r="AU722" s="18" t="s">
        <v>222</v>
      </c>
    </row>
    <row r="723" s="2" customFormat="1" ht="44.25" customHeight="1">
      <c r="A723" s="37"/>
      <c r="B723" s="171"/>
      <c r="C723" s="172" t="s">
        <v>1603</v>
      </c>
      <c r="D723" s="172" t="s">
        <v>216</v>
      </c>
      <c r="E723" s="173" t="s">
        <v>1604</v>
      </c>
      <c r="F723" s="174" t="s">
        <v>1605</v>
      </c>
      <c r="G723" s="175" t="s">
        <v>403</v>
      </c>
      <c r="H723" s="176">
        <v>2</v>
      </c>
      <c r="I723" s="177"/>
      <c r="J723" s="178">
        <f>ROUND(I723*H723,2)</f>
        <v>0</v>
      </c>
      <c r="K723" s="174" t="s">
        <v>220</v>
      </c>
      <c r="L723" s="38"/>
      <c r="M723" s="179" t="s">
        <v>3</v>
      </c>
      <c r="N723" s="180" t="s">
        <v>43</v>
      </c>
      <c r="O723" s="71"/>
      <c r="P723" s="181">
        <f>O723*H723</f>
        <v>0</v>
      </c>
      <c r="Q723" s="181">
        <v>0.0043759999999999997</v>
      </c>
      <c r="R723" s="181">
        <f>Q723*H723</f>
        <v>0.0087519999999999994</v>
      </c>
      <c r="S723" s="181">
        <v>0</v>
      </c>
      <c r="T723" s="182">
        <f>S723*H723</f>
        <v>0</v>
      </c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R723" s="183" t="s">
        <v>98</v>
      </c>
      <c r="AT723" s="183" t="s">
        <v>216</v>
      </c>
      <c r="AU723" s="183" t="s">
        <v>222</v>
      </c>
      <c r="AY723" s="18" t="s">
        <v>213</v>
      </c>
      <c r="BE723" s="184">
        <f>IF(N723="základní",J723,0)</f>
        <v>0</v>
      </c>
      <c r="BF723" s="184">
        <f>IF(N723="snížená",J723,0)</f>
        <v>0</v>
      </c>
      <c r="BG723" s="184">
        <f>IF(N723="zákl. přenesená",J723,0)</f>
        <v>0</v>
      </c>
      <c r="BH723" s="184">
        <f>IF(N723="sníž. přenesená",J723,0)</f>
        <v>0</v>
      </c>
      <c r="BI723" s="184">
        <f>IF(N723="nulová",J723,0)</f>
        <v>0</v>
      </c>
      <c r="BJ723" s="18" t="s">
        <v>76</v>
      </c>
      <c r="BK723" s="184">
        <f>ROUND(I723*H723,2)</f>
        <v>0</v>
      </c>
      <c r="BL723" s="18" t="s">
        <v>98</v>
      </c>
      <c r="BM723" s="183" t="s">
        <v>1606</v>
      </c>
    </row>
    <row r="724" s="2" customFormat="1">
      <c r="A724" s="37"/>
      <c r="B724" s="38"/>
      <c r="C724" s="37"/>
      <c r="D724" s="185" t="s">
        <v>224</v>
      </c>
      <c r="E724" s="37"/>
      <c r="F724" s="186" t="s">
        <v>1607</v>
      </c>
      <c r="G724" s="37"/>
      <c r="H724" s="37"/>
      <c r="I724" s="187"/>
      <c r="J724" s="37"/>
      <c r="K724" s="37"/>
      <c r="L724" s="38"/>
      <c r="M724" s="188"/>
      <c r="N724" s="189"/>
      <c r="O724" s="71"/>
      <c r="P724" s="71"/>
      <c r="Q724" s="71"/>
      <c r="R724" s="71"/>
      <c r="S724" s="71"/>
      <c r="T724" s="72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T724" s="18" t="s">
        <v>224</v>
      </c>
      <c r="AU724" s="18" t="s">
        <v>222</v>
      </c>
    </row>
    <row r="725" s="2" customFormat="1" ht="24.15" customHeight="1">
      <c r="A725" s="37"/>
      <c r="B725" s="171"/>
      <c r="C725" s="172" t="s">
        <v>1608</v>
      </c>
      <c r="D725" s="172" t="s">
        <v>216</v>
      </c>
      <c r="E725" s="173" t="s">
        <v>1609</v>
      </c>
      <c r="F725" s="174" t="s">
        <v>1610</v>
      </c>
      <c r="G725" s="175" t="s">
        <v>219</v>
      </c>
      <c r="H725" s="176">
        <v>7.5609999999999999</v>
      </c>
      <c r="I725" s="177"/>
      <c r="J725" s="178">
        <f>ROUND(I725*H725,2)</f>
        <v>0</v>
      </c>
      <c r="K725" s="174" t="s">
        <v>220</v>
      </c>
      <c r="L725" s="38"/>
      <c r="M725" s="179" t="s">
        <v>3</v>
      </c>
      <c r="N725" s="180" t="s">
        <v>43</v>
      </c>
      <c r="O725" s="71"/>
      <c r="P725" s="181">
        <f>O725*H725</f>
        <v>0</v>
      </c>
      <c r="Q725" s="181">
        <v>0</v>
      </c>
      <c r="R725" s="181">
        <f>Q725*H725</f>
        <v>0</v>
      </c>
      <c r="S725" s="181">
        <v>0</v>
      </c>
      <c r="T725" s="182">
        <f>S725*H725</f>
        <v>0</v>
      </c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R725" s="183" t="s">
        <v>98</v>
      </c>
      <c r="AT725" s="183" t="s">
        <v>216</v>
      </c>
      <c r="AU725" s="183" t="s">
        <v>222</v>
      </c>
      <c r="AY725" s="18" t="s">
        <v>213</v>
      </c>
      <c r="BE725" s="184">
        <f>IF(N725="základní",J725,0)</f>
        <v>0</v>
      </c>
      <c r="BF725" s="184">
        <f>IF(N725="snížená",J725,0)</f>
        <v>0</v>
      </c>
      <c r="BG725" s="184">
        <f>IF(N725="zákl. přenesená",J725,0)</f>
        <v>0</v>
      </c>
      <c r="BH725" s="184">
        <f>IF(N725="sníž. přenesená",J725,0)</f>
        <v>0</v>
      </c>
      <c r="BI725" s="184">
        <f>IF(N725="nulová",J725,0)</f>
        <v>0</v>
      </c>
      <c r="BJ725" s="18" t="s">
        <v>76</v>
      </c>
      <c r="BK725" s="184">
        <f>ROUND(I725*H725,2)</f>
        <v>0</v>
      </c>
      <c r="BL725" s="18" t="s">
        <v>98</v>
      </c>
      <c r="BM725" s="183" t="s">
        <v>1611</v>
      </c>
    </row>
    <row r="726" s="2" customFormat="1">
      <c r="A726" s="37"/>
      <c r="B726" s="38"/>
      <c r="C726" s="37"/>
      <c r="D726" s="185" t="s">
        <v>224</v>
      </c>
      <c r="E726" s="37"/>
      <c r="F726" s="186" t="s">
        <v>1612</v>
      </c>
      <c r="G726" s="37"/>
      <c r="H726" s="37"/>
      <c r="I726" s="187"/>
      <c r="J726" s="37"/>
      <c r="K726" s="37"/>
      <c r="L726" s="38"/>
      <c r="M726" s="188"/>
      <c r="N726" s="189"/>
      <c r="O726" s="71"/>
      <c r="P726" s="71"/>
      <c r="Q726" s="71"/>
      <c r="R726" s="71"/>
      <c r="S726" s="71"/>
      <c r="T726" s="72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T726" s="18" t="s">
        <v>224</v>
      </c>
      <c r="AU726" s="18" t="s">
        <v>222</v>
      </c>
    </row>
    <row r="727" s="2" customFormat="1" ht="37.8" customHeight="1">
      <c r="A727" s="37"/>
      <c r="B727" s="171"/>
      <c r="C727" s="172" t="s">
        <v>1613</v>
      </c>
      <c r="D727" s="172" t="s">
        <v>216</v>
      </c>
      <c r="E727" s="173" t="s">
        <v>1614</v>
      </c>
      <c r="F727" s="174" t="s">
        <v>1615</v>
      </c>
      <c r="G727" s="175" t="s">
        <v>403</v>
      </c>
      <c r="H727" s="176">
        <v>65.920000000000002</v>
      </c>
      <c r="I727" s="177"/>
      <c r="J727" s="178">
        <f>ROUND(I727*H727,2)</f>
        <v>0</v>
      </c>
      <c r="K727" s="174" t="s">
        <v>220</v>
      </c>
      <c r="L727" s="38"/>
      <c r="M727" s="179" t="s">
        <v>3</v>
      </c>
      <c r="N727" s="180" t="s">
        <v>43</v>
      </c>
      <c r="O727" s="71"/>
      <c r="P727" s="181">
        <f>O727*H727</f>
        <v>0</v>
      </c>
      <c r="Q727" s="181">
        <v>0.0055430000000000002</v>
      </c>
      <c r="R727" s="181">
        <f>Q727*H727</f>
        <v>0.36539456000000003</v>
      </c>
      <c r="S727" s="181">
        <v>0</v>
      </c>
      <c r="T727" s="182">
        <f>S727*H727</f>
        <v>0</v>
      </c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R727" s="183" t="s">
        <v>98</v>
      </c>
      <c r="AT727" s="183" t="s">
        <v>216</v>
      </c>
      <c r="AU727" s="183" t="s">
        <v>222</v>
      </c>
      <c r="AY727" s="18" t="s">
        <v>213</v>
      </c>
      <c r="BE727" s="184">
        <f>IF(N727="základní",J727,0)</f>
        <v>0</v>
      </c>
      <c r="BF727" s="184">
        <f>IF(N727="snížená",J727,0)</f>
        <v>0</v>
      </c>
      <c r="BG727" s="184">
        <f>IF(N727="zákl. přenesená",J727,0)</f>
        <v>0</v>
      </c>
      <c r="BH727" s="184">
        <f>IF(N727="sníž. přenesená",J727,0)</f>
        <v>0</v>
      </c>
      <c r="BI727" s="184">
        <f>IF(N727="nulová",J727,0)</f>
        <v>0</v>
      </c>
      <c r="BJ727" s="18" t="s">
        <v>76</v>
      </c>
      <c r="BK727" s="184">
        <f>ROUND(I727*H727,2)</f>
        <v>0</v>
      </c>
      <c r="BL727" s="18" t="s">
        <v>98</v>
      </c>
      <c r="BM727" s="183" t="s">
        <v>1616</v>
      </c>
    </row>
    <row r="728" s="2" customFormat="1">
      <c r="A728" s="37"/>
      <c r="B728" s="38"/>
      <c r="C728" s="37"/>
      <c r="D728" s="185" t="s">
        <v>224</v>
      </c>
      <c r="E728" s="37"/>
      <c r="F728" s="186" t="s">
        <v>1617</v>
      </c>
      <c r="G728" s="37"/>
      <c r="H728" s="37"/>
      <c r="I728" s="187"/>
      <c r="J728" s="37"/>
      <c r="K728" s="37"/>
      <c r="L728" s="38"/>
      <c r="M728" s="188"/>
      <c r="N728" s="189"/>
      <c r="O728" s="71"/>
      <c r="P728" s="71"/>
      <c r="Q728" s="71"/>
      <c r="R728" s="71"/>
      <c r="S728" s="71"/>
      <c r="T728" s="72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T728" s="18" t="s">
        <v>224</v>
      </c>
      <c r="AU728" s="18" t="s">
        <v>222</v>
      </c>
    </row>
    <row r="729" s="2" customFormat="1" ht="44.25" customHeight="1">
      <c r="A729" s="37"/>
      <c r="B729" s="171"/>
      <c r="C729" s="172" t="s">
        <v>1618</v>
      </c>
      <c r="D729" s="172" t="s">
        <v>216</v>
      </c>
      <c r="E729" s="173" t="s">
        <v>1619</v>
      </c>
      <c r="F729" s="174" t="s">
        <v>1620</v>
      </c>
      <c r="G729" s="175" t="s">
        <v>219</v>
      </c>
      <c r="H729" s="176">
        <v>6.4699999999999998</v>
      </c>
      <c r="I729" s="177"/>
      <c r="J729" s="178">
        <f>ROUND(I729*H729,2)</f>
        <v>0</v>
      </c>
      <c r="K729" s="174" t="s">
        <v>220</v>
      </c>
      <c r="L729" s="38"/>
      <c r="M729" s="179" t="s">
        <v>3</v>
      </c>
      <c r="N729" s="180" t="s">
        <v>43</v>
      </c>
      <c r="O729" s="71"/>
      <c r="P729" s="181">
        <f>O729*H729</f>
        <v>0</v>
      </c>
      <c r="Q729" s="181">
        <v>0</v>
      </c>
      <c r="R729" s="181">
        <f>Q729*H729</f>
        <v>0</v>
      </c>
      <c r="S729" s="181">
        <v>0</v>
      </c>
      <c r="T729" s="182">
        <f>S729*H729</f>
        <v>0</v>
      </c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R729" s="183" t="s">
        <v>98</v>
      </c>
      <c r="AT729" s="183" t="s">
        <v>216</v>
      </c>
      <c r="AU729" s="183" t="s">
        <v>222</v>
      </c>
      <c r="AY729" s="18" t="s">
        <v>213</v>
      </c>
      <c r="BE729" s="184">
        <f>IF(N729="základní",J729,0)</f>
        <v>0</v>
      </c>
      <c r="BF729" s="184">
        <f>IF(N729="snížená",J729,0)</f>
        <v>0</v>
      </c>
      <c r="BG729" s="184">
        <f>IF(N729="zákl. přenesená",J729,0)</f>
        <v>0</v>
      </c>
      <c r="BH729" s="184">
        <f>IF(N729="sníž. přenesená",J729,0)</f>
        <v>0</v>
      </c>
      <c r="BI729" s="184">
        <f>IF(N729="nulová",J729,0)</f>
        <v>0</v>
      </c>
      <c r="BJ729" s="18" t="s">
        <v>76</v>
      </c>
      <c r="BK729" s="184">
        <f>ROUND(I729*H729,2)</f>
        <v>0</v>
      </c>
      <c r="BL729" s="18" t="s">
        <v>98</v>
      </c>
      <c r="BM729" s="183" t="s">
        <v>1621</v>
      </c>
    </row>
    <row r="730" s="2" customFormat="1">
      <c r="A730" s="37"/>
      <c r="B730" s="38"/>
      <c r="C730" s="37"/>
      <c r="D730" s="185" t="s">
        <v>224</v>
      </c>
      <c r="E730" s="37"/>
      <c r="F730" s="186" t="s">
        <v>1622</v>
      </c>
      <c r="G730" s="37"/>
      <c r="H730" s="37"/>
      <c r="I730" s="187"/>
      <c r="J730" s="37"/>
      <c r="K730" s="37"/>
      <c r="L730" s="38"/>
      <c r="M730" s="188"/>
      <c r="N730" s="189"/>
      <c r="O730" s="71"/>
      <c r="P730" s="71"/>
      <c r="Q730" s="71"/>
      <c r="R730" s="71"/>
      <c r="S730" s="71"/>
      <c r="T730" s="72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T730" s="18" t="s">
        <v>224</v>
      </c>
      <c r="AU730" s="18" t="s">
        <v>222</v>
      </c>
    </row>
    <row r="731" s="2" customFormat="1" ht="24.15" customHeight="1">
      <c r="A731" s="37"/>
      <c r="B731" s="171"/>
      <c r="C731" s="192" t="s">
        <v>1623</v>
      </c>
      <c r="D731" s="192" t="s">
        <v>292</v>
      </c>
      <c r="E731" s="193" t="s">
        <v>1624</v>
      </c>
      <c r="F731" s="194" t="s">
        <v>1625</v>
      </c>
      <c r="G731" s="195" t="s">
        <v>219</v>
      </c>
      <c r="H731" s="196">
        <v>6.5990000000000002</v>
      </c>
      <c r="I731" s="197"/>
      <c r="J731" s="198">
        <f>ROUND(I731*H731,2)</f>
        <v>0</v>
      </c>
      <c r="K731" s="194" t="s">
        <v>220</v>
      </c>
      <c r="L731" s="199"/>
      <c r="M731" s="200" t="s">
        <v>3</v>
      </c>
      <c r="N731" s="201" t="s">
        <v>43</v>
      </c>
      <c r="O731" s="71"/>
      <c r="P731" s="181">
        <f>O731*H731</f>
        <v>0</v>
      </c>
      <c r="Q731" s="181">
        <v>0.0014</v>
      </c>
      <c r="R731" s="181">
        <f>Q731*H731</f>
        <v>0.0092385999999999996</v>
      </c>
      <c r="S731" s="181">
        <v>0</v>
      </c>
      <c r="T731" s="182">
        <f>S731*H731</f>
        <v>0</v>
      </c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R731" s="183" t="s">
        <v>374</v>
      </c>
      <c r="AT731" s="183" t="s">
        <v>292</v>
      </c>
      <c r="AU731" s="183" t="s">
        <v>222</v>
      </c>
      <c r="AY731" s="18" t="s">
        <v>213</v>
      </c>
      <c r="BE731" s="184">
        <f>IF(N731="základní",J731,0)</f>
        <v>0</v>
      </c>
      <c r="BF731" s="184">
        <f>IF(N731="snížená",J731,0)</f>
        <v>0</v>
      </c>
      <c r="BG731" s="184">
        <f>IF(N731="zákl. přenesená",J731,0)</f>
        <v>0</v>
      </c>
      <c r="BH731" s="184">
        <f>IF(N731="sníž. přenesená",J731,0)</f>
        <v>0</v>
      </c>
      <c r="BI731" s="184">
        <f>IF(N731="nulová",J731,0)</f>
        <v>0</v>
      </c>
      <c r="BJ731" s="18" t="s">
        <v>76</v>
      </c>
      <c r="BK731" s="184">
        <f>ROUND(I731*H731,2)</f>
        <v>0</v>
      </c>
      <c r="BL731" s="18" t="s">
        <v>98</v>
      </c>
      <c r="BM731" s="183" t="s">
        <v>1626</v>
      </c>
    </row>
    <row r="732" s="12" customFormat="1" ht="20.88" customHeight="1">
      <c r="A732" s="12"/>
      <c r="B732" s="158"/>
      <c r="C732" s="12"/>
      <c r="D732" s="159" t="s">
        <v>71</v>
      </c>
      <c r="E732" s="169" t="s">
        <v>1627</v>
      </c>
      <c r="F732" s="169" t="s">
        <v>1628</v>
      </c>
      <c r="G732" s="12"/>
      <c r="H732" s="12"/>
      <c r="I732" s="161"/>
      <c r="J732" s="170">
        <f>BK732</f>
        <v>0</v>
      </c>
      <c r="K732" s="12"/>
      <c r="L732" s="158"/>
      <c r="M732" s="163"/>
      <c r="N732" s="164"/>
      <c r="O732" s="164"/>
      <c r="P732" s="165">
        <f>SUM(P733:P740)</f>
        <v>0</v>
      </c>
      <c r="Q732" s="164"/>
      <c r="R732" s="165">
        <f>SUM(R733:R740)</f>
        <v>0.69487472000000006</v>
      </c>
      <c r="S732" s="164"/>
      <c r="T732" s="166">
        <f>SUM(T733:T740)</f>
        <v>0</v>
      </c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R732" s="159" t="s">
        <v>80</v>
      </c>
      <c r="AT732" s="167" t="s">
        <v>71</v>
      </c>
      <c r="AU732" s="167" t="s">
        <v>80</v>
      </c>
      <c r="AY732" s="159" t="s">
        <v>213</v>
      </c>
      <c r="BK732" s="168">
        <f>SUM(BK733:BK740)</f>
        <v>0</v>
      </c>
    </row>
    <row r="733" s="2" customFormat="1" ht="24.15" customHeight="1">
      <c r="A733" s="37"/>
      <c r="B733" s="171"/>
      <c r="C733" s="172" t="s">
        <v>1629</v>
      </c>
      <c r="D733" s="172" t="s">
        <v>216</v>
      </c>
      <c r="E733" s="173" t="s">
        <v>1630</v>
      </c>
      <c r="F733" s="174" t="s">
        <v>1631</v>
      </c>
      <c r="G733" s="175" t="s">
        <v>1632</v>
      </c>
      <c r="H733" s="176">
        <v>194.66900000000001</v>
      </c>
      <c r="I733" s="177"/>
      <c r="J733" s="178">
        <f>ROUND(I733*H733,2)</f>
        <v>0</v>
      </c>
      <c r="K733" s="174" t="s">
        <v>415</v>
      </c>
      <c r="L733" s="38"/>
      <c r="M733" s="179" t="s">
        <v>3</v>
      </c>
      <c r="N733" s="180" t="s">
        <v>43</v>
      </c>
      <c r="O733" s="71"/>
      <c r="P733" s="181">
        <f>O733*H733</f>
        <v>0</v>
      </c>
      <c r="Q733" s="181">
        <v>0</v>
      </c>
      <c r="R733" s="181">
        <f>Q733*H733</f>
        <v>0</v>
      </c>
      <c r="S733" s="181">
        <v>0</v>
      </c>
      <c r="T733" s="182">
        <f>S733*H733</f>
        <v>0</v>
      </c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R733" s="183" t="s">
        <v>98</v>
      </c>
      <c r="AT733" s="183" t="s">
        <v>216</v>
      </c>
      <c r="AU733" s="183" t="s">
        <v>222</v>
      </c>
      <c r="AY733" s="18" t="s">
        <v>213</v>
      </c>
      <c r="BE733" s="184">
        <f>IF(N733="základní",J733,0)</f>
        <v>0</v>
      </c>
      <c r="BF733" s="184">
        <f>IF(N733="snížená",J733,0)</f>
        <v>0</v>
      </c>
      <c r="BG733" s="184">
        <f>IF(N733="zákl. přenesená",J733,0)</f>
        <v>0</v>
      </c>
      <c r="BH733" s="184">
        <f>IF(N733="sníž. přenesená",J733,0)</f>
        <v>0</v>
      </c>
      <c r="BI733" s="184">
        <f>IF(N733="nulová",J733,0)</f>
        <v>0</v>
      </c>
      <c r="BJ733" s="18" t="s">
        <v>76</v>
      </c>
      <c r="BK733" s="184">
        <f>ROUND(I733*H733,2)</f>
        <v>0</v>
      </c>
      <c r="BL733" s="18" t="s">
        <v>98</v>
      </c>
      <c r="BM733" s="183" t="s">
        <v>1633</v>
      </c>
    </row>
    <row r="734" s="2" customFormat="1" ht="24.15" customHeight="1">
      <c r="A734" s="37"/>
      <c r="B734" s="171"/>
      <c r="C734" s="192" t="s">
        <v>1634</v>
      </c>
      <c r="D734" s="192" t="s">
        <v>292</v>
      </c>
      <c r="E734" s="193" t="s">
        <v>1635</v>
      </c>
      <c r="F734" s="194" t="s">
        <v>1636</v>
      </c>
      <c r="G734" s="195" t="s">
        <v>403</v>
      </c>
      <c r="H734" s="196">
        <v>198.56200000000001</v>
      </c>
      <c r="I734" s="197"/>
      <c r="J734" s="198">
        <f>ROUND(I734*H734,2)</f>
        <v>0</v>
      </c>
      <c r="K734" s="194" t="s">
        <v>220</v>
      </c>
      <c r="L734" s="199"/>
      <c r="M734" s="200" t="s">
        <v>3</v>
      </c>
      <c r="N734" s="201" t="s">
        <v>43</v>
      </c>
      <c r="O734" s="71"/>
      <c r="P734" s="181">
        <f>O734*H734</f>
        <v>0</v>
      </c>
      <c r="Q734" s="181">
        <v>0.0010300000000000001</v>
      </c>
      <c r="R734" s="181">
        <f>Q734*H734</f>
        <v>0.20451886000000003</v>
      </c>
      <c r="S734" s="181">
        <v>0</v>
      </c>
      <c r="T734" s="182">
        <f>S734*H734</f>
        <v>0</v>
      </c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R734" s="183" t="s">
        <v>374</v>
      </c>
      <c r="AT734" s="183" t="s">
        <v>292</v>
      </c>
      <c r="AU734" s="183" t="s">
        <v>222</v>
      </c>
      <c r="AY734" s="18" t="s">
        <v>213</v>
      </c>
      <c r="BE734" s="184">
        <f>IF(N734="základní",J734,0)</f>
        <v>0</v>
      </c>
      <c r="BF734" s="184">
        <f>IF(N734="snížená",J734,0)</f>
        <v>0</v>
      </c>
      <c r="BG734" s="184">
        <f>IF(N734="zákl. přenesená",J734,0)</f>
        <v>0</v>
      </c>
      <c r="BH734" s="184">
        <f>IF(N734="sníž. přenesená",J734,0)</f>
        <v>0</v>
      </c>
      <c r="BI734" s="184">
        <f>IF(N734="nulová",J734,0)</f>
        <v>0</v>
      </c>
      <c r="BJ734" s="18" t="s">
        <v>76</v>
      </c>
      <c r="BK734" s="184">
        <f>ROUND(I734*H734,2)</f>
        <v>0</v>
      </c>
      <c r="BL734" s="18" t="s">
        <v>98</v>
      </c>
      <c r="BM734" s="183" t="s">
        <v>1637</v>
      </c>
    </row>
    <row r="735" s="2" customFormat="1" ht="44.25" customHeight="1">
      <c r="A735" s="37"/>
      <c r="B735" s="171"/>
      <c r="C735" s="172" t="s">
        <v>1638</v>
      </c>
      <c r="D735" s="172" t="s">
        <v>216</v>
      </c>
      <c r="E735" s="173" t="s">
        <v>1639</v>
      </c>
      <c r="F735" s="174" t="s">
        <v>1640</v>
      </c>
      <c r="G735" s="175" t="s">
        <v>219</v>
      </c>
      <c r="H735" s="176">
        <v>294.50799999999998</v>
      </c>
      <c r="I735" s="177"/>
      <c r="J735" s="178">
        <f>ROUND(I735*H735,2)</f>
        <v>0</v>
      </c>
      <c r="K735" s="174" t="s">
        <v>220</v>
      </c>
      <c r="L735" s="38"/>
      <c r="M735" s="179" t="s">
        <v>3</v>
      </c>
      <c r="N735" s="180" t="s">
        <v>43</v>
      </c>
      <c r="O735" s="71"/>
      <c r="P735" s="181">
        <f>O735*H735</f>
        <v>0</v>
      </c>
      <c r="Q735" s="181">
        <v>0</v>
      </c>
      <c r="R735" s="181">
        <f>Q735*H735</f>
        <v>0</v>
      </c>
      <c r="S735" s="181">
        <v>0</v>
      </c>
      <c r="T735" s="182">
        <f>S735*H735</f>
        <v>0</v>
      </c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R735" s="183" t="s">
        <v>98</v>
      </c>
      <c r="AT735" s="183" t="s">
        <v>216</v>
      </c>
      <c r="AU735" s="183" t="s">
        <v>222</v>
      </c>
      <c r="AY735" s="18" t="s">
        <v>213</v>
      </c>
      <c r="BE735" s="184">
        <f>IF(N735="základní",J735,0)</f>
        <v>0</v>
      </c>
      <c r="BF735" s="184">
        <f>IF(N735="snížená",J735,0)</f>
        <v>0</v>
      </c>
      <c r="BG735" s="184">
        <f>IF(N735="zákl. přenesená",J735,0)</f>
        <v>0</v>
      </c>
      <c r="BH735" s="184">
        <f>IF(N735="sníž. přenesená",J735,0)</f>
        <v>0</v>
      </c>
      <c r="BI735" s="184">
        <f>IF(N735="nulová",J735,0)</f>
        <v>0</v>
      </c>
      <c r="BJ735" s="18" t="s">
        <v>76</v>
      </c>
      <c r="BK735" s="184">
        <f>ROUND(I735*H735,2)</f>
        <v>0</v>
      </c>
      <c r="BL735" s="18" t="s">
        <v>98</v>
      </c>
      <c r="BM735" s="183" t="s">
        <v>1641</v>
      </c>
    </row>
    <row r="736" s="2" customFormat="1">
      <c r="A736" s="37"/>
      <c r="B736" s="38"/>
      <c r="C736" s="37"/>
      <c r="D736" s="185" t="s">
        <v>224</v>
      </c>
      <c r="E736" s="37"/>
      <c r="F736" s="186" t="s">
        <v>1642</v>
      </c>
      <c r="G736" s="37"/>
      <c r="H736" s="37"/>
      <c r="I736" s="187"/>
      <c r="J736" s="37"/>
      <c r="K736" s="37"/>
      <c r="L736" s="38"/>
      <c r="M736" s="188"/>
      <c r="N736" s="189"/>
      <c r="O736" s="71"/>
      <c r="P736" s="71"/>
      <c r="Q736" s="71"/>
      <c r="R736" s="71"/>
      <c r="S736" s="71"/>
      <c r="T736" s="72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T736" s="18" t="s">
        <v>224</v>
      </c>
      <c r="AU736" s="18" t="s">
        <v>222</v>
      </c>
    </row>
    <row r="737" s="2" customFormat="1" ht="24.15" customHeight="1">
      <c r="A737" s="37"/>
      <c r="B737" s="171"/>
      <c r="C737" s="192" t="s">
        <v>1643</v>
      </c>
      <c r="D737" s="192" t="s">
        <v>292</v>
      </c>
      <c r="E737" s="193" t="s">
        <v>1644</v>
      </c>
      <c r="F737" s="194" t="s">
        <v>1645</v>
      </c>
      <c r="G737" s="195" t="s">
        <v>219</v>
      </c>
      <c r="H737" s="196">
        <v>353.41000000000003</v>
      </c>
      <c r="I737" s="197"/>
      <c r="J737" s="198">
        <f>ROUND(I737*H737,2)</f>
        <v>0</v>
      </c>
      <c r="K737" s="194" t="s">
        <v>220</v>
      </c>
      <c r="L737" s="199"/>
      <c r="M737" s="200" t="s">
        <v>3</v>
      </c>
      <c r="N737" s="201" t="s">
        <v>43</v>
      </c>
      <c r="O737" s="71"/>
      <c r="P737" s="181">
        <f>O737*H737</f>
        <v>0</v>
      </c>
      <c r="Q737" s="181">
        <v>8.0000000000000007E-05</v>
      </c>
      <c r="R737" s="181">
        <f>Q737*H737</f>
        <v>0.028272800000000004</v>
      </c>
      <c r="S737" s="181">
        <v>0</v>
      </c>
      <c r="T737" s="182">
        <f>S737*H737</f>
        <v>0</v>
      </c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R737" s="183" t="s">
        <v>374</v>
      </c>
      <c r="AT737" s="183" t="s">
        <v>292</v>
      </c>
      <c r="AU737" s="183" t="s">
        <v>222</v>
      </c>
      <c r="AY737" s="18" t="s">
        <v>213</v>
      </c>
      <c r="BE737" s="184">
        <f>IF(N737="základní",J737,0)</f>
        <v>0</v>
      </c>
      <c r="BF737" s="184">
        <f>IF(N737="snížená",J737,0)</f>
        <v>0</v>
      </c>
      <c r="BG737" s="184">
        <f>IF(N737="zákl. přenesená",J737,0)</f>
        <v>0</v>
      </c>
      <c r="BH737" s="184">
        <f>IF(N737="sníž. přenesená",J737,0)</f>
        <v>0</v>
      </c>
      <c r="BI737" s="184">
        <f>IF(N737="nulová",J737,0)</f>
        <v>0</v>
      </c>
      <c r="BJ737" s="18" t="s">
        <v>76</v>
      </c>
      <c r="BK737" s="184">
        <f>ROUND(I737*H737,2)</f>
        <v>0</v>
      </c>
      <c r="BL737" s="18" t="s">
        <v>98</v>
      </c>
      <c r="BM737" s="183" t="s">
        <v>1646</v>
      </c>
    </row>
    <row r="738" s="2" customFormat="1" ht="24.15" customHeight="1">
      <c r="A738" s="37"/>
      <c r="B738" s="171"/>
      <c r="C738" s="192" t="s">
        <v>1647</v>
      </c>
      <c r="D738" s="192" t="s">
        <v>292</v>
      </c>
      <c r="E738" s="193" t="s">
        <v>1635</v>
      </c>
      <c r="F738" s="194" t="s">
        <v>1636</v>
      </c>
      <c r="G738" s="195" t="s">
        <v>403</v>
      </c>
      <c r="H738" s="196">
        <v>441.762</v>
      </c>
      <c r="I738" s="197"/>
      <c r="J738" s="198">
        <f>ROUND(I738*H738,2)</f>
        <v>0</v>
      </c>
      <c r="K738" s="194" t="s">
        <v>220</v>
      </c>
      <c r="L738" s="199"/>
      <c r="M738" s="200" t="s">
        <v>3</v>
      </c>
      <c r="N738" s="201" t="s">
        <v>43</v>
      </c>
      <c r="O738" s="71"/>
      <c r="P738" s="181">
        <f>O738*H738</f>
        <v>0</v>
      </c>
      <c r="Q738" s="181">
        <v>0.0010300000000000001</v>
      </c>
      <c r="R738" s="181">
        <f>Q738*H738</f>
        <v>0.45501486000000002</v>
      </c>
      <c r="S738" s="181">
        <v>0</v>
      </c>
      <c r="T738" s="182">
        <f>S738*H738</f>
        <v>0</v>
      </c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R738" s="183" t="s">
        <v>374</v>
      </c>
      <c r="AT738" s="183" t="s">
        <v>292</v>
      </c>
      <c r="AU738" s="183" t="s">
        <v>222</v>
      </c>
      <c r="AY738" s="18" t="s">
        <v>213</v>
      </c>
      <c r="BE738" s="184">
        <f>IF(N738="základní",J738,0)</f>
        <v>0</v>
      </c>
      <c r="BF738" s="184">
        <f>IF(N738="snížená",J738,0)</f>
        <v>0</v>
      </c>
      <c r="BG738" s="184">
        <f>IF(N738="zákl. přenesená",J738,0)</f>
        <v>0</v>
      </c>
      <c r="BH738" s="184">
        <f>IF(N738="sníž. přenesená",J738,0)</f>
        <v>0</v>
      </c>
      <c r="BI738" s="184">
        <f>IF(N738="nulová",J738,0)</f>
        <v>0</v>
      </c>
      <c r="BJ738" s="18" t="s">
        <v>76</v>
      </c>
      <c r="BK738" s="184">
        <f>ROUND(I738*H738,2)</f>
        <v>0</v>
      </c>
      <c r="BL738" s="18" t="s">
        <v>98</v>
      </c>
      <c r="BM738" s="183" t="s">
        <v>1648</v>
      </c>
    </row>
    <row r="739" s="2" customFormat="1">
      <c r="A739" s="37"/>
      <c r="B739" s="38"/>
      <c r="C739" s="37"/>
      <c r="D739" s="190" t="s">
        <v>235</v>
      </c>
      <c r="E739" s="37"/>
      <c r="F739" s="191" t="s">
        <v>1649</v>
      </c>
      <c r="G739" s="37"/>
      <c r="H739" s="37"/>
      <c r="I739" s="187"/>
      <c r="J739" s="37"/>
      <c r="K739" s="37"/>
      <c r="L739" s="38"/>
      <c r="M739" s="188"/>
      <c r="N739" s="189"/>
      <c r="O739" s="71"/>
      <c r="P739" s="71"/>
      <c r="Q739" s="71"/>
      <c r="R739" s="71"/>
      <c r="S739" s="71"/>
      <c r="T739" s="72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T739" s="18" t="s">
        <v>235</v>
      </c>
      <c r="AU739" s="18" t="s">
        <v>222</v>
      </c>
    </row>
    <row r="740" s="2" customFormat="1" ht="24.15" customHeight="1">
      <c r="A740" s="37"/>
      <c r="B740" s="171"/>
      <c r="C740" s="192" t="s">
        <v>1650</v>
      </c>
      <c r="D740" s="192" t="s">
        <v>292</v>
      </c>
      <c r="E740" s="193" t="s">
        <v>1651</v>
      </c>
      <c r="F740" s="194" t="s">
        <v>1652</v>
      </c>
      <c r="G740" s="195" t="s">
        <v>403</v>
      </c>
      <c r="H740" s="196">
        <v>353.41000000000003</v>
      </c>
      <c r="I740" s="197"/>
      <c r="J740" s="198">
        <f>ROUND(I740*H740,2)</f>
        <v>0</v>
      </c>
      <c r="K740" s="194" t="s">
        <v>220</v>
      </c>
      <c r="L740" s="199"/>
      <c r="M740" s="200" t="s">
        <v>3</v>
      </c>
      <c r="N740" s="201" t="s">
        <v>43</v>
      </c>
      <c r="O740" s="71"/>
      <c r="P740" s="181">
        <f>O740*H740</f>
        <v>0</v>
      </c>
      <c r="Q740" s="181">
        <v>2.0000000000000002E-05</v>
      </c>
      <c r="R740" s="181">
        <f>Q740*H740</f>
        <v>0.007068200000000001</v>
      </c>
      <c r="S740" s="181">
        <v>0</v>
      </c>
      <c r="T740" s="182">
        <f>S740*H740</f>
        <v>0</v>
      </c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R740" s="183" t="s">
        <v>374</v>
      </c>
      <c r="AT740" s="183" t="s">
        <v>292</v>
      </c>
      <c r="AU740" s="183" t="s">
        <v>222</v>
      </c>
      <c r="AY740" s="18" t="s">
        <v>213</v>
      </c>
      <c r="BE740" s="184">
        <f>IF(N740="základní",J740,0)</f>
        <v>0</v>
      </c>
      <c r="BF740" s="184">
        <f>IF(N740="snížená",J740,0)</f>
        <v>0</v>
      </c>
      <c r="BG740" s="184">
        <f>IF(N740="zákl. přenesená",J740,0)</f>
        <v>0</v>
      </c>
      <c r="BH740" s="184">
        <f>IF(N740="sníž. přenesená",J740,0)</f>
        <v>0</v>
      </c>
      <c r="BI740" s="184">
        <f>IF(N740="nulová",J740,0)</f>
        <v>0</v>
      </c>
      <c r="BJ740" s="18" t="s">
        <v>76</v>
      </c>
      <c r="BK740" s="184">
        <f>ROUND(I740*H740,2)</f>
        <v>0</v>
      </c>
      <c r="BL740" s="18" t="s">
        <v>98</v>
      </c>
      <c r="BM740" s="183" t="s">
        <v>1653</v>
      </c>
    </row>
    <row r="741" s="12" customFormat="1" ht="22.8" customHeight="1">
      <c r="A741" s="12"/>
      <c r="B741" s="158"/>
      <c r="C741" s="12"/>
      <c r="D741" s="159" t="s">
        <v>71</v>
      </c>
      <c r="E741" s="169" t="s">
        <v>1654</v>
      </c>
      <c r="F741" s="169" t="s">
        <v>1655</v>
      </c>
      <c r="G741" s="12"/>
      <c r="H741" s="12"/>
      <c r="I741" s="161"/>
      <c r="J741" s="170">
        <f>BK741</f>
        <v>0</v>
      </c>
      <c r="K741" s="12"/>
      <c r="L741" s="158"/>
      <c r="M741" s="163"/>
      <c r="N741" s="164"/>
      <c r="O741" s="164"/>
      <c r="P741" s="165">
        <f>P742+P743+P744+P758+P763</f>
        <v>0</v>
      </c>
      <c r="Q741" s="164"/>
      <c r="R741" s="165">
        <f>R742+R743+R744+R758+R763</f>
        <v>2.4142460801000003</v>
      </c>
      <c r="S741" s="164"/>
      <c r="T741" s="166">
        <f>T742+T743+T744+T758+T763</f>
        <v>0</v>
      </c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R741" s="159" t="s">
        <v>80</v>
      </c>
      <c r="AT741" s="167" t="s">
        <v>71</v>
      </c>
      <c r="AU741" s="167" t="s">
        <v>76</v>
      </c>
      <c r="AY741" s="159" t="s">
        <v>213</v>
      </c>
      <c r="BK741" s="168">
        <f>BK742+BK743+BK744+BK758+BK763</f>
        <v>0</v>
      </c>
    </row>
    <row r="742" s="2" customFormat="1" ht="49.05" customHeight="1">
      <c r="A742" s="37"/>
      <c r="B742" s="171"/>
      <c r="C742" s="172" t="s">
        <v>1656</v>
      </c>
      <c r="D742" s="172" t="s">
        <v>216</v>
      </c>
      <c r="E742" s="173" t="s">
        <v>1657</v>
      </c>
      <c r="F742" s="174" t="s">
        <v>1658</v>
      </c>
      <c r="G742" s="175" t="s">
        <v>281</v>
      </c>
      <c r="H742" s="176">
        <v>2.4140000000000001</v>
      </c>
      <c r="I742" s="177"/>
      <c r="J742" s="178">
        <f>ROUND(I742*H742,2)</f>
        <v>0</v>
      </c>
      <c r="K742" s="174" t="s">
        <v>220</v>
      </c>
      <c r="L742" s="38"/>
      <c r="M742" s="179" t="s">
        <v>3</v>
      </c>
      <c r="N742" s="180" t="s">
        <v>43</v>
      </c>
      <c r="O742" s="71"/>
      <c r="P742" s="181">
        <f>O742*H742</f>
        <v>0</v>
      </c>
      <c r="Q742" s="181">
        <v>0</v>
      </c>
      <c r="R742" s="181">
        <f>Q742*H742</f>
        <v>0</v>
      </c>
      <c r="S742" s="181">
        <v>0</v>
      </c>
      <c r="T742" s="182">
        <f>S742*H742</f>
        <v>0</v>
      </c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R742" s="183" t="s">
        <v>98</v>
      </c>
      <c r="AT742" s="183" t="s">
        <v>216</v>
      </c>
      <c r="AU742" s="183" t="s">
        <v>80</v>
      </c>
      <c r="AY742" s="18" t="s">
        <v>213</v>
      </c>
      <c r="BE742" s="184">
        <f>IF(N742="základní",J742,0)</f>
        <v>0</v>
      </c>
      <c r="BF742" s="184">
        <f>IF(N742="snížená",J742,0)</f>
        <v>0</v>
      </c>
      <c r="BG742" s="184">
        <f>IF(N742="zákl. přenesená",J742,0)</f>
        <v>0</v>
      </c>
      <c r="BH742" s="184">
        <f>IF(N742="sníž. přenesená",J742,0)</f>
        <v>0</v>
      </c>
      <c r="BI742" s="184">
        <f>IF(N742="nulová",J742,0)</f>
        <v>0</v>
      </c>
      <c r="BJ742" s="18" t="s">
        <v>76</v>
      </c>
      <c r="BK742" s="184">
        <f>ROUND(I742*H742,2)</f>
        <v>0</v>
      </c>
      <c r="BL742" s="18" t="s">
        <v>98</v>
      </c>
      <c r="BM742" s="183" t="s">
        <v>1659</v>
      </c>
    </row>
    <row r="743" s="2" customFormat="1">
      <c r="A743" s="37"/>
      <c r="B743" s="38"/>
      <c r="C743" s="37"/>
      <c r="D743" s="185" t="s">
        <v>224</v>
      </c>
      <c r="E743" s="37"/>
      <c r="F743" s="186" t="s">
        <v>1660</v>
      </c>
      <c r="G743" s="37"/>
      <c r="H743" s="37"/>
      <c r="I743" s="187"/>
      <c r="J743" s="37"/>
      <c r="K743" s="37"/>
      <c r="L743" s="38"/>
      <c r="M743" s="188"/>
      <c r="N743" s="189"/>
      <c r="O743" s="71"/>
      <c r="P743" s="71"/>
      <c r="Q743" s="71"/>
      <c r="R743" s="71"/>
      <c r="S743" s="71"/>
      <c r="T743" s="72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T743" s="18" t="s">
        <v>224</v>
      </c>
      <c r="AU743" s="18" t="s">
        <v>80</v>
      </c>
    </row>
    <row r="744" s="12" customFormat="1" ht="20.88" customHeight="1">
      <c r="A744" s="12"/>
      <c r="B744" s="158"/>
      <c r="C744" s="12"/>
      <c r="D744" s="159" t="s">
        <v>71</v>
      </c>
      <c r="E744" s="169" t="s">
        <v>1661</v>
      </c>
      <c r="F744" s="169" t="s">
        <v>1662</v>
      </c>
      <c r="G744" s="12"/>
      <c r="H744" s="12"/>
      <c r="I744" s="161"/>
      <c r="J744" s="170">
        <f>BK744</f>
        <v>0</v>
      </c>
      <c r="K744" s="12"/>
      <c r="L744" s="158"/>
      <c r="M744" s="163"/>
      <c r="N744" s="164"/>
      <c r="O744" s="164"/>
      <c r="P744" s="165">
        <f>SUM(P745:P757)</f>
        <v>0</v>
      </c>
      <c r="Q744" s="164"/>
      <c r="R744" s="165">
        <f>SUM(R745:R757)</f>
        <v>2.2361349311000001</v>
      </c>
      <c r="S744" s="164"/>
      <c r="T744" s="166">
        <f>SUM(T745:T757)</f>
        <v>0</v>
      </c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R744" s="159" t="s">
        <v>80</v>
      </c>
      <c r="AT744" s="167" t="s">
        <v>71</v>
      </c>
      <c r="AU744" s="167" t="s">
        <v>80</v>
      </c>
      <c r="AY744" s="159" t="s">
        <v>213</v>
      </c>
      <c r="BK744" s="168">
        <f>SUM(BK745:BK757)</f>
        <v>0</v>
      </c>
    </row>
    <row r="745" s="2" customFormat="1" ht="49.05" customHeight="1">
      <c r="A745" s="37"/>
      <c r="B745" s="171"/>
      <c r="C745" s="172" t="s">
        <v>1663</v>
      </c>
      <c r="D745" s="172" t="s">
        <v>216</v>
      </c>
      <c r="E745" s="173" t="s">
        <v>1664</v>
      </c>
      <c r="F745" s="174" t="s">
        <v>1665</v>
      </c>
      <c r="G745" s="175" t="s">
        <v>219</v>
      </c>
      <c r="H745" s="176">
        <v>5.5659999999999998</v>
      </c>
      <c r="I745" s="177"/>
      <c r="J745" s="178">
        <f>ROUND(I745*H745,2)</f>
        <v>0</v>
      </c>
      <c r="K745" s="174" t="s">
        <v>220</v>
      </c>
      <c r="L745" s="38"/>
      <c r="M745" s="179" t="s">
        <v>3</v>
      </c>
      <c r="N745" s="180" t="s">
        <v>43</v>
      </c>
      <c r="O745" s="71"/>
      <c r="P745" s="181">
        <f>O745*H745</f>
        <v>0</v>
      </c>
      <c r="Q745" s="181">
        <v>0.0065994000000000001</v>
      </c>
      <c r="R745" s="181">
        <f>Q745*H745</f>
        <v>0.036732260400000001</v>
      </c>
      <c r="S745" s="181">
        <v>0</v>
      </c>
      <c r="T745" s="182">
        <f>S745*H745</f>
        <v>0</v>
      </c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R745" s="183" t="s">
        <v>98</v>
      </c>
      <c r="AT745" s="183" t="s">
        <v>216</v>
      </c>
      <c r="AU745" s="183" t="s">
        <v>222</v>
      </c>
      <c r="AY745" s="18" t="s">
        <v>213</v>
      </c>
      <c r="BE745" s="184">
        <f>IF(N745="základní",J745,0)</f>
        <v>0</v>
      </c>
      <c r="BF745" s="184">
        <f>IF(N745="snížená",J745,0)</f>
        <v>0</v>
      </c>
      <c r="BG745" s="184">
        <f>IF(N745="zákl. přenesená",J745,0)</f>
        <v>0</v>
      </c>
      <c r="BH745" s="184">
        <f>IF(N745="sníž. přenesená",J745,0)</f>
        <v>0</v>
      </c>
      <c r="BI745" s="184">
        <f>IF(N745="nulová",J745,0)</f>
        <v>0</v>
      </c>
      <c r="BJ745" s="18" t="s">
        <v>76</v>
      </c>
      <c r="BK745" s="184">
        <f>ROUND(I745*H745,2)</f>
        <v>0</v>
      </c>
      <c r="BL745" s="18" t="s">
        <v>98</v>
      </c>
      <c r="BM745" s="183" t="s">
        <v>1666</v>
      </c>
    </row>
    <row r="746" s="2" customFormat="1">
      <c r="A746" s="37"/>
      <c r="B746" s="38"/>
      <c r="C746" s="37"/>
      <c r="D746" s="185" t="s">
        <v>224</v>
      </c>
      <c r="E746" s="37"/>
      <c r="F746" s="186" t="s">
        <v>1667</v>
      </c>
      <c r="G746" s="37"/>
      <c r="H746" s="37"/>
      <c r="I746" s="187"/>
      <c r="J746" s="37"/>
      <c r="K746" s="37"/>
      <c r="L746" s="38"/>
      <c r="M746" s="188"/>
      <c r="N746" s="189"/>
      <c r="O746" s="71"/>
      <c r="P746" s="71"/>
      <c r="Q746" s="71"/>
      <c r="R746" s="71"/>
      <c r="S746" s="71"/>
      <c r="T746" s="72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T746" s="18" t="s">
        <v>224</v>
      </c>
      <c r="AU746" s="18" t="s">
        <v>222</v>
      </c>
    </row>
    <row r="747" s="2" customFormat="1" ht="62.7" customHeight="1">
      <c r="A747" s="37"/>
      <c r="B747" s="171"/>
      <c r="C747" s="172" t="s">
        <v>1668</v>
      </c>
      <c r="D747" s="172" t="s">
        <v>216</v>
      </c>
      <c r="E747" s="173" t="s">
        <v>1669</v>
      </c>
      <c r="F747" s="174" t="s">
        <v>1670</v>
      </c>
      <c r="G747" s="175" t="s">
        <v>219</v>
      </c>
      <c r="H747" s="176">
        <v>278.10500000000002</v>
      </c>
      <c r="I747" s="177"/>
      <c r="J747" s="178">
        <f>ROUND(I747*H747,2)</f>
        <v>0</v>
      </c>
      <c r="K747" s="174" t="s">
        <v>220</v>
      </c>
      <c r="L747" s="38"/>
      <c r="M747" s="179" t="s">
        <v>3</v>
      </c>
      <c r="N747" s="180" t="s">
        <v>43</v>
      </c>
      <c r="O747" s="71"/>
      <c r="P747" s="181">
        <f>O747*H747</f>
        <v>0</v>
      </c>
      <c r="Q747" s="181">
        <v>0.0066096000000000002</v>
      </c>
      <c r="R747" s="181">
        <f>Q747*H747</f>
        <v>1.8381628080000001</v>
      </c>
      <c r="S747" s="181">
        <v>0</v>
      </c>
      <c r="T747" s="182">
        <f>S747*H747</f>
        <v>0</v>
      </c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R747" s="183" t="s">
        <v>98</v>
      </c>
      <c r="AT747" s="183" t="s">
        <v>216</v>
      </c>
      <c r="AU747" s="183" t="s">
        <v>222</v>
      </c>
      <c r="AY747" s="18" t="s">
        <v>213</v>
      </c>
      <c r="BE747" s="184">
        <f>IF(N747="základní",J747,0)</f>
        <v>0</v>
      </c>
      <c r="BF747" s="184">
        <f>IF(N747="snížená",J747,0)</f>
        <v>0</v>
      </c>
      <c r="BG747" s="184">
        <f>IF(N747="zákl. přenesená",J747,0)</f>
        <v>0</v>
      </c>
      <c r="BH747" s="184">
        <f>IF(N747="sníž. přenesená",J747,0)</f>
        <v>0</v>
      </c>
      <c r="BI747" s="184">
        <f>IF(N747="nulová",J747,0)</f>
        <v>0</v>
      </c>
      <c r="BJ747" s="18" t="s">
        <v>76</v>
      </c>
      <c r="BK747" s="184">
        <f>ROUND(I747*H747,2)</f>
        <v>0</v>
      </c>
      <c r="BL747" s="18" t="s">
        <v>98</v>
      </c>
      <c r="BM747" s="183" t="s">
        <v>1671</v>
      </c>
    </row>
    <row r="748" s="2" customFormat="1">
      <c r="A748" s="37"/>
      <c r="B748" s="38"/>
      <c r="C748" s="37"/>
      <c r="D748" s="185" t="s">
        <v>224</v>
      </c>
      <c r="E748" s="37"/>
      <c r="F748" s="186" t="s">
        <v>1672</v>
      </c>
      <c r="G748" s="37"/>
      <c r="H748" s="37"/>
      <c r="I748" s="187"/>
      <c r="J748" s="37"/>
      <c r="K748" s="37"/>
      <c r="L748" s="38"/>
      <c r="M748" s="188"/>
      <c r="N748" s="189"/>
      <c r="O748" s="71"/>
      <c r="P748" s="71"/>
      <c r="Q748" s="71"/>
      <c r="R748" s="71"/>
      <c r="S748" s="71"/>
      <c r="T748" s="72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T748" s="18" t="s">
        <v>224</v>
      </c>
      <c r="AU748" s="18" t="s">
        <v>222</v>
      </c>
    </row>
    <row r="749" s="2" customFormat="1" ht="49.05" customHeight="1">
      <c r="A749" s="37"/>
      <c r="B749" s="171"/>
      <c r="C749" s="172" t="s">
        <v>1673</v>
      </c>
      <c r="D749" s="172" t="s">
        <v>216</v>
      </c>
      <c r="E749" s="173" t="s">
        <v>1674</v>
      </c>
      <c r="F749" s="174" t="s">
        <v>1675</v>
      </c>
      <c r="G749" s="175" t="s">
        <v>403</v>
      </c>
      <c r="H749" s="176">
        <v>24.350000000000001</v>
      </c>
      <c r="I749" s="177"/>
      <c r="J749" s="178">
        <f>ROUND(I749*H749,2)</f>
        <v>0</v>
      </c>
      <c r="K749" s="174" t="s">
        <v>220</v>
      </c>
      <c r="L749" s="38"/>
      <c r="M749" s="179" t="s">
        <v>3</v>
      </c>
      <c r="N749" s="180" t="s">
        <v>43</v>
      </c>
      <c r="O749" s="71"/>
      <c r="P749" s="181">
        <f>O749*H749</f>
        <v>0</v>
      </c>
      <c r="Q749" s="181">
        <v>0.0066024999999999999</v>
      </c>
      <c r="R749" s="181">
        <f>Q749*H749</f>
        <v>0.16077087500000001</v>
      </c>
      <c r="S749" s="181">
        <v>0</v>
      </c>
      <c r="T749" s="182">
        <f>S749*H749</f>
        <v>0</v>
      </c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R749" s="183" t="s">
        <v>98</v>
      </c>
      <c r="AT749" s="183" t="s">
        <v>216</v>
      </c>
      <c r="AU749" s="183" t="s">
        <v>222</v>
      </c>
      <c r="AY749" s="18" t="s">
        <v>213</v>
      </c>
      <c r="BE749" s="184">
        <f>IF(N749="základní",J749,0)</f>
        <v>0</v>
      </c>
      <c r="BF749" s="184">
        <f>IF(N749="snížená",J749,0)</f>
        <v>0</v>
      </c>
      <c r="BG749" s="184">
        <f>IF(N749="zákl. přenesená",J749,0)</f>
        <v>0</v>
      </c>
      <c r="BH749" s="184">
        <f>IF(N749="sníž. přenesená",J749,0)</f>
        <v>0</v>
      </c>
      <c r="BI749" s="184">
        <f>IF(N749="nulová",J749,0)</f>
        <v>0</v>
      </c>
      <c r="BJ749" s="18" t="s">
        <v>76</v>
      </c>
      <c r="BK749" s="184">
        <f>ROUND(I749*H749,2)</f>
        <v>0</v>
      </c>
      <c r="BL749" s="18" t="s">
        <v>98</v>
      </c>
      <c r="BM749" s="183" t="s">
        <v>1676</v>
      </c>
    </row>
    <row r="750" s="2" customFormat="1">
      <c r="A750" s="37"/>
      <c r="B750" s="38"/>
      <c r="C750" s="37"/>
      <c r="D750" s="185" t="s">
        <v>224</v>
      </c>
      <c r="E750" s="37"/>
      <c r="F750" s="186" t="s">
        <v>1677</v>
      </c>
      <c r="G750" s="37"/>
      <c r="H750" s="37"/>
      <c r="I750" s="187"/>
      <c r="J750" s="37"/>
      <c r="K750" s="37"/>
      <c r="L750" s="38"/>
      <c r="M750" s="188"/>
      <c r="N750" s="189"/>
      <c r="O750" s="71"/>
      <c r="P750" s="71"/>
      <c r="Q750" s="71"/>
      <c r="R750" s="71"/>
      <c r="S750" s="71"/>
      <c r="T750" s="72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T750" s="18" t="s">
        <v>224</v>
      </c>
      <c r="AU750" s="18" t="s">
        <v>222</v>
      </c>
    </row>
    <row r="751" s="2" customFormat="1" ht="33" customHeight="1">
      <c r="A751" s="37"/>
      <c r="B751" s="171"/>
      <c r="C751" s="172" t="s">
        <v>1678</v>
      </c>
      <c r="D751" s="172" t="s">
        <v>216</v>
      </c>
      <c r="E751" s="173" t="s">
        <v>1679</v>
      </c>
      <c r="F751" s="174" t="s">
        <v>1680</v>
      </c>
      <c r="G751" s="175" t="s">
        <v>403</v>
      </c>
      <c r="H751" s="176">
        <v>22.841999999999999</v>
      </c>
      <c r="I751" s="177"/>
      <c r="J751" s="178">
        <f>ROUND(I751*H751,2)</f>
        <v>0</v>
      </c>
      <c r="K751" s="174" t="s">
        <v>220</v>
      </c>
      <c r="L751" s="38"/>
      <c r="M751" s="179" t="s">
        <v>3</v>
      </c>
      <c r="N751" s="180" t="s">
        <v>43</v>
      </c>
      <c r="O751" s="71"/>
      <c r="P751" s="181">
        <f>O751*H751</f>
        <v>0</v>
      </c>
      <c r="Q751" s="181">
        <v>0.0028668500000000002</v>
      </c>
      <c r="R751" s="181">
        <f>Q751*H751</f>
        <v>0.065484587699999999</v>
      </c>
      <c r="S751" s="181">
        <v>0</v>
      </c>
      <c r="T751" s="182">
        <f>S751*H751</f>
        <v>0</v>
      </c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R751" s="183" t="s">
        <v>98</v>
      </c>
      <c r="AT751" s="183" t="s">
        <v>216</v>
      </c>
      <c r="AU751" s="183" t="s">
        <v>222</v>
      </c>
      <c r="AY751" s="18" t="s">
        <v>213</v>
      </c>
      <c r="BE751" s="184">
        <f>IF(N751="základní",J751,0)</f>
        <v>0</v>
      </c>
      <c r="BF751" s="184">
        <f>IF(N751="snížená",J751,0)</f>
        <v>0</v>
      </c>
      <c r="BG751" s="184">
        <f>IF(N751="zákl. přenesená",J751,0)</f>
        <v>0</v>
      </c>
      <c r="BH751" s="184">
        <f>IF(N751="sníž. přenesená",J751,0)</f>
        <v>0</v>
      </c>
      <c r="BI751" s="184">
        <f>IF(N751="nulová",J751,0)</f>
        <v>0</v>
      </c>
      <c r="BJ751" s="18" t="s">
        <v>76</v>
      </c>
      <c r="BK751" s="184">
        <f>ROUND(I751*H751,2)</f>
        <v>0</v>
      </c>
      <c r="BL751" s="18" t="s">
        <v>98</v>
      </c>
      <c r="BM751" s="183" t="s">
        <v>1681</v>
      </c>
    </row>
    <row r="752" s="2" customFormat="1">
      <c r="A752" s="37"/>
      <c r="B752" s="38"/>
      <c r="C752" s="37"/>
      <c r="D752" s="185" t="s">
        <v>224</v>
      </c>
      <c r="E752" s="37"/>
      <c r="F752" s="186" t="s">
        <v>1682</v>
      </c>
      <c r="G752" s="37"/>
      <c r="H752" s="37"/>
      <c r="I752" s="187"/>
      <c r="J752" s="37"/>
      <c r="K752" s="37"/>
      <c r="L752" s="38"/>
      <c r="M752" s="188"/>
      <c r="N752" s="189"/>
      <c r="O752" s="71"/>
      <c r="P752" s="71"/>
      <c r="Q752" s="71"/>
      <c r="R752" s="71"/>
      <c r="S752" s="71"/>
      <c r="T752" s="72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T752" s="18" t="s">
        <v>224</v>
      </c>
      <c r="AU752" s="18" t="s">
        <v>222</v>
      </c>
    </row>
    <row r="753" s="2" customFormat="1" ht="21.75" customHeight="1">
      <c r="A753" s="37"/>
      <c r="B753" s="171"/>
      <c r="C753" s="172" t="s">
        <v>1683</v>
      </c>
      <c r="D753" s="172" t="s">
        <v>216</v>
      </c>
      <c r="E753" s="173" t="s">
        <v>1684</v>
      </c>
      <c r="F753" s="174" t="s">
        <v>1685</v>
      </c>
      <c r="G753" s="175" t="s">
        <v>219</v>
      </c>
      <c r="H753" s="176">
        <v>278.10500000000002</v>
      </c>
      <c r="I753" s="177"/>
      <c r="J753" s="178">
        <f>ROUND(I753*H753,2)</f>
        <v>0</v>
      </c>
      <c r="K753" s="174" t="s">
        <v>220</v>
      </c>
      <c r="L753" s="38"/>
      <c r="M753" s="179" t="s">
        <v>3</v>
      </c>
      <c r="N753" s="180" t="s">
        <v>43</v>
      </c>
      <c r="O753" s="71"/>
      <c r="P753" s="181">
        <f>O753*H753</f>
        <v>0</v>
      </c>
      <c r="Q753" s="181">
        <v>0</v>
      </c>
      <c r="R753" s="181">
        <f>Q753*H753</f>
        <v>0</v>
      </c>
      <c r="S753" s="181">
        <v>0</v>
      </c>
      <c r="T753" s="182">
        <f>S753*H753</f>
        <v>0</v>
      </c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R753" s="183" t="s">
        <v>98</v>
      </c>
      <c r="AT753" s="183" t="s">
        <v>216</v>
      </c>
      <c r="AU753" s="183" t="s">
        <v>222</v>
      </c>
      <c r="AY753" s="18" t="s">
        <v>213</v>
      </c>
      <c r="BE753" s="184">
        <f>IF(N753="základní",J753,0)</f>
        <v>0</v>
      </c>
      <c r="BF753" s="184">
        <f>IF(N753="snížená",J753,0)</f>
        <v>0</v>
      </c>
      <c r="BG753" s="184">
        <f>IF(N753="zákl. přenesená",J753,0)</f>
        <v>0</v>
      </c>
      <c r="BH753" s="184">
        <f>IF(N753="sníž. přenesená",J753,0)</f>
        <v>0</v>
      </c>
      <c r="BI753" s="184">
        <f>IF(N753="nulová",J753,0)</f>
        <v>0</v>
      </c>
      <c r="BJ753" s="18" t="s">
        <v>76</v>
      </c>
      <c r="BK753" s="184">
        <f>ROUND(I753*H753,2)</f>
        <v>0</v>
      </c>
      <c r="BL753" s="18" t="s">
        <v>98</v>
      </c>
      <c r="BM753" s="183" t="s">
        <v>1686</v>
      </c>
    </row>
    <row r="754" s="2" customFormat="1">
      <c r="A754" s="37"/>
      <c r="B754" s="38"/>
      <c r="C754" s="37"/>
      <c r="D754" s="185" t="s">
        <v>224</v>
      </c>
      <c r="E754" s="37"/>
      <c r="F754" s="186" t="s">
        <v>1687</v>
      </c>
      <c r="G754" s="37"/>
      <c r="H754" s="37"/>
      <c r="I754" s="187"/>
      <c r="J754" s="37"/>
      <c r="K754" s="37"/>
      <c r="L754" s="38"/>
      <c r="M754" s="188"/>
      <c r="N754" s="189"/>
      <c r="O754" s="71"/>
      <c r="P754" s="71"/>
      <c r="Q754" s="71"/>
      <c r="R754" s="71"/>
      <c r="S754" s="71"/>
      <c r="T754" s="72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T754" s="18" t="s">
        <v>224</v>
      </c>
      <c r="AU754" s="18" t="s">
        <v>222</v>
      </c>
    </row>
    <row r="755" s="2" customFormat="1" ht="16.5" customHeight="1">
      <c r="A755" s="37"/>
      <c r="B755" s="171"/>
      <c r="C755" s="192" t="s">
        <v>1688</v>
      </c>
      <c r="D755" s="192" t="s">
        <v>292</v>
      </c>
      <c r="E755" s="193" t="s">
        <v>1689</v>
      </c>
      <c r="F755" s="194" t="s">
        <v>1690</v>
      </c>
      <c r="G755" s="195" t="s">
        <v>219</v>
      </c>
      <c r="H755" s="196">
        <v>305.916</v>
      </c>
      <c r="I755" s="197"/>
      <c r="J755" s="198">
        <f>ROUND(I755*H755,2)</f>
        <v>0</v>
      </c>
      <c r="K755" s="194" t="s">
        <v>220</v>
      </c>
      <c r="L755" s="199"/>
      <c r="M755" s="200" t="s">
        <v>3</v>
      </c>
      <c r="N755" s="201" t="s">
        <v>43</v>
      </c>
      <c r="O755" s="71"/>
      <c r="P755" s="181">
        <f>O755*H755</f>
        <v>0</v>
      </c>
      <c r="Q755" s="181">
        <v>0.00040000000000000002</v>
      </c>
      <c r="R755" s="181">
        <f>Q755*H755</f>
        <v>0.1223664</v>
      </c>
      <c r="S755" s="181">
        <v>0</v>
      </c>
      <c r="T755" s="182">
        <f>S755*H755</f>
        <v>0</v>
      </c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R755" s="183" t="s">
        <v>374</v>
      </c>
      <c r="AT755" s="183" t="s">
        <v>292</v>
      </c>
      <c r="AU755" s="183" t="s">
        <v>222</v>
      </c>
      <c r="AY755" s="18" t="s">
        <v>213</v>
      </c>
      <c r="BE755" s="184">
        <f>IF(N755="základní",J755,0)</f>
        <v>0</v>
      </c>
      <c r="BF755" s="184">
        <f>IF(N755="snížená",J755,0)</f>
        <v>0</v>
      </c>
      <c r="BG755" s="184">
        <f>IF(N755="zákl. přenesená",J755,0)</f>
        <v>0</v>
      </c>
      <c r="BH755" s="184">
        <f>IF(N755="sníž. přenesená",J755,0)</f>
        <v>0</v>
      </c>
      <c r="BI755" s="184">
        <f>IF(N755="nulová",J755,0)</f>
        <v>0</v>
      </c>
      <c r="BJ755" s="18" t="s">
        <v>76</v>
      </c>
      <c r="BK755" s="184">
        <f>ROUND(I755*H755,2)</f>
        <v>0</v>
      </c>
      <c r="BL755" s="18" t="s">
        <v>98</v>
      </c>
      <c r="BM755" s="183" t="s">
        <v>1691</v>
      </c>
    </row>
    <row r="756" s="2" customFormat="1" ht="44.25" customHeight="1">
      <c r="A756" s="37"/>
      <c r="B756" s="171"/>
      <c r="C756" s="172" t="s">
        <v>1692</v>
      </c>
      <c r="D756" s="172" t="s">
        <v>216</v>
      </c>
      <c r="E756" s="173" t="s">
        <v>1693</v>
      </c>
      <c r="F756" s="174" t="s">
        <v>1694</v>
      </c>
      <c r="G756" s="175" t="s">
        <v>329</v>
      </c>
      <c r="H756" s="176">
        <v>5</v>
      </c>
      <c r="I756" s="177"/>
      <c r="J756" s="178">
        <f>ROUND(I756*H756,2)</f>
        <v>0</v>
      </c>
      <c r="K756" s="174" t="s">
        <v>220</v>
      </c>
      <c r="L756" s="38"/>
      <c r="M756" s="179" t="s">
        <v>3</v>
      </c>
      <c r="N756" s="180" t="s">
        <v>43</v>
      </c>
      <c r="O756" s="71"/>
      <c r="P756" s="181">
        <f>O756*H756</f>
        <v>0</v>
      </c>
      <c r="Q756" s="181">
        <v>0.0025236</v>
      </c>
      <c r="R756" s="181">
        <f>Q756*H756</f>
        <v>0.012618000000000001</v>
      </c>
      <c r="S756" s="181">
        <v>0</v>
      </c>
      <c r="T756" s="182">
        <f>S756*H756</f>
        <v>0</v>
      </c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R756" s="183" t="s">
        <v>98</v>
      </c>
      <c r="AT756" s="183" t="s">
        <v>216</v>
      </c>
      <c r="AU756" s="183" t="s">
        <v>222</v>
      </c>
      <c r="AY756" s="18" t="s">
        <v>213</v>
      </c>
      <c r="BE756" s="184">
        <f>IF(N756="základní",J756,0)</f>
        <v>0</v>
      </c>
      <c r="BF756" s="184">
        <f>IF(N756="snížená",J756,0)</f>
        <v>0</v>
      </c>
      <c r="BG756" s="184">
        <f>IF(N756="zákl. přenesená",J756,0)</f>
        <v>0</v>
      </c>
      <c r="BH756" s="184">
        <f>IF(N756="sníž. přenesená",J756,0)</f>
        <v>0</v>
      </c>
      <c r="BI756" s="184">
        <f>IF(N756="nulová",J756,0)</f>
        <v>0</v>
      </c>
      <c r="BJ756" s="18" t="s">
        <v>76</v>
      </c>
      <c r="BK756" s="184">
        <f>ROUND(I756*H756,2)</f>
        <v>0</v>
      </c>
      <c r="BL756" s="18" t="s">
        <v>98</v>
      </c>
      <c r="BM756" s="183" t="s">
        <v>1695</v>
      </c>
    </row>
    <row r="757" s="2" customFormat="1">
      <c r="A757" s="37"/>
      <c r="B757" s="38"/>
      <c r="C757" s="37"/>
      <c r="D757" s="185" t="s">
        <v>224</v>
      </c>
      <c r="E757" s="37"/>
      <c r="F757" s="186" t="s">
        <v>1696</v>
      </c>
      <c r="G757" s="37"/>
      <c r="H757" s="37"/>
      <c r="I757" s="187"/>
      <c r="J757" s="37"/>
      <c r="K757" s="37"/>
      <c r="L757" s="38"/>
      <c r="M757" s="188"/>
      <c r="N757" s="189"/>
      <c r="O757" s="71"/>
      <c r="P757" s="71"/>
      <c r="Q757" s="71"/>
      <c r="R757" s="71"/>
      <c r="S757" s="71"/>
      <c r="T757" s="72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T757" s="18" t="s">
        <v>224</v>
      </c>
      <c r="AU757" s="18" t="s">
        <v>222</v>
      </c>
    </row>
    <row r="758" s="12" customFormat="1" ht="20.88" customHeight="1">
      <c r="A758" s="12"/>
      <c r="B758" s="158"/>
      <c r="C758" s="12"/>
      <c r="D758" s="159" t="s">
        <v>71</v>
      </c>
      <c r="E758" s="169" t="s">
        <v>1697</v>
      </c>
      <c r="F758" s="169" t="s">
        <v>1698</v>
      </c>
      <c r="G758" s="12"/>
      <c r="H758" s="12"/>
      <c r="I758" s="161"/>
      <c r="J758" s="170">
        <f>BK758</f>
        <v>0</v>
      </c>
      <c r="K758" s="12"/>
      <c r="L758" s="158"/>
      <c r="M758" s="163"/>
      <c r="N758" s="164"/>
      <c r="O758" s="164"/>
      <c r="P758" s="165">
        <f>SUM(P759:P762)</f>
        <v>0</v>
      </c>
      <c r="Q758" s="164"/>
      <c r="R758" s="165">
        <f>SUM(R759:R762)</f>
        <v>0.041186858999999999</v>
      </c>
      <c r="S758" s="164"/>
      <c r="T758" s="166">
        <f>SUM(T759:T762)</f>
        <v>0</v>
      </c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R758" s="159" t="s">
        <v>80</v>
      </c>
      <c r="AT758" s="167" t="s">
        <v>71</v>
      </c>
      <c r="AU758" s="167" t="s">
        <v>80</v>
      </c>
      <c r="AY758" s="159" t="s">
        <v>213</v>
      </c>
      <c r="BK758" s="168">
        <f>SUM(BK759:BK762)</f>
        <v>0</v>
      </c>
    </row>
    <row r="759" s="2" customFormat="1" ht="37.8" customHeight="1">
      <c r="A759" s="37"/>
      <c r="B759" s="171"/>
      <c r="C759" s="172" t="s">
        <v>1699</v>
      </c>
      <c r="D759" s="172" t="s">
        <v>216</v>
      </c>
      <c r="E759" s="173" t="s">
        <v>1700</v>
      </c>
      <c r="F759" s="174" t="s">
        <v>1701</v>
      </c>
      <c r="G759" s="175" t="s">
        <v>403</v>
      </c>
      <c r="H759" s="176">
        <v>11.5</v>
      </c>
      <c r="I759" s="177"/>
      <c r="J759" s="178">
        <f>ROUND(I759*H759,2)</f>
        <v>0</v>
      </c>
      <c r="K759" s="174" t="s">
        <v>220</v>
      </c>
      <c r="L759" s="38"/>
      <c r="M759" s="179" t="s">
        <v>3</v>
      </c>
      <c r="N759" s="180" t="s">
        <v>43</v>
      </c>
      <c r="O759" s="71"/>
      <c r="P759" s="181">
        <f>O759*H759</f>
        <v>0</v>
      </c>
      <c r="Q759" s="181">
        <v>0.0035814660000000002</v>
      </c>
      <c r="R759" s="181">
        <f>Q759*H759</f>
        <v>0.041186858999999999</v>
      </c>
      <c r="S759" s="181">
        <v>0</v>
      </c>
      <c r="T759" s="182">
        <f>S759*H759</f>
        <v>0</v>
      </c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R759" s="183" t="s">
        <v>98</v>
      </c>
      <c r="AT759" s="183" t="s">
        <v>216</v>
      </c>
      <c r="AU759" s="183" t="s">
        <v>222</v>
      </c>
      <c r="AY759" s="18" t="s">
        <v>213</v>
      </c>
      <c r="BE759" s="184">
        <f>IF(N759="základní",J759,0)</f>
        <v>0</v>
      </c>
      <c r="BF759" s="184">
        <f>IF(N759="snížená",J759,0)</f>
        <v>0</v>
      </c>
      <c r="BG759" s="184">
        <f>IF(N759="zákl. přenesená",J759,0)</f>
        <v>0</v>
      </c>
      <c r="BH759" s="184">
        <f>IF(N759="sníž. přenesená",J759,0)</f>
        <v>0</v>
      </c>
      <c r="BI759" s="184">
        <f>IF(N759="nulová",J759,0)</f>
        <v>0</v>
      </c>
      <c r="BJ759" s="18" t="s">
        <v>76</v>
      </c>
      <c r="BK759" s="184">
        <f>ROUND(I759*H759,2)</f>
        <v>0</v>
      </c>
      <c r="BL759" s="18" t="s">
        <v>98</v>
      </c>
      <c r="BM759" s="183" t="s">
        <v>1702</v>
      </c>
    </row>
    <row r="760" s="2" customFormat="1">
      <c r="A760" s="37"/>
      <c r="B760" s="38"/>
      <c r="C760" s="37"/>
      <c r="D760" s="185" t="s">
        <v>224</v>
      </c>
      <c r="E760" s="37"/>
      <c r="F760" s="186" t="s">
        <v>1703</v>
      </c>
      <c r="G760" s="37"/>
      <c r="H760" s="37"/>
      <c r="I760" s="187"/>
      <c r="J760" s="37"/>
      <c r="K760" s="37"/>
      <c r="L760" s="38"/>
      <c r="M760" s="188"/>
      <c r="N760" s="189"/>
      <c r="O760" s="71"/>
      <c r="P760" s="71"/>
      <c r="Q760" s="71"/>
      <c r="R760" s="71"/>
      <c r="S760" s="71"/>
      <c r="T760" s="72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T760" s="18" t="s">
        <v>224</v>
      </c>
      <c r="AU760" s="18" t="s">
        <v>222</v>
      </c>
    </row>
    <row r="761" s="2" customFormat="1" ht="55.5" customHeight="1">
      <c r="A761" s="37"/>
      <c r="B761" s="171"/>
      <c r="C761" s="172" t="s">
        <v>1704</v>
      </c>
      <c r="D761" s="172" t="s">
        <v>216</v>
      </c>
      <c r="E761" s="173" t="s">
        <v>1705</v>
      </c>
      <c r="F761" s="174" t="s">
        <v>1706</v>
      </c>
      <c r="G761" s="175" t="s">
        <v>329</v>
      </c>
      <c r="H761" s="176">
        <v>16</v>
      </c>
      <c r="I761" s="177"/>
      <c r="J761" s="178">
        <f>ROUND(I761*H761,2)</f>
        <v>0</v>
      </c>
      <c r="K761" s="174" t="s">
        <v>220</v>
      </c>
      <c r="L761" s="38"/>
      <c r="M761" s="179" t="s">
        <v>3</v>
      </c>
      <c r="N761" s="180" t="s">
        <v>43</v>
      </c>
      <c r="O761" s="71"/>
      <c r="P761" s="181">
        <f>O761*H761</f>
        <v>0</v>
      </c>
      <c r="Q761" s="181">
        <v>0</v>
      </c>
      <c r="R761" s="181">
        <f>Q761*H761</f>
        <v>0</v>
      </c>
      <c r="S761" s="181">
        <v>0</v>
      </c>
      <c r="T761" s="182">
        <f>S761*H761</f>
        <v>0</v>
      </c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R761" s="183" t="s">
        <v>98</v>
      </c>
      <c r="AT761" s="183" t="s">
        <v>216</v>
      </c>
      <c r="AU761" s="183" t="s">
        <v>222</v>
      </c>
      <c r="AY761" s="18" t="s">
        <v>213</v>
      </c>
      <c r="BE761" s="184">
        <f>IF(N761="základní",J761,0)</f>
        <v>0</v>
      </c>
      <c r="BF761" s="184">
        <f>IF(N761="snížená",J761,0)</f>
        <v>0</v>
      </c>
      <c r="BG761" s="184">
        <f>IF(N761="zákl. přenesená",J761,0)</f>
        <v>0</v>
      </c>
      <c r="BH761" s="184">
        <f>IF(N761="sníž. přenesená",J761,0)</f>
        <v>0</v>
      </c>
      <c r="BI761" s="184">
        <f>IF(N761="nulová",J761,0)</f>
        <v>0</v>
      </c>
      <c r="BJ761" s="18" t="s">
        <v>76</v>
      </c>
      <c r="BK761" s="184">
        <f>ROUND(I761*H761,2)</f>
        <v>0</v>
      </c>
      <c r="BL761" s="18" t="s">
        <v>98</v>
      </c>
      <c r="BM761" s="183" t="s">
        <v>1707</v>
      </c>
    </row>
    <row r="762" s="2" customFormat="1">
      <c r="A762" s="37"/>
      <c r="B762" s="38"/>
      <c r="C762" s="37"/>
      <c r="D762" s="185" t="s">
        <v>224</v>
      </c>
      <c r="E762" s="37"/>
      <c r="F762" s="186" t="s">
        <v>1708</v>
      </c>
      <c r="G762" s="37"/>
      <c r="H762" s="37"/>
      <c r="I762" s="187"/>
      <c r="J762" s="37"/>
      <c r="K762" s="37"/>
      <c r="L762" s="38"/>
      <c r="M762" s="188"/>
      <c r="N762" s="189"/>
      <c r="O762" s="71"/>
      <c r="P762" s="71"/>
      <c r="Q762" s="71"/>
      <c r="R762" s="71"/>
      <c r="S762" s="71"/>
      <c r="T762" s="72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T762" s="18" t="s">
        <v>224</v>
      </c>
      <c r="AU762" s="18" t="s">
        <v>222</v>
      </c>
    </row>
    <row r="763" s="12" customFormat="1" ht="20.88" customHeight="1">
      <c r="A763" s="12"/>
      <c r="B763" s="158"/>
      <c r="C763" s="12"/>
      <c r="D763" s="159" t="s">
        <v>71</v>
      </c>
      <c r="E763" s="169" t="s">
        <v>1709</v>
      </c>
      <c r="F763" s="169" t="s">
        <v>1710</v>
      </c>
      <c r="G763" s="12"/>
      <c r="H763" s="12"/>
      <c r="I763" s="161"/>
      <c r="J763" s="170">
        <f>BK763</f>
        <v>0</v>
      </c>
      <c r="K763" s="12"/>
      <c r="L763" s="158"/>
      <c r="M763" s="163"/>
      <c r="N763" s="164"/>
      <c r="O763" s="164"/>
      <c r="P763" s="165">
        <f>SUM(P764:P769)</f>
        <v>0</v>
      </c>
      <c r="Q763" s="164"/>
      <c r="R763" s="165">
        <f>SUM(R764:R769)</f>
        <v>0.13692429</v>
      </c>
      <c r="S763" s="164"/>
      <c r="T763" s="166">
        <f>SUM(T764:T769)</f>
        <v>0</v>
      </c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R763" s="159" t="s">
        <v>80</v>
      </c>
      <c r="AT763" s="167" t="s">
        <v>71</v>
      </c>
      <c r="AU763" s="167" t="s">
        <v>80</v>
      </c>
      <c r="AY763" s="159" t="s">
        <v>213</v>
      </c>
      <c r="BK763" s="168">
        <f>SUM(BK764:BK769)</f>
        <v>0</v>
      </c>
    </row>
    <row r="764" s="2" customFormat="1" ht="33" customHeight="1">
      <c r="A764" s="37"/>
      <c r="B764" s="171"/>
      <c r="C764" s="172" t="s">
        <v>1711</v>
      </c>
      <c r="D764" s="172" t="s">
        <v>216</v>
      </c>
      <c r="E764" s="173" t="s">
        <v>1712</v>
      </c>
      <c r="F764" s="174" t="s">
        <v>1713</v>
      </c>
      <c r="G764" s="175" t="s">
        <v>403</v>
      </c>
      <c r="H764" s="176">
        <v>48.700000000000003</v>
      </c>
      <c r="I764" s="177"/>
      <c r="J764" s="178">
        <f>ROUND(I764*H764,2)</f>
        <v>0</v>
      </c>
      <c r="K764" s="174" t="s">
        <v>220</v>
      </c>
      <c r="L764" s="38"/>
      <c r="M764" s="179" t="s">
        <v>3</v>
      </c>
      <c r="N764" s="180" t="s">
        <v>43</v>
      </c>
      <c r="O764" s="71"/>
      <c r="P764" s="181">
        <f>O764*H764</f>
        <v>0</v>
      </c>
      <c r="Q764" s="181">
        <v>0.0016887</v>
      </c>
      <c r="R764" s="181">
        <f>Q764*H764</f>
        <v>0.082239690000000004</v>
      </c>
      <c r="S764" s="181">
        <v>0</v>
      </c>
      <c r="T764" s="182">
        <f>S764*H764</f>
        <v>0</v>
      </c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R764" s="183" t="s">
        <v>98</v>
      </c>
      <c r="AT764" s="183" t="s">
        <v>216</v>
      </c>
      <c r="AU764" s="183" t="s">
        <v>222</v>
      </c>
      <c r="AY764" s="18" t="s">
        <v>213</v>
      </c>
      <c r="BE764" s="184">
        <f>IF(N764="základní",J764,0)</f>
        <v>0</v>
      </c>
      <c r="BF764" s="184">
        <f>IF(N764="snížená",J764,0)</f>
        <v>0</v>
      </c>
      <c r="BG764" s="184">
        <f>IF(N764="zákl. přenesená",J764,0)</f>
        <v>0</v>
      </c>
      <c r="BH764" s="184">
        <f>IF(N764="sníž. přenesená",J764,0)</f>
        <v>0</v>
      </c>
      <c r="BI764" s="184">
        <f>IF(N764="nulová",J764,0)</f>
        <v>0</v>
      </c>
      <c r="BJ764" s="18" t="s">
        <v>76</v>
      </c>
      <c r="BK764" s="184">
        <f>ROUND(I764*H764,2)</f>
        <v>0</v>
      </c>
      <c r="BL764" s="18" t="s">
        <v>98</v>
      </c>
      <c r="BM764" s="183" t="s">
        <v>1714</v>
      </c>
    </row>
    <row r="765" s="2" customFormat="1">
      <c r="A765" s="37"/>
      <c r="B765" s="38"/>
      <c r="C765" s="37"/>
      <c r="D765" s="185" t="s">
        <v>224</v>
      </c>
      <c r="E765" s="37"/>
      <c r="F765" s="186" t="s">
        <v>1715</v>
      </c>
      <c r="G765" s="37"/>
      <c r="H765" s="37"/>
      <c r="I765" s="187"/>
      <c r="J765" s="37"/>
      <c r="K765" s="37"/>
      <c r="L765" s="38"/>
      <c r="M765" s="188"/>
      <c r="N765" s="189"/>
      <c r="O765" s="71"/>
      <c r="P765" s="71"/>
      <c r="Q765" s="71"/>
      <c r="R765" s="71"/>
      <c r="S765" s="71"/>
      <c r="T765" s="72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T765" s="18" t="s">
        <v>224</v>
      </c>
      <c r="AU765" s="18" t="s">
        <v>222</v>
      </c>
    </row>
    <row r="766" s="2" customFormat="1" ht="44.25" customHeight="1">
      <c r="A766" s="37"/>
      <c r="B766" s="171"/>
      <c r="C766" s="172" t="s">
        <v>1716</v>
      </c>
      <c r="D766" s="172" t="s">
        <v>216</v>
      </c>
      <c r="E766" s="173" t="s">
        <v>1717</v>
      </c>
      <c r="F766" s="174" t="s">
        <v>1718</v>
      </c>
      <c r="G766" s="175" t="s">
        <v>329</v>
      </c>
      <c r="H766" s="176">
        <v>3</v>
      </c>
      <c r="I766" s="177"/>
      <c r="J766" s="178">
        <f>ROUND(I766*H766,2)</f>
        <v>0</v>
      </c>
      <c r="K766" s="174" t="s">
        <v>220</v>
      </c>
      <c r="L766" s="38"/>
      <c r="M766" s="179" t="s">
        <v>3</v>
      </c>
      <c r="N766" s="180" t="s">
        <v>43</v>
      </c>
      <c r="O766" s="71"/>
      <c r="P766" s="181">
        <f>O766*H766</f>
        <v>0</v>
      </c>
      <c r="Q766" s="181">
        <v>0.00036200000000000002</v>
      </c>
      <c r="R766" s="181">
        <f>Q766*H766</f>
        <v>0.0010860000000000002</v>
      </c>
      <c r="S766" s="181">
        <v>0</v>
      </c>
      <c r="T766" s="182">
        <f>S766*H766</f>
        <v>0</v>
      </c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R766" s="183" t="s">
        <v>98</v>
      </c>
      <c r="AT766" s="183" t="s">
        <v>216</v>
      </c>
      <c r="AU766" s="183" t="s">
        <v>222</v>
      </c>
      <c r="AY766" s="18" t="s">
        <v>213</v>
      </c>
      <c r="BE766" s="184">
        <f>IF(N766="základní",J766,0)</f>
        <v>0</v>
      </c>
      <c r="BF766" s="184">
        <f>IF(N766="snížená",J766,0)</f>
        <v>0</v>
      </c>
      <c r="BG766" s="184">
        <f>IF(N766="zákl. přenesená",J766,0)</f>
        <v>0</v>
      </c>
      <c r="BH766" s="184">
        <f>IF(N766="sníž. přenesená",J766,0)</f>
        <v>0</v>
      </c>
      <c r="BI766" s="184">
        <f>IF(N766="nulová",J766,0)</f>
        <v>0</v>
      </c>
      <c r="BJ766" s="18" t="s">
        <v>76</v>
      </c>
      <c r="BK766" s="184">
        <f>ROUND(I766*H766,2)</f>
        <v>0</v>
      </c>
      <c r="BL766" s="18" t="s">
        <v>98</v>
      </c>
      <c r="BM766" s="183" t="s">
        <v>1719</v>
      </c>
    </row>
    <row r="767" s="2" customFormat="1">
      <c r="A767" s="37"/>
      <c r="B767" s="38"/>
      <c r="C767" s="37"/>
      <c r="D767" s="185" t="s">
        <v>224</v>
      </c>
      <c r="E767" s="37"/>
      <c r="F767" s="186" t="s">
        <v>1720</v>
      </c>
      <c r="G767" s="37"/>
      <c r="H767" s="37"/>
      <c r="I767" s="187"/>
      <c r="J767" s="37"/>
      <c r="K767" s="37"/>
      <c r="L767" s="38"/>
      <c r="M767" s="188"/>
      <c r="N767" s="189"/>
      <c r="O767" s="71"/>
      <c r="P767" s="71"/>
      <c r="Q767" s="71"/>
      <c r="R767" s="71"/>
      <c r="S767" s="71"/>
      <c r="T767" s="72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T767" s="18" t="s">
        <v>224</v>
      </c>
      <c r="AU767" s="18" t="s">
        <v>222</v>
      </c>
    </row>
    <row r="768" s="2" customFormat="1" ht="37.8" customHeight="1">
      <c r="A768" s="37"/>
      <c r="B768" s="171"/>
      <c r="C768" s="172" t="s">
        <v>1721</v>
      </c>
      <c r="D768" s="172" t="s">
        <v>216</v>
      </c>
      <c r="E768" s="173" t="s">
        <v>1722</v>
      </c>
      <c r="F768" s="174" t="s">
        <v>1723</v>
      </c>
      <c r="G768" s="175" t="s">
        <v>403</v>
      </c>
      <c r="H768" s="176">
        <v>24.75</v>
      </c>
      <c r="I768" s="177"/>
      <c r="J768" s="178">
        <f>ROUND(I768*H768,2)</f>
        <v>0</v>
      </c>
      <c r="K768" s="174" t="s">
        <v>220</v>
      </c>
      <c r="L768" s="38"/>
      <c r="M768" s="179" t="s">
        <v>3</v>
      </c>
      <c r="N768" s="180" t="s">
        <v>43</v>
      </c>
      <c r="O768" s="71"/>
      <c r="P768" s="181">
        <f>O768*H768</f>
        <v>0</v>
      </c>
      <c r="Q768" s="181">
        <v>0.0021656000000000002</v>
      </c>
      <c r="R768" s="181">
        <f>Q768*H768</f>
        <v>0.053598600000000003</v>
      </c>
      <c r="S768" s="181">
        <v>0</v>
      </c>
      <c r="T768" s="182">
        <f>S768*H768</f>
        <v>0</v>
      </c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R768" s="183" t="s">
        <v>98</v>
      </c>
      <c r="AT768" s="183" t="s">
        <v>216</v>
      </c>
      <c r="AU768" s="183" t="s">
        <v>222</v>
      </c>
      <c r="AY768" s="18" t="s">
        <v>213</v>
      </c>
      <c r="BE768" s="184">
        <f>IF(N768="základní",J768,0)</f>
        <v>0</v>
      </c>
      <c r="BF768" s="184">
        <f>IF(N768="snížená",J768,0)</f>
        <v>0</v>
      </c>
      <c r="BG768" s="184">
        <f>IF(N768="zákl. přenesená",J768,0)</f>
        <v>0</v>
      </c>
      <c r="BH768" s="184">
        <f>IF(N768="sníž. přenesená",J768,0)</f>
        <v>0</v>
      </c>
      <c r="BI768" s="184">
        <f>IF(N768="nulová",J768,0)</f>
        <v>0</v>
      </c>
      <c r="BJ768" s="18" t="s">
        <v>76</v>
      </c>
      <c r="BK768" s="184">
        <f>ROUND(I768*H768,2)</f>
        <v>0</v>
      </c>
      <c r="BL768" s="18" t="s">
        <v>98</v>
      </c>
      <c r="BM768" s="183" t="s">
        <v>1724</v>
      </c>
    </row>
    <row r="769" s="2" customFormat="1">
      <c r="A769" s="37"/>
      <c r="B769" s="38"/>
      <c r="C769" s="37"/>
      <c r="D769" s="185" t="s">
        <v>224</v>
      </c>
      <c r="E769" s="37"/>
      <c r="F769" s="186" t="s">
        <v>1725</v>
      </c>
      <c r="G769" s="37"/>
      <c r="H769" s="37"/>
      <c r="I769" s="187"/>
      <c r="J769" s="37"/>
      <c r="K769" s="37"/>
      <c r="L769" s="38"/>
      <c r="M769" s="188"/>
      <c r="N769" s="189"/>
      <c r="O769" s="71"/>
      <c r="P769" s="71"/>
      <c r="Q769" s="71"/>
      <c r="R769" s="71"/>
      <c r="S769" s="71"/>
      <c r="T769" s="72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T769" s="18" t="s">
        <v>224</v>
      </c>
      <c r="AU769" s="18" t="s">
        <v>222</v>
      </c>
    </row>
    <row r="770" s="12" customFormat="1" ht="22.8" customHeight="1">
      <c r="A770" s="12"/>
      <c r="B770" s="158"/>
      <c r="C770" s="12"/>
      <c r="D770" s="159" t="s">
        <v>71</v>
      </c>
      <c r="E770" s="169" t="s">
        <v>1726</v>
      </c>
      <c r="F770" s="169" t="s">
        <v>1727</v>
      </c>
      <c r="G770" s="12"/>
      <c r="H770" s="12"/>
      <c r="I770" s="161"/>
      <c r="J770" s="170">
        <f>BK770</f>
        <v>0</v>
      </c>
      <c r="K770" s="12"/>
      <c r="L770" s="158"/>
      <c r="M770" s="163"/>
      <c r="N770" s="164"/>
      <c r="O770" s="164"/>
      <c r="P770" s="165">
        <f>P771+P772+P773</f>
        <v>0</v>
      </c>
      <c r="Q770" s="164"/>
      <c r="R770" s="165">
        <f>R771+R772+R773</f>
        <v>0.15785195000000002</v>
      </c>
      <c r="S770" s="164"/>
      <c r="T770" s="166">
        <f>T771+T772+T773</f>
        <v>0</v>
      </c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R770" s="159" t="s">
        <v>80</v>
      </c>
      <c r="AT770" s="167" t="s">
        <v>71</v>
      </c>
      <c r="AU770" s="167" t="s">
        <v>76</v>
      </c>
      <c r="AY770" s="159" t="s">
        <v>213</v>
      </c>
      <c r="BK770" s="168">
        <f>BK771+BK772+BK773</f>
        <v>0</v>
      </c>
    </row>
    <row r="771" s="2" customFormat="1" ht="49.05" customHeight="1">
      <c r="A771" s="37"/>
      <c r="B771" s="171"/>
      <c r="C771" s="172" t="s">
        <v>1728</v>
      </c>
      <c r="D771" s="172" t="s">
        <v>216</v>
      </c>
      <c r="E771" s="173" t="s">
        <v>1729</v>
      </c>
      <c r="F771" s="174" t="s">
        <v>1730</v>
      </c>
      <c r="G771" s="175" t="s">
        <v>281</v>
      </c>
      <c r="H771" s="176">
        <v>0.158</v>
      </c>
      <c r="I771" s="177"/>
      <c r="J771" s="178">
        <f>ROUND(I771*H771,2)</f>
        <v>0</v>
      </c>
      <c r="K771" s="174" t="s">
        <v>220</v>
      </c>
      <c r="L771" s="38"/>
      <c r="M771" s="179" t="s">
        <v>3</v>
      </c>
      <c r="N771" s="180" t="s">
        <v>43</v>
      </c>
      <c r="O771" s="71"/>
      <c r="P771" s="181">
        <f>O771*H771</f>
        <v>0</v>
      </c>
      <c r="Q771" s="181">
        <v>0</v>
      </c>
      <c r="R771" s="181">
        <f>Q771*H771</f>
        <v>0</v>
      </c>
      <c r="S771" s="181">
        <v>0</v>
      </c>
      <c r="T771" s="182">
        <f>S771*H771</f>
        <v>0</v>
      </c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R771" s="183" t="s">
        <v>98</v>
      </c>
      <c r="AT771" s="183" t="s">
        <v>216</v>
      </c>
      <c r="AU771" s="183" t="s">
        <v>80</v>
      </c>
      <c r="AY771" s="18" t="s">
        <v>213</v>
      </c>
      <c r="BE771" s="184">
        <f>IF(N771="základní",J771,0)</f>
        <v>0</v>
      </c>
      <c r="BF771" s="184">
        <f>IF(N771="snížená",J771,0)</f>
        <v>0</v>
      </c>
      <c r="BG771" s="184">
        <f>IF(N771="zákl. přenesená",J771,0)</f>
        <v>0</v>
      </c>
      <c r="BH771" s="184">
        <f>IF(N771="sníž. přenesená",J771,0)</f>
        <v>0</v>
      </c>
      <c r="BI771" s="184">
        <f>IF(N771="nulová",J771,0)</f>
        <v>0</v>
      </c>
      <c r="BJ771" s="18" t="s">
        <v>76</v>
      </c>
      <c r="BK771" s="184">
        <f>ROUND(I771*H771,2)</f>
        <v>0</v>
      </c>
      <c r="BL771" s="18" t="s">
        <v>98</v>
      </c>
      <c r="BM771" s="183" t="s">
        <v>1731</v>
      </c>
    </row>
    <row r="772" s="2" customFormat="1">
      <c r="A772" s="37"/>
      <c r="B772" s="38"/>
      <c r="C772" s="37"/>
      <c r="D772" s="185" t="s">
        <v>224</v>
      </c>
      <c r="E772" s="37"/>
      <c r="F772" s="186" t="s">
        <v>1732</v>
      </c>
      <c r="G772" s="37"/>
      <c r="H772" s="37"/>
      <c r="I772" s="187"/>
      <c r="J772" s="37"/>
      <c r="K772" s="37"/>
      <c r="L772" s="38"/>
      <c r="M772" s="188"/>
      <c r="N772" s="189"/>
      <c r="O772" s="71"/>
      <c r="P772" s="71"/>
      <c r="Q772" s="71"/>
      <c r="R772" s="71"/>
      <c r="S772" s="71"/>
      <c r="T772" s="72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T772" s="18" t="s">
        <v>224</v>
      </c>
      <c r="AU772" s="18" t="s">
        <v>80</v>
      </c>
    </row>
    <row r="773" s="12" customFormat="1" ht="20.88" customHeight="1">
      <c r="A773" s="12"/>
      <c r="B773" s="158"/>
      <c r="C773" s="12"/>
      <c r="D773" s="159" t="s">
        <v>71</v>
      </c>
      <c r="E773" s="169" t="s">
        <v>1733</v>
      </c>
      <c r="F773" s="169" t="s">
        <v>1734</v>
      </c>
      <c r="G773" s="12"/>
      <c r="H773" s="12"/>
      <c r="I773" s="161"/>
      <c r="J773" s="170">
        <f>BK773</f>
        <v>0</v>
      </c>
      <c r="K773" s="12"/>
      <c r="L773" s="158"/>
      <c r="M773" s="163"/>
      <c r="N773" s="164"/>
      <c r="O773" s="164"/>
      <c r="P773" s="165">
        <f>SUM(P774:P782)</f>
        <v>0</v>
      </c>
      <c r="Q773" s="164"/>
      <c r="R773" s="165">
        <f>SUM(R774:R782)</f>
        <v>0.15785195000000002</v>
      </c>
      <c r="S773" s="164"/>
      <c r="T773" s="166">
        <f>SUM(T774:T782)</f>
        <v>0</v>
      </c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R773" s="159" t="s">
        <v>80</v>
      </c>
      <c r="AT773" s="167" t="s">
        <v>71</v>
      </c>
      <c r="AU773" s="167" t="s">
        <v>80</v>
      </c>
      <c r="AY773" s="159" t="s">
        <v>213</v>
      </c>
      <c r="BK773" s="168">
        <f>SUM(BK774:BK782)</f>
        <v>0</v>
      </c>
    </row>
    <row r="774" s="2" customFormat="1" ht="37.8" customHeight="1">
      <c r="A774" s="37"/>
      <c r="B774" s="171"/>
      <c r="C774" s="172" t="s">
        <v>509</v>
      </c>
      <c r="D774" s="172" t="s">
        <v>216</v>
      </c>
      <c r="E774" s="173" t="s">
        <v>1735</v>
      </c>
      <c r="F774" s="174" t="s">
        <v>1736</v>
      </c>
      <c r="G774" s="175" t="s">
        <v>403</v>
      </c>
      <c r="H774" s="176">
        <v>48.700000000000003</v>
      </c>
      <c r="I774" s="177"/>
      <c r="J774" s="178">
        <f>ROUND(I774*H774,2)</f>
        <v>0</v>
      </c>
      <c r="K774" s="174" t="s">
        <v>220</v>
      </c>
      <c r="L774" s="38"/>
      <c r="M774" s="179" t="s">
        <v>3</v>
      </c>
      <c r="N774" s="180" t="s">
        <v>43</v>
      </c>
      <c r="O774" s="71"/>
      <c r="P774" s="181">
        <f>O774*H774</f>
        <v>0</v>
      </c>
      <c r="Q774" s="181">
        <v>0.0018525</v>
      </c>
      <c r="R774" s="181">
        <f>Q774*H774</f>
        <v>0.090216749999999998</v>
      </c>
      <c r="S774" s="181">
        <v>0</v>
      </c>
      <c r="T774" s="182">
        <f>S774*H774</f>
        <v>0</v>
      </c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R774" s="183" t="s">
        <v>98</v>
      </c>
      <c r="AT774" s="183" t="s">
        <v>216</v>
      </c>
      <c r="AU774" s="183" t="s">
        <v>222</v>
      </c>
      <c r="AY774" s="18" t="s">
        <v>213</v>
      </c>
      <c r="BE774" s="184">
        <f>IF(N774="základní",J774,0)</f>
        <v>0</v>
      </c>
      <c r="BF774" s="184">
        <f>IF(N774="snížená",J774,0)</f>
        <v>0</v>
      </c>
      <c r="BG774" s="184">
        <f>IF(N774="zákl. přenesená",J774,0)</f>
        <v>0</v>
      </c>
      <c r="BH774" s="184">
        <f>IF(N774="sníž. přenesená",J774,0)</f>
        <v>0</v>
      </c>
      <c r="BI774" s="184">
        <f>IF(N774="nulová",J774,0)</f>
        <v>0</v>
      </c>
      <c r="BJ774" s="18" t="s">
        <v>76</v>
      </c>
      <c r="BK774" s="184">
        <f>ROUND(I774*H774,2)</f>
        <v>0</v>
      </c>
      <c r="BL774" s="18" t="s">
        <v>98</v>
      </c>
      <c r="BM774" s="183" t="s">
        <v>1737</v>
      </c>
    </row>
    <row r="775" s="2" customFormat="1">
      <c r="A775" s="37"/>
      <c r="B775" s="38"/>
      <c r="C775" s="37"/>
      <c r="D775" s="185" t="s">
        <v>224</v>
      </c>
      <c r="E775" s="37"/>
      <c r="F775" s="186" t="s">
        <v>1738</v>
      </c>
      <c r="G775" s="37"/>
      <c r="H775" s="37"/>
      <c r="I775" s="187"/>
      <c r="J775" s="37"/>
      <c r="K775" s="37"/>
      <c r="L775" s="38"/>
      <c r="M775" s="188"/>
      <c r="N775" s="189"/>
      <c r="O775" s="71"/>
      <c r="P775" s="71"/>
      <c r="Q775" s="71"/>
      <c r="R775" s="71"/>
      <c r="S775" s="71"/>
      <c r="T775" s="72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T775" s="18" t="s">
        <v>224</v>
      </c>
      <c r="AU775" s="18" t="s">
        <v>222</v>
      </c>
    </row>
    <row r="776" s="2" customFormat="1" ht="37.8" customHeight="1">
      <c r="A776" s="37"/>
      <c r="B776" s="171"/>
      <c r="C776" s="172" t="s">
        <v>1739</v>
      </c>
      <c r="D776" s="172" t="s">
        <v>216</v>
      </c>
      <c r="E776" s="173" t="s">
        <v>1740</v>
      </c>
      <c r="F776" s="174" t="s">
        <v>1741</v>
      </c>
      <c r="G776" s="175" t="s">
        <v>219</v>
      </c>
      <c r="H776" s="176">
        <v>278.10500000000002</v>
      </c>
      <c r="I776" s="177"/>
      <c r="J776" s="178">
        <f>ROUND(I776*H776,2)</f>
        <v>0</v>
      </c>
      <c r="K776" s="174" t="s">
        <v>220</v>
      </c>
      <c r="L776" s="38"/>
      <c r="M776" s="179" t="s">
        <v>3</v>
      </c>
      <c r="N776" s="180" t="s">
        <v>43</v>
      </c>
      <c r="O776" s="71"/>
      <c r="P776" s="181">
        <f>O776*H776</f>
        <v>0</v>
      </c>
      <c r="Q776" s="181">
        <v>0</v>
      </c>
      <c r="R776" s="181">
        <f>Q776*H776</f>
        <v>0</v>
      </c>
      <c r="S776" s="181">
        <v>0</v>
      </c>
      <c r="T776" s="182">
        <f>S776*H776</f>
        <v>0</v>
      </c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R776" s="183" t="s">
        <v>98</v>
      </c>
      <c r="AT776" s="183" t="s">
        <v>216</v>
      </c>
      <c r="AU776" s="183" t="s">
        <v>222</v>
      </c>
      <c r="AY776" s="18" t="s">
        <v>213</v>
      </c>
      <c r="BE776" s="184">
        <f>IF(N776="základní",J776,0)</f>
        <v>0</v>
      </c>
      <c r="BF776" s="184">
        <f>IF(N776="snížená",J776,0)</f>
        <v>0</v>
      </c>
      <c r="BG776" s="184">
        <f>IF(N776="zákl. přenesená",J776,0)</f>
        <v>0</v>
      </c>
      <c r="BH776" s="184">
        <f>IF(N776="sníž. přenesená",J776,0)</f>
        <v>0</v>
      </c>
      <c r="BI776" s="184">
        <f>IF(N776="nulová",J776,0)</f>
        <v>0</v>
      </c>
      <c r="BJ776" s="18" t="s">
        <v>76</v>
      </c>
      <c r="BK776" s="184">
        <f>ROUND(I776*H776,2)</f>
        <v>0</v>
      </c>
      <c r="BL776" s="18" t="s">
        <v>98</v>
      </c>
      <c r="BM776" s="183" t="s">
        <v>1742</v>
      </c>
    </row>
    <row r="777" s="2" customFormat="1">
      <c r="A777" s="37"/>
      <c r="B777" s="38"/>
      <c r="C777" s="37"/>
      <c r="D777" s="185" t="s">
        <v>224</v>
      </c>
      <c r="E777" s="37"/>
      <c r="F777" s="186" t="s">
        <v>1743</v>
      </c>
      <c r="G777" s="37"/>
      <c r="H777" s="37"/>
      <c r="I777" s="187"/>
      <c r="J777" s="37"/>
      <c r="K777" s="37"/>
      <c r="L777" s="38"/>
      <c r="M777" s="188"/>
      <c r="N777" s="189"/>
      <c r="O777" s="71"/>
      <c r="P777" s="71"/>
      <c r="Q777" s="71"/>
      <c r="R777" s="71"/>
      <c r="S777" s="71"/>
      <c r="T777" s="72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T777" s="18" t="s">
        <v>224</v>
      </c>
      <c r="AU777" s="18" t="s">
        <v>222</v>
      </c>
    </row>
    <row r="778" s="2" customFormat="1" ht="24.15" customHeight="1">
      <c r="A778" s="37"/>
      <c r="B778" s="171"/>
      <c r="C778" s="172" t="s">
        <v>1744</v>
      </c>
      <c r="D778" s="172" t="s">
        <v>216</v>
      </c>
      <c r="E778" s="173" t="s">
        <v>1745</v>
      </c>
      <c r="F778" s="174" t="s">
        <v>1746</v>
      </c>
      <c r="G778" s="175" t="s">
        <v>403</v>
      </c>
      <c r="H778" s="176">
        <v>24.350000000000001</v>
      </c>
      <c r="I778" s="177"/>
      <c r="J778" s="178">
        <f>ROUND(I778*H778,2)</f>
        <v>0</v>
      </c>
      <c r="K778" s="174" t="s">
        <v>220</v>
      </c>
      <c r="L778" s="38"/>
      <c r="M778" s="179" t="s">
        <v>3</v>
      </c>
      <c r="N778" s="180" t="s">
        <v>43</v>
      </c>
      <c r="O778" s="71"/>
      <c r="P778" s="181">
        <f>O778*H778</f>
        <v>0</v>
      </c>
      <c r="Q778" s="181">
        <v>0</v>
      </c>
      <c r="R778" s="181">
        <f>Q778*H778</f>
        <v>0</v>
      </c>
      <c r="S778" s="181">
        <v>0</v>
      </c>
      <c r="T778" s="182">
        <f>S778*H778</f>
        <v>0</v>
      </c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R778" s="183" t="s">
        <v>98</v>
      </c>
      <c r="AT778" s="183" t="s">
        <v>216</v>
      </c>
      <c r="AU778" s="183" t="s">
        <v>222</v>
      </c>
      <c r="AY778" s="18" t="s">
        <v>213</v>
      </c>
      <c r="BE778" s="184">
        <f>IF(N778="základní",J778,0)</f>
        <v>0</v>
      </c>
      <c r="BF778" s="184">
        <f>IF(N778="snížená",J778,0)</f>
        <v>0</v>
      </c>
      <c r="BG778" s="184">
        <f>IF(N778="zákl. přenesená",J778,0)</f>
        <v>0</v>
      </c>
      <c r="BH778" s="184">
        <f>IF(N778="sníž. přenesená",J778,0)</f>
        <v>0</v>
      </c>
      <c r="BI778" s="184">
        <f>IF(N778="nulová",J778,0)</f>
        <v>0</v>
      </c>
      <c r="BJ778" s="18" t="s">
        <v>76</v>
      </c>
      <c r="BK778" s="184">
        <f>ROUND(I778*H778,2)</f>
        <v>0</v>
      </c>
      <c r="BL778" s="18" t="s">
        <v>98</v>
      </c>
      <c r="BM778" s="183" t="s">
        <v>1747</v>
      </c>
    </row>
    <row r="779" s="2" customFormat="1">
      <c r="A779" s="37"/>
      <c r="B779" s="38"/>
      <c r="C779" s="37"/>
      <c r="D779" s="185" t="s">
        <v>224</v>
      </c>
      <c r="E779" s="37"/>
      <c r="F779" s="186" t="s">
        <v>1748</v>
      </c>
      <c r="G779" s="37"/>
      <c r="H779" s="37"/>
      <c r="I779" s="187"/>
      <c r="J779" s="37"/>
      <c r="K779" s="37"/>
      <c r="L779" s="38"/>
      <c r="M779" s="188"/>
      <c r="N779" s="189"/>
      <c r="O779" s="71"/>
      <c r="P779" s="71"/>
      <c r="Q779" s="71"/>
      <c r="R779" s="71"/>
      <c r="S779" s="71"/>
      <c r="T779" s="72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T779" s="18" t="s">
        <v>224</v>
      </c>
      <c r="AU779" s="18" t="s">
        <v>222</v>
      </c>
    </row>
    <row r="780" s="2" customFormat="1" ht="24.15" customHeight="1">
      <c r="A780" s="37"/>
      <c r="B780" s="171"/>
      <c r="C780" s="172" t="s">
        <v>1749</v>
      </c>
      <c r="D780" s="172" t="s">
        <v>216</v>
      </c>
      <c r="E780" s="173" t="s">
        <v>1750</v>
      </c>
      <c r="F780" s="174" t="s">
        <v>1751</v>
      </c>
      <c r="G780" s="175" t="s">
        <v>403</v>
      </c>
      <c r="H780" s="176">
        <v>48.700000000000003</v>
      </c>
      <c r="I780" s="177"/>
      <c r="J780" s="178">
        <f>ROUND(I780*H780,2)</f>
        <v>0</v>
      </c>
      <c r="K780" s="174" t="s">
        <v>220</v>
      </c>
      <c r="L780" s="38"/>
      <c r="M780" s="179" t="s">
        <v>3</v>
      </c>
      <c r="N780" s="180" t="s">
        <v>43</v>
      </c>
      <c r="O780" s="71"/>
      <c r="P780" s="181">
        <f>O780*H780</f>
        <v>0</v>
      </c>
      <c r="Q780" s="181">
        <v>0</v>
      </c>
      <c r="R780" s="181">
        <f>Q780*H780</f>
        <v>0</v>
      </c>
      <c r="S780" s="181">
        <v>0</v>
      </c>
      <c r="T780" s="182">
        <f>S780*H780</f>
        <v>0</v>
      </c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R780" s="183" t="s">
        <v>98</v>
      </c>
      <c r="AT780" s="183" t="s">
        <v>216</v>
      </c>
      <c r="AU780" s="183" t="s">
        <v>222</v>
      </c>
      <c r="AY780" s="18" t="s">
        <v>213</v>
      </c>
      <c r="BE780" s="184">
        <f>IF(N780="základní",J780,0)</f>
        <v>0</v>
      </c>
      <c r="BF780" s="184">
        <f>IF(N780="snížená",J780,0)</f>
        <v>0</v>
      </c>
      <c r="BG780" s="184">
        <f>IF(N780="zákl. přenesená",J780,0)</f>
        <v>0</v>
      </c>
      <c r="BH780" s="184">
        <f>IF(N780="sníž. přenesená",J780,0)</f>
        <v>0</v>
      </c>
      <c r="BI780" s="184">
        <f>IF(N780="nulová",J780,0)</f>
        <v>0</v>
      </c>
      <c r="BJ780" s="18" t="s">
        <v>76</v>
      </c>
      <c r="BK780" s="184">
        <f>ROUND(I780*H780,2)</f>
        <v>0</v>
      </c>
      <c r="BL780" s="18" t="s">
        <v>98</v>
      </c>
      <c r="BM780" s="183" t="s">
        <v>1752</v>
      </c>
    </row>
    <row r="781" s="2" customFormat="1">
      <c r="A781" s="37"/>
      <c r="B781" s="38"/>
      <c r="C781" s="37"/>
      <c r="D781" s="185" t="s">
        <v>224</v>
      </c>
      <c r="E781" s="37"/>
      <c r="F781" s="186" t="s">
        <v>1753</v>
      </c>
      <c r="G781" s="37"/>
      <c r="H781" s="37"/>
      <c r="I781" s="187"/>
      <c r="J781" s="37"/>
      <c r="K781" s="37"/>
      <c r="L781" s="38"/>
      <c r="M781" s="188"/>
      <c r="N781" s="189"/>
      <c r="O781" s="71"/>
      <c r="P781" s="71"/>
      <c r="Q781" s="71"/>
      <c r="R781" s="71"/>
      <c r="S781" s="71"/>
      <c r="T781" s="72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T781" s="18" t="s">
        <v>224</v>
      </c>
      <c r="AU781" s="18" t="s">
        <v>222</v>
      </c>
    </row>
    <row r="782" s="2" customFormat="1" ht="37.8" customHeight="1">
      <c r="A782" s="37"/>
      <c r="B782" s="171"/>
      <c r="C782" s="192" t="s">
        <v>1754</v>
      </c>
      <c r="D782" s="192" t="s">
        <v>292</v>
      </c>
      <c r="E782" s="193" t="s">
        <v>1755</v>
      </c>
      <c r="F782" s="194" t="s">
        <v>1756</v>
      </c>
      <c r="G782" s="195" t="s">
        <v>219</v>
      </c>
      <c r="H782" s="196">
        <v>338.17599999999999</v>
      </c>
      <c r="I782" s="197"/>
      <c r="J782" s="198">
        <f>ROUND(I782*H782,2)</f>
        <v>0</v>
      </c>
      <c r="K782" s="194" t="s">
        <v>220</v>
      </c>
      <c r="L782" s="199"/>
      <c r="M782" s="200" t="s">
        <v>3</v>
      </c>
      <c r="N782" s="201" t="s">
        <v>43</v>
      </c>
      <c r="O782" s="71"/>
      <c r="P782" s="181">
        <f>O782*H782</f>
        <v>0</v>
      </c>
      <c r="Q782" s="181">
        <v>0.00020000000000000001</v>
      </c>
      <c r="R782" s="181">
        <f>Q782*H782</f>
        <v>0.067635200000000006</v>
      </c>
      <c r="S782" s="181">
        <v>0</v>
      </c>
      <c r="T782" s="182">
        <f>S782*H782</f>
        <v>0</v>
      </c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R782" s="183" t="s">
        <v>374</v>
      </c>
      <c r="AT782" s="183" t="s">
        <v>292</v>
      </c>
      <c r="AU782" s="183" t="s">
        <v>222</v>
      </c>
      <c r="AY782" s="18" t="s">
        <v>213</v>
      </c>
      <c r="BE782" s="184">
        <f>IF(N782="základní",J782,0)</f>
        <v>0</v>
      </c>
      <c r="BF782" s="184">
        <f>IF(N782="snížená",J782,0)</f>
        <v>0</v>
      </c>
      <c r="BG782" s="184">
        <f>IF(N782="zákl. přenesená",J782,0)</f>
        <v>0</v>
      </c>
      <c r="BH782" s="184">
        <f>IF(N782="sníž. přenesená",J782,0)</f>
        <v>0</v>
      </c>
      <c r="BI782" s="184">
        <f>IF(N782="nulová",J782,0)</f>
        <v>0</v>
      </c>
      <c r="BJ782" s="18" t="s">
        <v>76</v>
      </c>
      <c r="BK782" s="184">
        <f>ROUND(I782*H782,2)</f>
        <v>0</v>
      </c>
      <c r="BL782" s="18" t="s">
        <v>98</v>
      </c>
      <c r="BM782" s="183" t="s">
        <v>1757</v>
      </c>
    </row>
    <row r="783" s="12" customFormat="1" ht="22.8" customHeight="1">
      <c r="A783" s="12"/>
      <c r="B783" s="158"/>
      <c r="C783" s="12"/>
      <c r="D783" s="159" t="s">
        <v>71</v>
      </c>
      <c r="E783" s="169" t="s">
        <v>1758</v>
      </c>
      <c r="F783" s="169" t="s">
        <v>1759</v>
      </c>
      <c r="G783" s="12"/>
      <c r="H783" s="12"/>
      <c r="I783" s="161"/>
      <c r="J783" s="170">
        <f>BK783</f>
        <v>0</v>
      </c>
      <c r="K783" s="12"/>
      <c r="L783" s="158"/>
      <c r="M783" s="163"/>
      <c r="N783" s="164"/>
      <c r="O783" s="164"/>
      <c r="P783" s="165">
        <f>P784+SUM(P785:P787)+P839</f>
        <v>0</v>
      </c>
      <c r="Q783" s="164"/>
      <c r="R783" s="165">
        <f>R784+SUM(R785:R787)+R839</f>
        <v>1.6503536125</v>
      </c>
      <c r="S783" s="164"/>
      <c r="T783" s="166">
        <f>T784+SUM(T785:T787)+T839</f>
        <v>0</v>
      </c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R783" s="159" t="s">
        <v>80</v>
      </c>
      <c r="AT783" s="167" t="s">
        <v>71</v>
      </c>
      <c r="AU783" s="167" t="s">
        <v>76</v>
      </c>
      <c r="AY783" s="159" t="s">
        <v>213</v>
      </c>
      <c r="BK783" s="168">
        <f>BK784+SUM(BK785:BK787)+BK839</f>
        <v>0</v>
      </c>
    </row>
    <row r="784" s="2" customFormat="1" ht="24.15" customHeight="1">
      <c r="A784" s="37"/>
      <c r="B784" s="171"/>
      <c r="C784" s="172" t="s">
        <v>1760</v>
      </c>
      <c r="D784" s="172" t="s">
        <v>216</v>
      </c>
      <c r="E784" s="173" t="s">
        <v>1761</v>
      </c>
      <c r="F784" s="174" t="s">
        <v>1762</v>
      </c>
      <c r="G784" s="175" t="s">
        <v>1763</v>
      </c>
      <c r="H784" s="176">
        <v>5</v>
      </c>
      <c r="I784" s="177"/>
      <c r="J784" s="178">
        <f>ROUND(I784*H784,2)</f>
        <v>0</v>
      </c>
      <c r="K784" s="174" t="s">
        <v>415</v>
      </c>
      <c r="L784" s="38"/>
      <c r="M784" s="179" t="s">
        <v>3</v>
      </c>
      <c r="N784" s="180" t="s">
        <v>43</v>
      </c>
      <c r="O784" s="71"/>
      <c r="P784" s="181">
        <f>O784*H784</f>
        <v>0</v>
      </c>
      <c r="Q784" s="181">
        <v>0</v>
      </c>
      <c r="R784" s="181">
        <f>Q784*H784</f>
        <v>0</v>
      </c>
      <c r="S784" s="181">
        <v>0</v>
      </c>
      <c r="T784" s="182">
        <f>S784*H784</f>
        <v>0</v>
      </c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R784" s="183" t="s">
        <v>98</v>
      </c>
      <c r="AT784" s="183" t="s">
        <v>216</v>
      </c>
      <c r="AU784" s="183" t="s">
        <v>80</v>
      </c>
      <c r="AY784" s="18" t="s">
        <v>213</v>
      </c>
      <c r="BE784" s="184">
        <f>IF(N784="základní",J784,0)</f>
        <v>0</v>
      </c>
      <c r="BF784" s="184">
        <f>IF(N784="snížená",J784,0)</f>
        <v>0</v>
      </c>
      <c r="BG784" s="184">
        <f>IF(N784="zákl. přenesená",J784,0)</f>
        <v>0</v>
      </c>
      <c r="BH784" s="184">
        <f>IF(N784="sníž. přenesená",J784,0)</f>
        <v>0</v>
      </c>
      <c r="BI784" s="184">
        <f>IF(N784="nulová",J784,0)</f>
        <v>0</v>
      </c>
      <c r="BJ784" s="18" t="s">
        <v>76</v>
      </c>
      <c r="BK784" s="184">
        <f>ROUND(I784*H784,2)</f>
        <v>0</v>
      </c>
      <c r="BL784" s="18" t="s">
        <v>98</v>
      </c>
      <c r="BM784" s="183" t="s">
        <v>1764</v>
      </c>
    </row>
    <row r="785" s="2" customFormat="1" ht="49.05" customHeight="1">
      <c r="A785" s="37"/>
      <c r="B785" s="171"/>
      <c r="C785" s="172" t="s">
        <v>1765</v>
      </c>
      <c r="D785" s="172" t="s">
        <v>216</v>
      </c>
      <c r="E785" s="173" t="s">
        <v>1766</v>
      </c>
      <c r="F785" s="174" t="s">
        <v>1767</v>
      </c>
      <c r="G785" s="175" t="s">
        <v>281</v>
      </c>
      <c r="H785" s="176">
        <v>1.6499999999999999</v>
      </c>
      <c r="I785" s="177"/>
      <c r="J785" s="178">
        <f>ROUND(I785*H785,2)</f>
        <v>0</v>
      </c>
      <c r="K785" s="174" t="s">
        <v>220</v>
      </c>
      <c r="L785" s="38"/>
      <c r="M785" s="179" t="s">
        <v>3</v>
      </c>
      <c r="N785" s="180" t="s">
        <v>43</v>
      </c>
      <c r="O785" s="71"/>
      <c r="P785" s="181">
        <f>O785*H785</f>
        <v>0</v>
      </c>
      <c r="Q785" s="181">
        <v>0</v>
      </c>
      <c r="R785" s="181">
        <f>Q785*H785</f>
        <v>0</v>
      </c>
      <c r="S785" s="181">
        <v>0</v>
      </c>
      <c r="T785" s="182">
        <f>S785*H785</f>
        <v>0</v>
      </c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R785" s="183" t="s">
        <v>98</v>
      </c>
      <c r="AT785" s="183" t="s">
        <v>216</v>
      </c>
      <c r="AU785" s="183" t="s">
        <v>80</v>
      </c>
      <c r="AY785" s="18" t="s">
        <v>213</v>
      </c>
      <c r="BE785" s="184">
        <f>IF(N785="základní",J785,0)</f>
        <v>0</v>
      </c>
      <c r="BF785" s="184">
        <f>IF(N785="snížená",J785,0)</f>
        <v>0</v>
      </c>
      <c r="BG785" s="184">
        <f>IF(N785="zákl. přenesená",J785,0)</f>
        <v>0</v>
      </c>
      <c r="BH785" s="184">
        <f>IF(N785="sníž. přenesená",J785,0)</f>
        <v>0</v>
      </c>
      <c r="BI785" s="184">
        <f>IF(N785="nulová",J785,0)</f>
        <v>0</v>
      </c>
      <c r="BJ785" s="18" t="s">
        <v>76</v>
      </c>
      <c r="BK785" s="184">
        <f>ROUND(I785*H785,2)</f>
        <v>0</v>
      </c>
      <c r="BL785" s="18" t="s">
        <v>98</v>
      </c>
      <c r="BM785" s="183" t="s">
        <v>1768</v>
      </c>
    </row>
    <row r="786" s="2" customFormat="1">
      <c r="A786" s="37"/>
      <c r="B786" s="38"/>
      <c r="C786" s="37"/>
      <c r="D786" s="185" t="s">
        <v>224</v>
      </c>
      <c r="E786" s="37"/>
      <c r="F786" s="186" t="s">
        <v>1769</v>
      </c>
      <c r="G786" s="37"/>
      <c r="H786" s="37"/>
      <c r="I786" s="187"/>
      <c r="J786" s="37"/>
      <c r="K786" s="37"/>
      <c r="L786" s="38"/>
      <c r="M786" s="188"/>
      <c r="N786" s="189"/>
      <c r="O786" s="71"/>
      <c r="P786" s="71"/>
      <c r="Q786" s="71"/>
      <c r="R786" s="71"/>
      <c r="S786" s="71"/>
      <c r="T786" s="72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T786" s="18" t="s">
        <v>224</v>
      </c>
      <c r="AU786" s="18" t="s">
        <v>80</v>
      </c>
    </row>
    <row r="787" s="12" customFormat="1" ht="20.88" customHeight="1">
      <c r="A787" s="12"/>
      <c r="B787" s="158"/>
      <c r="C787" s="12"/>
      <c r="D787" s="159" t="s">
        <v>71</v>
      </c>
      <c r="E787" s="169" t="s">
        <v>1770</v>
      </c>
      <c r="F787" s="169" t="s">
        <v>1771</v>
      </c>
      <c r="G787" s="12"/>
      <c r="H787" s="12"/>
      <c r="I787" s="161"/>
      <c r="J787" s="170">
        <f>BK787</f>
        <v>0</v>
      </c>
      <c r="K787" s="12"/>
      <c r="L787" s="158"/>
      <c r="M787" s="163"/>
      <c r="N787" s="164"/>
      <c r="O787" s="164"/>
      <c r="P787" s="165">
        <f>SUM(P788:P838)</f>
        <v>0</v>
      </c>
      <c r="Q787" s="164"/>
      <c r="R787" s="165">
        <f>SUM(R788:R838)</f>
        <v>0.62907281249999991</v>
      </c>
      <c r="S787" s="164"/>
      <c r="T787" s="166">
        <f>SUM(T788:T838)</f>
        <v>0</v>
      </c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R787" s="159" t="s">
        <v>80</v>
      </c>
      <c r="AT787" s="167" t="s">
        <v>71</v>
      </c>
      <c r="AU787" s="167" t="s">
        <v>80</v>
      </c>
      <c r="AY787" s="159" t="s">
        <v>213</v>
      </c>
      <c r="BK787" s="168">
        <f>SUM(BK788:BK838)</f>
        <v>0</v>
      </c>
    </row>
    <row r="788" s="2" customFormat="1" ht="37.8" customHeight="1">
      <c r="A788" s="37"/>
      <c r="B788" s="171"/>
      <c r="C788" s="172" t="s">
        <v>1772</v>
      </c>
      <c r="D788" s="172" t="s">
        <v>216</v>
      </c>
      <c r="E788" s="173" t="s">
        <v>1773</v>
      </c>
      <c r="F788" s="174" t="s">
        <v>1774</v>
      </c>
      <c r="G788" s="175" t="s">
        <v>329</v>
      </c>
      <c r="H788" s="176">
        <v>1</v>
      </c>
      <c r="I788" s="177"/>
      <c r="J788" s="178">
        <f>ROUND(I788*H788,2)</f>
        <v>0</v>
      </c>
      <c r="K788" s="174" t="s">
        <v>220</v>
      </c>
      <c r="L788" s="38"/>
      <c r="M788" s="179" t="s">
        <v>3</v>
      </c>
      <c r="N788" s="180" t="s">
        <v>43</v>
      </c>
      <c r="O788" s="71"/>
      <c r="P788" s="181">
        <f>O788*H788</f>
        <v>0</v>
      </c>
      <c r="Q788" s="181">
        <v>0</v>
      </c>
      <c r="R788" s="181">
        <f>Q788*H788</f>
        <v>0</v>
      </c>
      <c r="S788" s="181">
        <v>0</v>
      </c>
      <c r="T788" s="182">
        <f>S788*H788</f>
        <v>0</v>
      </c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R788" s="183" t="s">
        <v>98</v>
      </c>
      <c r="AT788" s="183" t="s">
        <v>216</v>
      </c>
      <c r="AU788" s="183" t="s">
        <v>222</v>
      </c>
      <c r="AY788" s="18" t="s">
        <v>213</v>
      </c>
      <c r="BE788" s="184">
        <f>IF(N788="základní",J788,0)</f>
        <v>0</v>
      </c>
      <c r="BF788" s="184">
        <f>IF(N788="snížená",J788,0)</f>
        <v>0</v>
      </c>
      <c r="BG788" s="184">
        <f>IF(N788="zákl. přenesená",J788,0)</f>
        <v>0</v>
      </c>
      <c r="BH788" s="184">
        <f>IF(N788="sníž. přenesená",J788,0)</f>
        <v>0</v>
      </c>
      <c r="BI788" s="184">
        <f>IF(N788="nulová",J788,0)</f>
        <v>0</v>
      </c>
      <c r="BJ788" s="18" t="s">
        <v>76</v>
      </c>
      <c r="BK788" s="184">
        <f>ROUND(I788*H788,2)</f>
        <v>0</v>
      </c>
      <c r="BL788" s="18" t="s">
        <v>98</v>
      </c>
      <c r="BM788" s="183" t="s">
        <v>1775</v>
      </c>
    </row>
    <row r="789" s="2" customFormat="1">
      <c r="A789" s="37"/>
      <c r="B789" s="38"/>
      <c r="C789" s="37"/>
      <c r="D789" s="185" t="s">
        <v>224</v>
      </c>
      <c r="E789" s="37"/>
      <c r="F789" s="186" t="s">
        <v>1776</v>
      </c>
      <c r="G789" s="37"/>
      <c r="H789" s="37"/>
      <c r="I789" s="187"/>
      <c r="J789" s="37"/>
      <c r="K789" s="37"/>
      <c r="L789" s="38"/>
      <c r="M789" s="188"/>
      <c r="N789" s="189"/>
      <c r="O789" s="71"/>
      <c r="P789" s="71"/>
      <c r="Q789" s="71"/>
      <c r="R789" s="71"/>
      <c r="S789" s="71"/>
      <c r="T789" s="72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T789" s="18" t="s">
        <v>224</v>
      </c>
      <c r="AU789" s="18" t="s">
        <v>222</v>
      </c>
    </row>
    <row r="790" s="2" customFormat="1" ht="33" customHeight="1">
      <c r="A790" s="37"/>
      <c r="B790" s="171"/>
      <c r="C790" s="192" t="s">
        <v>1777</v>
      </c>
      <c r="D790" s="192" t="s">
        <v>292</v>
      </c>
      <c r="E790" s="193" t="s">
        <v>1778</v>
      </c>
      <c r="F790" s="194" t="s">
        <v>1779</v>
      </c>
      <c r="G790" s="195" t="s">
        <v>329</v>
      </c>
      <c r="H790" s="196">
        <v>1</v>
      </c>
      <c r="I790" s="197"/>
      <c r="J790" s="198">
        <f>ROUND(I790*H790,2)</f>
        <v>0</v>
      </c>
      <c r="K790" s="194" t="s">
        <v>220</v>
      </c>
      <c r="L790" s="199"/>
      <c r="M790" s="200" t="s">
        <v>3</v>
      </c>
      <c r="N790" s="201" t="s">
        <v>43</v>
      </c>
      <c r="O790" s="71"/>
      <c r="P790" s="181">
        <f>O790*H790</f>
        <v>0</v>
      </c>
      <c r="Q790" s="181">
        <v>0.021600000000000001</v>
      </c>
      <c r="R790" s="181">
        <f>Q790*H790</f>
        <v>0.021600000000000001</v>
      </c>
      <c r="S790" s="181">
        <v>0</v>
      </c>
      <c r="T790" s="182">
        <f>S790*H790</f>
        <v>0</v>
      </c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R790" s="183" t="s">
        <v>374</v>
      </c>
      <c r="AT790" s="183" t="s">
        <v>292</v>
      </c>
      <c r="AU790" s="183" t="s">
        <v>222</v>
      </c>
      <c r="AY790" s="18" t="s">
        <v>213</v>
      </c>
      <c r="BE790" s="184">
        <f>IF(N790="základní",J790,0)</f>
        <v>0</v>
      </c>
      <c r="BF790" s="184">
        <f>IF(N790="snížená",J790,0)</f>
        <v>0</v>
      </c>
      <c r="BG790" s="184">
        <f>IF(N790="zákl. přenesená",J790,0)</f>
        <v>0</v>
      </c>
      <c r="BH790" s="184">
        <f>IF(N790="sníž. přenesená",J790,0)</f>
        <v>0</v>
      </c>
      <c r="BI790" s="184">
        <f>IF(N790="nulová",J790,0)</f>
        <v>0</v>
      </c>
      <c r="BJ790" s="18" t="s">
        <v>76</v>
      </c>
      <c r="BK790" s="184">
        <f>ROUND(I790*H790,2)</f>
        <v>0</v>
      </c>
      <c r="BL790" s="18" t="s">
        <v>98</v>
      </c>
      <c r="BM790" s="183" t="s">
        <v>1780</v>
      </c>
    </row>
    <row r="791" s="2" customFormat="1" ht="37.8" customHeight="1">
      <c r="A791" s="37"/>
      <c r="B791" s="171"/>
      <c r="C791" s="172" t="s">
        <v>1781</v>
      </c>
      <c r="D791" s="172" t="s">
        <v>216</v>
      </c>
      <c r="E791" s="173" t="s">
        <v>1782</v>
      </c>
      <c r="F791" s="174" t="s">
        <v>1783</v>
      </c>
      <c r="G791" s="175" t="s">
        <v>329</v>
      </c>
      <c r="H791" s="176">
        <v>1</v>
      </c>
      <c r="I791" s="177"/>
      <c r="J791" s="178">
        <f>ROUND(I791*H791,2)</f>
        <v>0</v>
      </c>
      <c r="K791" s="174" t="s">
        <v>220</v>
      </c>
      <c r="L791" s="38"/>
      <c r="M791" s="179" t="s">
        <v>3</v>
      </c>
      <c r="N791" s="180" t="s">
        <v>43</v>
      </c>
      <c r="O791" s="71"/>
      <c r="P791" s="181">
        <f>O791*H791</f>
        <v>0</v>
      </c>
      <c r="Q791" s="181">
        <v>0</v>
      </c>
      <c r="R791" s="181">
        <f>Q791*H791</f>
        <v>0</v>
      </c>
      <c r="S791" s="181">
        <v>0</v>
      </c>
      <c r="T791" s="182">
        <f>S791*H791</f>
        <v>0</v>
      </c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R791" s="183" t="s">
        <v>98</v>
      </c>
      <c r="AT791" s="183" t="s">
        <v>216</v>
      </c>
      <c r="AU791" s="183" t="s">
        <v>222</v>
      </c>
      <c r="AY791" s="18" t="s">
        <v>213</v>
      </c>
      <c r="BE791" s="184">
        <f>IF(N791="základní",J791,0)</f>
        <v>0</v>
      </c>
      <c r="BF791" s="184">
        <f>IF(N791="snížená",J791,0)</f>
        <v>0</v>
      </c>
      <c r="BG791" s="184">
        <f>IF(N791="zákl. přenesená",J791,0)</f>
        <v>0</v>
      </c>
      <c r="BH791" s="184">
        <f>IF(N791="sníž. přenesená",J791,0)</f>
        <v>0</v>
      </c>
      <c r="BI791" s="184">
        <f>IF(N791="nulová",J791,0)</f>
        <v>0</v>
      </c>
      <c r="BJ791" s="18" t="s">
        <v>76</v>
      </c>
      <c r="BK791" s="184">
        <f>ROUND(I791*H791,2)</f>
        <v>0</v>
      </c>
      <c r="BL791" s="18" t="s">
        <v>98</v>
      </c>
      <c r="BM791" s="183" t="s">
        <v>1784</v>
      </c>
    </row>
    <row r="792" s="2" customFormat="1">
      <c r="A792" s="37"/>
      <c r="B792" s="38"/>
      <c r="C792" s="37"/>
      <c r="D792" s="185" t="s">
        <v>224</v>
      </c>
      <c r="E792" s="37"/>
      <c r="F792" s="186" t="s">
        <v>1785</v>
      </c>
      <c r="G792" s="37"/>
      <c r="H792" s="37"/>
      <c r="I792" s="187"/>
      <c r="J792" s="37"/>
      <c r="K792" s="37"/>
      <c r="L792" s="38"/>
      <c r="M792" s="188"/>
      <c r="N792" s="189"/>
      <c r="O792" s="71"/>
      <c r="P792" s="71"/>
      <c r="Q792" s="71"/>
      <c r="R792" s="71"/>
      <c r="S792" s="71"/>
      <c r="T792" s="72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T792" s="18" t="s">
        <v>224</v>
      </c>
      <c r="AU792" s="18" t="s">
        <v>222</v>
      </c>
    </row>
    <row r="793" s="2" customFormat="1" ht="33" customHeight="1">
      <c r="A793" s="37"/>
      <c r="B793" s="171"/>
      <c r="C793" s="192" t="s">
        <v>1786</v>
      </c>
      <c r="D793" s="192" t="s">
        <v>292</v>
      </c>
      <c r="E793" s="193" t="s">
        <v>1787</v>
      </c>
      <c r="F793" s="194" t="s">
        <v>1788</v>
      </c>
      <c r="G793" s="195" t="s">
        <v>329</v>
      </c>
      <c r="H793" s="196">
        <v>1</v>
      </c>
      <c r="I793" s="197"/>
      <c r="J793" s="198">
        <f>ROUND(I793*H793,2)</f>
        <v>0</v>
      </c>
      <c r="K793" s="194" t="s">
        <v>220</v>
      </c>
      <c r="L793" s="199"/>
      <c r="M793" s="200" t="s">
        <v>3</v>
      </c>
      <c r="N793" s="201" t="s">
        <v>43</v>
      </c>
      <c r="O793" s="71"/>
      <c r="P793" s="181">
        <f>O793*H793</f>
        <v>0</v>
      </c>
      <c r="Q793" s="181">
        <v>0.052479999999999999</v>
      </c>
      <c r="R793" s="181">
        <f>Q793*H793</f>
        <v>0.052479999999999999</v>
      </c>
      <c r="S793" s="181">
        <v>0</v>
      </c>
      <c r="T793" s="182">
        <f>S793*H793</f>
        <v>0</v>
      </c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R793" s="183" t="s">
        <v>374</v>
      </c>
      <c r="AT793" s="183" t="s">
        <v>292</v>
      </c>
      <c r="AU793" s="183" t="s">
        <v>222</v>
      </c>
      <c r="AY793" s="18" t="s">
        <v>213</v>
      </c>
      <c r="BE793" s="184">
        <f>IF(N793="základní",J793,0)</f>
        <v>0</v>
      </c>
      <c r="BF793" s="184">
        <f>IF(N793="snížená",J793,0)</f>
        <v>0</v>
      </c>
      <c r="BG793" s="184">
        <f>IF(N793="zákl. přenesená",J793,0)</f>
        <v>0</v>
      </c>
      <c r="BH793" s="184">
        <f>IF(N793="sníž. přenesená",J793,0)</f>
        <v>0</v>
      </c>
      <c r="BI793" s="184">
        <f>IF(N793="nulová",J793,0)</f>
        <v>0</v>
      </c>
      <c r="BJ793" s="18" t="s">
        <v>76</v>
      </c>
      <c r="BK793" s="184">
        <f>ROUND(I793*H793,2)</f>
        <v>0</v>
      </c>
      <c r="BL793" s="18" t="s">
        <v>98</v>
      </c>
      <c r="BM793" s="183" t="s">
        <v>1789</v>
      </c>
    </row>
    <row r="794" s="2" customFormat="1" ht="37.8" customHeight="1">
      <c r="A794" s="37"/>
      <c r="B794" s="171"/>
      <c r="C794" s="172" t="s">
        <v>1790</v>
      </c>
      <c r="D794" s="172" t="s">
        <v>216</v>
      </c>
      <c r="E794" s="173" t="s">
        <v>1791</v>
      </c>
      <c r="F794" s="174" t="s">
        <v>1792</v>
      </c>
      <c r="G794" s="175" t="s">
        <v>329</v>
      </c>
      <c r="H794" s="176">
        <v>1</v>
      </c>
      <c r="I794" s="177"/>
      <c r="J794" s="178">
        <f>ROUND(I794*H794,2)</f>
        <v>0</v>
      </c>
      <c r="K794" s="174" t="s">
        <v>220</v>
      </c>
      <c r="L794" s="38"/>
      <c r="M794" s="179" t="s">
        <v>3</v>
      </c>
      <c r="N794" s="180" t="s">
        <v>43</v>
      </c>
      <c r="O794" s="71"/>
      <c r="P794" s="181">
        <f>O794*H794</f>
        <v>0</v>
      </c>
      <c r="Q794" s="181">
        <v>0</v>
      </c>
      <c r="R794" s="181">
        <f>Q794*H794</f>
        <v>0</v>
      </c>
      <c r="S794" s="181">
        <v>0</v>
      </c>
      <c r="T794" s="182">
        <f>S794*H794</f>
        <v>0</v>
      </c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R794" s="183" t="s">
        <v>98</v>
      </c>
      <c r="AT794" s="183" t="s">
        <v>216</v>
      </c>
      <c r="AU794" s="183" t="s">
        <v>222</v>
      </c>
      <c r="AY794" s="18" t="s">
        <v>213</v>
      </c>
      <c r="BE794" s="184">
        <f>IF(N794="základní",J794,0)</f>
        <v>0</v>
      </c>
      <c r="BF794" s="184">
        <f>IF(N794="snížená",J794,0)</f>
        <v>0</v>
      </c>
      <c r="BG794" s="184">
        <f>IF(N794="zákl. přenesená",J794,0)</f>
        <v>0</v>
      </c>
      <c r="BH794" s="184">
        <f>IF(N794="sníž. přenesená",J794,0)</f>
        <v>0</v>
      </c>
      <c r="BI794" s="184">
        <f>IF(N794="nulová",J794,0)</f>
        <v>0</v>
      </c>
      <c r="BJ794" s="18" t="s">
        <v>76</v>
      </c>
      <c r="BK794" s="184">
        <f>ROUND(I794*H794,2)</f>
        <v>0</v>
      </c>
      <c r="BL794" s="18" t="s">
        <v>98</v>
      </c>
      <c r="BM794" s="183" t="s">
        <v>1793</v>
      </c>
    </row>
    <row r="795" s="2" customFormat="1">
      <c r="A795" s="37"/>
      <c r="B795" s="38"/>
      <c r="C795" s="37"/>
      <c r="D795" s="185" t="s">
        <v>224</v>
      </c>
      <c r="E795" s="37"/>
      <c r="F795" s="186" t="s">
        <v>1794</v>
      </c>
      <c r="G795" s="37"/>
      <c r="H795" s="37"/>
      <c r="I795" s="187"/>
      <c r="J795" s="37"/>
      <c r="K795" s="37"/>
      <c r="L795" s="38"/>
      <c r="M795" s="188"/>
      <c r="N795" s="189"/>
      <c r="O795" s="71"/>
      <c r="P795" s="71"/>
      <c r="Q795" s="71"/>
      <c r="R795" s="71"/>
      <c r="S795" s="71"/>
      <c r="T795" s="72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T795" s="18" t="s">
        <v>224</v>
      </c>
      <c r="AU795" s="18" t="s">
        <v>222</v>
      </c>
    </row>
    <row r="796" s="2" customFormat="1" ht="33" customHeight="1">
      <c r="A796" s="37"/>
      <c r="B796" s="171"/>
      <c r="C796" s="192" t="s">
        <v>1795</v>
      </c>
      <c r="D796" s="192" t="s">
        <v>292</v>
      </c>
      <c r="E796" s="193" t="s">
        <v>1796</v>
      </c>
      <c r="F796" s="194" t="s">
        <v>1797</v>
      </c>
      <c r="G796" s="195" t="s">
        <v>329</v>
      </c>
      <c r="H796" s="196">
        <v>1</v>
      </c>
      <c r="I796" s="197"/>
      <c r="J796" s="198">
        <f>ROUND(I796*H796,2)</f>
        <v>0</v>
      </c>
      <c r="K796" s="194" t="s">
        <v>220</v>
      </c>
      <c r="L796" s="199"/>
      <c r="M796" s="200" t="s">
        <v>3</v>
      </c>
      <c r="N796" s="201" t="s">
        <v>43</v>
      </c>
      <c r="O796" s="71"/>
      <c r="P796" s="181">
        <f>O796*H796</f>
        <v>0</v>
      </c>
      <c r="Q796" s="181">
        <v>0.029700000000000001</v>
      </c>
      <c r="R796" s="181">
        <f>Q796*H796</f>
        <v>0.029700000000000001</v>
      </c>
      <c r="S796" s="181">
        <v>0</v>
      </c>
      <c r="T796" s="182">
        <f>S796*H796</f>
        <v>0</v>
      </c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R796" s="183" t="s">
        <v>374</v>
      </c>
      <c r="AT796" s="183" t="s">
        <v>292</v>
      </c>
      <c r="AU796" s="183" t="s">
        <v>222</v>
      </c>
      <c r="AY796" s="18" t="s">
        <v>213</v>
      </c>
      <c r="BE796" s="184">
        <f>IF(N796="základní",J796,0)</f>
        <v>0</v>
      </c>
      <c r="BF796" s="184">
        <f>IF(N796="snížená",J796,0)</f>
        <v>0</v>
      </c>
      <c r="BG796" s="184">
        <f>IF(N796="zákl. přenesená",J796,0)</f>
        <v>0</v>
      </c>
      <c r="BH796" s="184">
        <f>IF(N796="sníž. přenesená",J796,0)</f>
        <v>0</v>
      </c>
      <c r="BI796" s="184">
        <f>IF(N796="nulová",J796,0)</f>
        <v>0</v>
      </c>
      <c r="BJ796" s="18" t="s">
        <v>76</v>
      </c>
      <c r="BK796" s="184">
        <f>ROUND(I796*H796,2)</f>
        <v>0</v>
      </c>
      <c r="BL796" s="18" t="s">
        <v>98</v>
      </c>
      <c r="BM796" s="183" t="s">
        <v>1798</v>
      </c>
    </row>
    <row r="797" s="2" customFormat="1" ht="37.8" customHeight="1">
      <c r="A797" s="37"/>
      <c r="B797" s="171"/>
      <c r="C797" s="172" t="s">
        <v>1799</v>
      </c>
      <c r="D797" s="172" t="s">
        <v>216</v>
      </c>
      <c r="E797" s="173" t="s">
        <v>1800</v>
      </c>
      <c r="F797" s="174" t="s">
        <v>1801</v>
      </c>
      <c r="G797" s="175" t="s">
        <v>329</v>
      </c>
      <c r="H797" s="176">
        <v>12</v>
      </c>
      <c r="I797" s="177"/>
      <c r="J797" s="178">
        <f>ROUND(I797*H797,2)</f>
        <v>0</v>
      </c>
      <c r="K797" s="174" t="s">
        <v>220</v>
      </c>
      <c r="L797" s="38"/>
      <c r="M797" s="179" t="s">
        <v>3</v>
      </c>
      <c r="N797" s="180" t="s">
        <v>43</v>
      </c>
      <c r="O797" s="71"/>
      <c r="P797" s="181">
        <f>O797*H797</f>
        <v>0</v>
      </c>
      <c r="Q797" s="181">
        <v>0</v>
      </c>
      <c r="R797" s="181">
        <f>Q797*H797</f>
        <v>0</v>
      </c>
      <c r="S797" s="181">
        <v>0</v>
      </c>
      <c r="T797" s="182">
        <f>S797*H797</f>
        <v>0</v>
      </c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R797" s="183" t="s">
        <v>98</v>
      </c>
      <c r="AT797" s="183" t="s">
        <v>216</v>
      </c>
      <c r="AU797" s="183" t="s">
        <v>222</v>
      </c>
      <c r="AY797" s="18" t="s">
        <v>213</v>
      </c>
      <c r="BE797" s="184">
        <f>IF(N797="základní",J797,0)</f>
        <v>0</v>
      </c>
      <c r="BF797" s="184">
        <f>IF(N797="snížená",J797,0)</f>
        <v>0</v>
      </c>
      <c r="BG797" s="184">
        <f>IF(N797="zákl. přenesená",J797,0)</f>
        <v>0</v>
      </c>
      <c r="BH797" s="184">
        <f>IF(N797="sníž. přenesená",J797,0)</f>
        <v>0</v>
      </c>
      <c r="BI797" s="184">
        <f>IF(N797="nulová",J797,0)</f>
        <v>0</v>
      </c>
      <c r="BJ797" s="18" t="s">
        <v>76</v>
      </c>
      <c r="BK797" s="184">
        <f>ROUND(I797*H797,2)</f>
        <v>0</v>
      </c>
      <c r="BL797" s="18" t="s">
        <v>98</v>
      </c>
      <c r="BM797" s="183" t="s">
        <v>1802</v>
      </c>
    </row>
    <row r="798" s="2" customFormat="1">
      <c r="A798" s="37"/>
      <c r="B798" s="38"/>
      <c r="C798" s="37"/>
      <c r="D798" s="185" t="s">
        <v>224</v>
      </c>
      <c r="E798" s="37"/>
      <c r="F798" s="186" t="s">
        <v>1803</v>
      </c>
      <c r="G798" s="37"/>
      <c r="H798" s="37"/>
      <c r="I798" s="187"/>
      <c r="J798" s="37"/>
      <c r="K798" s="37"/>
      <c r="L798" s="38"/>
      <c r="M798" s="188"/>
      <c r="N798" s="189"/>
      <c r="O798" s="71"/>
      <c r="P798" s="71"/>
      <c r="Q798" s="71"/>
      <c r="R798" s="71"/>
      <c r="S798" s="71"/>
      <c r="T798" s="72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T798" s="18" t="s">
        <v>224</v>
      </c>
      <c r="AU798" s="18" t="s">
        <v>222</v>
      </c>
    </row>
    <row r="799" s="2" customFormat="1" ht="24.15" customHeight="1">
      <c r="A799" s="37"/>
      <c r="B799" s="171"/>
      <c r="C799" s="192" t="s">
        <v>1804</v>
      </c>
      <c r="D799" s="192" t="s">
        <v>292</v>
      </c>
      <c r="E799" s="193" t="s">
        <v>1805</v>
      </c>
      <c r="F799" s="194" t="s">
        <v>1806</v>
      </c>
      <c r="G799" s="195" t="s">
        <v>329</v>
      </c>
      <c r="H799" s="196">
        <v>2</v>
      </c>
      <c r="I799" s="197"/>
      <c r="J799" s="198">
        <f>ROUND(I799*H799,2)</f>
        <v>0</v>
      </c>
      <c r="K799" s="194" t="s">
        <v>220</v>
      </c>
      <c r="L799" s="199"/>
      <c r="M799" s="200" t="s">
        <v>3</v>
      </c>
      <c r="N799" s="201" t="s">
        <v>43</v>
      </c>
      <c r="O799" s="71"/>
      <c r="P799" s="181">
        <f>O799*H799</f>
        <v>0</v>
      </c>
      <c r="Q799" s="181">
        <v>0.016</v>
      </c>
      <c r="R799" s="181">
        <f>Q799*H799</f>
        <v>0.032000000000000001</v>
      </c>
      <c r="S799" s="181">
        <v>0</v>
      </c>
      <c r="T799" s="182">
        <f>S799*H799</f>
        <v>0</v>
      </c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R799" s="183" t="s">
        <v>374</v>
      </c>
      <c r="AT799" s="183" t="s">
        <v>292</v>
      </c>
      <c r="AU799" s="183" t="s">
        <v>222</v>
      </c>
      <c r="AY799" s="18" t="s">
        <v>213</v>
      </c>
      <c r="BE799" s="184">
        <f>IF(N799="základní",J799,0)</f>
        <v>0</v>
      </c>
      <c r="BF799" s="184">
        <f>IF(N799="snížená",J799,0)</f>
        <v>0</v>
      </c>
      <c r="BG799" s="184">
        <f>IF(N799="zákl. přenesená",J799,0)</f>
        <v>0</v>
      </c>
      <c r="BH799" s="184">
        <f>IF(N799="sníž. přenesená",J799,0)</f>
        <v>0</v>
      </c>
      <c r="BI799" s="184">
        <f>IF(N799="nulová",J799,0)</f>
        <v>0</v>
      </c>
      <c r="BJ799" s="18" t="s">
        <v>76</v>
      </c>
      <c r="BK799" s="184">
        <f>ROUND(I799*H799,2)</f>
        <v>0</v>
      </c>
      <c r="BL799" s="18" t="s">
        <v>98</v>
      </c>
      <c r="BM799" s="183" t="s">
        <v>1807</v>
      </c>
    </row>
    <row r="800" s="2" customFormat="1" ht="24.15" customHeight="1">
      <c r="A800" s="37"/>
      <c r="B800" s="171"/>
      <c r="C800" s="192" t="s">
        <v>1808</v>
      </c>
      <c r="D800" s="192" t="s">
        <v>292</v>
      </c>
      <c r="E800" s="193" t="s">
        <v>1809</v>
      </c>
      <c r="F800" s="194" t="s">
        <v>1810</v>
      </c>
      <c r="G800" s="195" t="s">
        <v>329</v>
      </c>
      <c r="H800" s="196">
        <v>2</v>
      </c>
      <c r="I800" s="197"/>
      <c r="J800" s="198">
        <f>ROUND(I800*H800,2)</f>
        <v>0</v>
      </c>
      <c r="K800" s="194" t="s">
        <v>220</v>
      </c>
      <c r="L800" s="199"/>
      <c r="M800" s="200" t="s">
        <v>3</v>
      </c>
      <c r="N800" s="201" t="s">
        <v>43</v>
      </c>
      <c r="O800" s="71"/>
      <c r="P800" s="181">
        <f>O800*H800</f>
        <v>0</v>
      </c>
      <c r="Q800" s="181">
        <v>0.017500000000000002</v>
      </c>
      <c r="R800" s="181">
        <f>Q800*H800</f>
        <v>0.035000000000000003</v>
      </c>
      <c r="S800" s="181">
        <v>0</v>
      </c>
      <c r="T800" s="182">
        <f>S800*H800</f>
        <v>0</v>
      </c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R800" s="183" t="s">
        <v>374</v>
      </c>
      <c r="AT800" s="183" t="s">
        <v>292</v>
      </c>
      <c r="AU800" s="183" t="s">
        <v>222</v>
      </c>
      <c r="AY800" s="18" t="s">
        <v>213</v>
      </c>
      <c r="BE800" s="184">
        <f>IF(N800="základní",J800,0)</f>
        <v>0</v>
      </c>
      <c r="BF800" s="184">
        <f>IF(N800="snížená",J800,0)</f>
        <v>0</v>
      </c>
      <c r="BG800" s="184">
        <f>IF(N800="zákl. přenesená",J800,0)</f>
        <v>0</v>
      </c>
      <c r="BH800" s="184">
        <f>IF(N800="sníž. přenesená",J800,0)</f>
        <v>0</v>
      </c>
      <c r="BI800" s="184">
        <f>IF(N800="nulová",J800,0)</f>
        <v>0</v>
      </c>
      <c r="BJ800" s="18" t="s">
        <v>76</v>
      </c>
      <c r="BK800" s="184">
        <f>ROUND(I800*H800,2)</f>
        <v>0</v>
      </c>
      <c r="BL800" s="18" t="s">
        <v>98</v>
      </c>
      <c r="BM800" s="183" t="s">
        <v>1811</v>
      </c>
    </row>
    <row r="801" s="2" customFormat="1" ht="24.15" customHeight="1">
      <c r="A801" s="37"/>
      <c r="B801" s="171"/>
      <c r="C801" s="192" t="s">
        <v>1812</v>
      </c>
      <c r="D801" s="192" t="s">
        <v>292</v>
      </c>
      <c r="E801" s="193" t="s">
        <v>1813</v>
      </c>
      <c r="F801" s="194" t="s">
        <v>1814</v>
      </c>
      <c r="G801" s="195" t="s">
        <v>329</v>
      </c>
      <c r="H801" s="196">
        <v>8</v>
      </c>
      <c r="I801" s="197"/>
      <c r="J801" s="198">
        <f>ROUND(I801*H801,2)</f>
        <v>0</v>
      </c>
      <c r="K801" s="194" t="s">
        <v>220</v>
      </c>
      <c r="L801" s="199"/>
      <c r="M801" s="200" t="s">
        <v>3</v>
      </c>
      <c r="N801" s="201" t="s">
        <v>43</v>
      </c>
      <c r="O801" s="71"/>
      <c r="P801" s="181">
        <f>O801*H801</f>
        <v>0</v>
      </c>
      <c r="Q801" s="181">
        <v>0.0195</v>
      </c>
      <c r="R801" s="181">
        <f>Q801*H801</f>
        <v>0.156</v>
      </c>
      <c r="S801" s="181">
        <v>0</v>
      </c>
      <c r="T801" s="182">
        <f>S801*H801</f>
        <v>0</v>
      </c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R801" s="183" t="s">
        <v>374</v>
      </c>
      <c r="AT801" s="183" t="s">
        <v>292</v>
      </c>
      <c r="AU801" s="183" t="s">
        <v>222</v>
      </c>
      <c r="AY801" s="18" t="s">
        <v>213</v>
      </c>
      <c r="BE801" s="184">
        <f>IF(N801="základní",J801,0)</f>
        <v>0</v>
      </c>
      <c r="BF801" s="184">
        <f>IF(N801="snížená",J801,0)</f>
        <v>0</v>
      </c>
      <c r="BG801" s="184">
        <f>IF(N801="zákl. přenesená",J801,0)</f>
        <v>0</v>
      </c>
      <c r="BH801" s="184">
        <f>IF(N801="sníž. přenesená",J801,0)</f>
        <v>0</v>
      </c>
      <c r="BI801" s="184">
        <f>IF(N801="nulová",J801,0)</f>
        <v>0</v>
      </c>
      <c r="BJ801" s="18" t="s">
        <v>76</v>
      </c>
      <c r="BK801" s="184">
        <f>ROUND(I801*H801,2)</f>
        <v>0</v>
      </c>
      <c r="BL801" s="18" t="s">
        <v>98</v>
      </c>
      <c r="BM801" s="183" t="s">
        <v>1815</v>
      </c>
    </row>
    <row r="802" s="2" customFormat="1" ht="37.8" customHeight="1">
      <c r="A802" s="37"/>
      <c r="B802" s="171"/>
      <c r="C802" s="172" t="s">
        <v>1816</v>
      </c>
      <c r="D802" s="172" t="s">
        <v>216</v>
      </c>
      <c r="E802" s="173" t="s">
        <v>1817</v>
      </c>
      <c r="F802" s="174" t="s">
        <v>1818</v>
      </c>
      <c r="G802" s="175" t="s">
        <v>329</v>
      </c>
      <c r="H802" s="176">
        <v>5</v>
      </c>
      <c r="I802" s="177"/>
      <c r="J802" s="178">
        <f>ROUND(I802*H802,2)</f>
        <v>0</v>
      </c>
      <c r="K802" s="174" t="s">
        <v>220</v>
      </c>
      <c r="L802" s="38"/>
      <c r="M802" s="179" t="s">
        <v>3</v>
      </c>
      <c r="N802" s="180" t="s">
        <v>43</v>
      </c>
      <c r="O802" s="71"/>
      <c r="P802" s="181">
        <f>O802*H802</f>
        <v>0</v>
      </c>
      <c r="Q802" s="181">
        <v>0</v>
      </c>
      <c r="R802" s="181">
        <f>Q802*H802</f>
        <v>0</v>
      </c>
      <c r="S802" s="181">
        <v>0</v>
      </c>
      <c r="T802" s="182">
        <f>S802*H802</f>
        <v>0</v>
      </c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R802" s="183" t="s">
        <v>98</v>
      </c>
      <c r="AT802" s="183" t="s">
        <v>216</v>
      </c>
      <c r="AU802" s="183" t="s">
        <v>222</v>
      </c>
      <c r="AY802" s="18" t="s">
        <v>213</v>
      </c>
      <c r="BE802" s="184">
        <f>IF(N802="základní",J802,0)</f>
        <v>0</v>
      </c>
      <c r="BF802" s="184">
        <f>IF(N802="snížená",J802,0)</f>
        <v>0</v>
      </c>
      <c r="BG802" s="184">
        <f>IF(N802="zákl. přenesená",J802,0)</f>
        <v>0</v>
      </c>
      <c r="BH802" s="184">
        <f>IF(N802="sníž. přenesená",J802,0)</f>
        <v>0</v>
      </c>
      <c r="BI802" s="184">
        <f>IF(N802="nulová",J802,0)</f>
        <v>0</v>
      </c>
      <c r="BJ802" s="18" t="s">
        <v>76</v>
      </c>
      <c r="BK802" s="184">
        <f>ROUND(I802*H802,2)</f>
        <v>0</v>
      </c>
      <c r="BL802" s="18" t="s">
        <v>98</v>
      </c>
      <c r="BM802" s="183" t="s">
        <v>1819</v>
      </c>
    </row>
    <row r="803" s="2" customFormat="1">
      <c r="A803" s="37"/>
      <c r="B803" s="38"/>
      <c r="C803" s="37"/>
      <c r="D803" s="185" t="s">
        <v>224</v>
      </c>
      <c r="E803" s="37"/>
      <c r="F803" s="186" t="s">
        <v>1820</v>
      </c>
      <c r="G803" s="37"/>
      <c r="H803" s="37"/>
      <c r="I803" s="187"/>
      <c r="J803" s="37"/>
      <c r="K803" s="37"/>
      <c r="L803" s="38"/>
      <c r="M803" s="188"/>
      <c r="N803" s="189"/>
      <c r="O803" s="71"/>
      <c r="P803" s="71"/>
      <c r="Q803" s="71"/>
      <c r="R803" s="71"/>
      <c r="S803" s="71"/>
      <c r="T803" s="72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T803" s="18" t="s">
        <v>224</v>
      </c>
      <c r="AU803" s="18" t="s">
        <v>222</v>
      </c>
    </row>
    <row r="804" s="2" customFormat="1" ht="24.15" customHeight="1">
      <c r="A804" s="37"/>
      <c r="B804" s="171"/>
      <c r="C804" s="192" t="s">
        <v>1821</v>
      </c>
      <c r="D804" s="192" t="s">
        <v>292</v>
      </c>
      <c r="E804" s="193" t="s">
        <v>1822</v>
      </c>
      <c r="F804" s="194" t="s">
        <v>1823</v>
      </c>
      <c r="G804" s="195" t="s">
        <v>329</v>
      </c>
      <c r="H804" s="196">
        <v>5</v>
      </c>
      <c r="I804" s="197"/>
      <c r="J804" s="198">
        <f>ROUND(I804*H804,2)</f>
        <v>0</v>
      </c>
      <c r="K804" s="194" t="s">
        <v>220</v>
      </c>
      <c r="L804" s="199"/>
      <c r="M804" s="200" t="s">
        <v>3</v>
      </c>
      <c r="N804" s="201" t="s">
        <v>43</v>
      </c>
      <c r="O804" s="71"/>
      <c r="P804" s="181">
        <f>O804*H804</f>
        <v>0</v>
      </c>
      <c r="Q804" s="181">
        <v>0.020500000000000001</v>
      </c>
      <c r="R804" s="181">
        <f>Q804*H804</f>
        <v>0.10250000000000001</v>
      </c>
      <c r="S804" s="181">
        <v>0</v>
      </c>
      <c r="T804" s="182">
        <f>S804*H804</f>
        <v>0</v>
      </c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R804" s="183" t="s">
        <v>374</v>
      </c>
      <c r="AT804" s="183" t="s">
        <v>292</v>
      </c>
      <c r="AU804" s="183" t="s">
        <v>222</v>
      </c>
      <c r="AY804" s="18" t="s">
        <v>213</v>
      </c>
      <c r="BE804" s="184">
        <f>IF(N804="základní",J804,0)</f>
        <v>0</v>
      </c>
      <c r="BF804" s="184">
        <f>IF(N804="snížená",J804,0)</f>
        <v>0</v>
      </c>
      <c r="BG804" s="184">
        <f>IF(N804="zákl. přenesená",J804,0)</f>
        <v>0</v>
      </c>
      <c r="BH804" s="184">
        <f>IF(N804="sníž. přenesená",J804,0)</f>
        <v>0</v>
      </c>
      <c r="BI804" s="184">
        <f>IF(N804="nulová",J804,0)</f>
        <v>0</v>
      </c>
      <c r="BJ804" s="18" t="s">
        <v>76</v>
      </c>
      <c r="BK804" s="184">
        <f>ROUND(I804*H804,2)</f>
        <v>0</v>
      </c>
      <c r="BL804" s="18" t="s">
        <v>98</v>
      </c>
      <c r="BM804" s="183" t="s">
        <v>1824</v>
      </c>
    </row>
    <row r="805" s="2" customFormat="1" ht="37.8" customHeight="1">
      <c r="A805" s="37"/>
      <c r="B805" s="171"/>
      <c r="C805" s="172" t="s">
        <v>1825</v>
      </c>
      <c r="D805" s="172" t="s">
        <v>216</v>
      </c>
      <c r="E805" s="173" t="s">
        <v>1826</v>
      </c>
      <c r="F805" s="174" t="s">
        <v>1827</v>
      </c>
      <c r="G805" s="175" t="s">
        <v>329</v>
      </c>
      <c r="H805" s="176">
        <v>1</v>
      </c>
      <c r="I805" s="177"/>
      <c r="J805" s="178">
        <f>ROUND(I805*H805,2)</f>
        <v>0</v>
      </c>
      <c r="K805" s="174" t="s">
        <v>220</v>
      </c>
      <c r="L805" s="38"/>
      <c r="M805" s="179" t="s">
        <v>3</v>
      </c>
      <c r="N805" s="180" t="s">
        <v>43</v>
      </c>
      <c r="O805" s="71"/>
      <c r="P805" s="181">
        <f>O805*H805</f>
        <v>0</v>
      </c>
      <c r="Q805" s="181">
        <v>0</v>
      </c>
      <c r="R805" s="181">
        <f>Q805*H805</f>
        <v>0</v>
      </c>
      <c r="S805" s="181">
        <v>0</v>
      </c>
      <c r="T805" s="182">
        <f>S805*H805</f>
        <v>0</v>
      </c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R805" s="183" t="s">
        <v>98</v>
      </c>
      <c r="AT805" s="183" t="s">
        <v>216</v>
      </c>
      <c r="AU805" s="183" t="s">
        <v>222</v>
      </c>
      <c r="AY805" s="18" t="s">
        <v>213</v>
      </c>
      <c r="BE805" s="184">
        <f>IF(N805="základní",J805,0)</f>
        <v>0</v>
      </c>
      <c r="BF805" s="184">
        <f>IF(N805="snížená",J805,0)</f>
        <v>0</v>
      </c>
      <c r="BG805" s="184">
        <f>IF(N805="zákl. přenesená",J805,0)</f>
        <v>0</v>
      </c>
      <c r="BH805" s="184">
        <f>IF(N805="sníž. přenesená",J805,0)</f>
        <v>0</v>
      </c>
      <c r="BI805" s="184">
        <f>IF(N805="nulová",J805,0)</f>
        <v>0</v>
      </c>
      <c r="BJ805" s="18" t="s">
        <v>76</v>
      </c>
      <c r="BK805" s="184">
        <f>ROUND(I805*H805,2)</f>
        <v>0</v>
      </c>
      <c r="BL805" s="18" t="s">
        <v>98</v>
      </c>
      <c r="BM805" s="183" t="s">
        <v>1828</v>
      </c>
    </row>
    <row r="806" s="2" customFormat="1">
      <c r="A806" s="37"/>
      <c r="B806" s="38"/>
      <c r="C806" s="37"/>
      <c r="D806" s="185" t="s">
        <v>224</v>
      </c>
      <c r="E806" s="37"/>
      <c r="F806" s="186" t="s">
        <v>1829</v>
      </c>
      <c r="G806" s="37"/>
      <c r="H806" s="37"/>
      <c r="I806" s="187"/>
      <c r="J806" s="37"/>
      <c r="K806" s="37"/>
      <c r="L806" s="38"/>
      <c r="M806" s="188"/>
      <c r="N806" s="189"/>
      <c r="O806" s="71"/>
      <c r="P806" s="71"/>
      <c r="Q806" s="71"/>
      <c r="R806" s="71"/>
      <c r="S806" s="71"/>
      <c r="T806" s="72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T806" s="18" t="s">
        <v>224</v>
      </c>
      <c r="AU806" s="18" t="s">
        <v>222</v>
      </c>
    </row>
    <row r="807" s="2" customFormat="1" ht="24.15" customHeight="1">
      <c r="A807" s="37"/>
      <c r="B807" s="171"/>
      <c r="C807" s="192" t="s">
        <v>1830</v>
      </c>
      <c r="D807" s="192" t="s">
        <v>292</v>
      </c>
      <c r="E807" s="193" t="s">
        <v>1831</v>
      </c>
      <c r="F807" s="194" t="s">
        <v>1832</v>
      </c>
      <c r="G807" s="195" t="s">
        <v>329</v>
      </c>
      <c r="H807" s="196">
        <v>1</v>
      </c>
      <c r="I807" s="197"/>
      <c r="J807" s="198">
        <f>ROUND(I807*H807,2)</f>
        <v>0</v>
      </c>
      <c r="K807" s="194" t="s">
        <v>220</v>
      </c>
      <c r="L807" s="199"/>
      <c r="M807" s="200" t="s">
        <v>3</v>
      </c>
      <c r="N807" s="201" t="s">
        <v>43</v>
      </c>
      <c r="O807" s="71"/>
      <c r="P807" s="181">
        <f>O807*H807</f>
        <v>0</v>
      </c>
      <c r="Q807" s="181">
        <v>0.043999999999999997</v>
      </c>
      <c r="R807" s="181">
        <f>Q807*H807</f>
        <v>0.043999999999999997</v>
      </c>
      <c r="S807" s="181">
        <v>0</v>
      </c>
      <c r="T807" s="182">
        <f>S807*H807</f>
        <v>0</v>
      </c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R807" s="183" t="s">
        <v>374</v>
      </c>
      <c r="AT807" s="183" t="s">
        <v>292</v>
      </c>
      <c r="AU807" s="183" t="s">
        <v>222</v>
      </c>
      <c r="AY807" s="18" t="s">
        <v>213</v>
      </c>
      <c r="BE807" s="184">
        <f>IF(N807="základní",J807,0)</f>
        <v>0</v>
      </c>
      <c r="BF807" s="184">
        <f>IF(N807="snížená",J807,0)</f>
        <v>0</v>
      </c>
      <c r="BG807" s="184">
        <f>IF(N807="zákl. přenesená",J807,0)</f>
        <v>0</v>
      </c>
      <c r="BH807" s="184">
        <f>IF(N807="sníž. přenesená",J807,0)</f>
        <v>0</v>
      </c>
      <c r="BI807" s="184">
        <f>IF(N807="nulová",J807,0)</f>
        <v>0</v>
      </c>
      <c r="BJ807" s="18" t="s">
        <v>76</v>
      </c>
      <c r="BK807" s="184">
        <f>ROUND(I807*H807,2)</f>
        <v>0</v>
      </c>
      <c r="BL807" s="18" t="s">
        <v>98</v>
      </c>
      <c r="BM807" s="183" t="s">
        <v>1833</v>
      </c>
    </row>
    <row r="808" s="2" customFormat="1" ht="37.8" customHeight="1">
      <c r="A808" s="37"/>
      <c r="B808" s="171"/>
      <c r="C808" s="172" t="s">
        <v>1834</v>
      </c>
      <c r="D808" s="172" t="s">
        <v>216</v>
      </c>
      <c r="E808" s="173" t="s">
        <v>1835</v>
      </c>
      <c r="F808" s="174" t="s">
        <v>1836</v>
      </c>
      <c r="G808" s="175" t="s">
        <v>329</v>
      </c>
      <c r="H808" s="176">
        <v>1</v>
      </c>
      <c r="I808" s="177"/>
      <c r="J808" s="178">
        <f>ROUND(I808*H808,2)</f>
        <v>0</v>
      </c>
      <c r="K808" s="174" t="s">
        <v>220</v>
      </c>
      <c r="L808" s="38"/>
      <c r="M808" s="179" t="s">
        <v>3</v>
      </c>
      <c r="N808" s="180" t="s">
        <v>43</v>
      </c>
      <c r="O808" s="71"/>
      <c r="P808" s="181">
        <f>O808*H808</f>
        <v>0</v>
      </c>
      <c r="Q808" s="181">
        <v>0</v>
      </c>
      <c r="R808" s="181">
        <f>Q808*H808</f>
        <v>0</v>
      </c>
      <c r="S808" s="181">
        <v>0</v>
      </c>
      <c r="T808" s="182">
        <f>S808*H808</f>
        <v>0</v>
      </c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R808" s="183" t="s">
        <v>98</v>
      </c>
      <c r="AT808" s="183" t="s">
        <v>216</v>
      </c>
      <c r="AU808" s="183" t="s">
        <v>222</v>
      </c>
      <c r="AY808" s="18" t="s">
        <v>213</v>
      </c>
      <c r="BE808" s="184">
        <f>IF(N808="základní",J808,0)</f>
        <v>0</v>
      </c>
      <c r="BF808" s="184">
        <f>IF(N808="snížená",J808,0)</f>
        <v>0</v>
      </c>
      <c r="BG808" s="184">
        <f>IF(N808="zákl. přenesená",J808,0)</f>
        <v>0</v>
      </c>
      <c r="BH808" s="184">
        <f>IF(N808="sníž. přenesená",J808,0)</f>
        <v>0</v>
      </c>
      <c r="BI808" s="184">
        <f>IF(N808="nulová",J808,0)</f>
        <v>0</v>
      </c>
      <c r="BJ808" s="18" t="s">
        <v>76</v>
      </c>
      <c r="BK808" s="184">
        <f>ROUND(I808*H808,2)</f>
        <v>0</v>
      </c>
      <c r="BL808" s="18" t="s">
        <v>98</v>
      </c>
      <c r="BM808" s="183" t="s">
        <v>1837</v>
      </c>
    </row>
    <row r="809" s="2" customFormat="1">
      <c r="A809" s="37"/>
      <c r="B809" s="38"/>
      <c r="C809" s="37"/>
      <c r="D809" s="185" t="s">
        <v>224</v>
      </c>
      <c r="E809" s="37"/>
      <c r="F809" s="186" t="s">
        <v>1838</v>
      </c>
      <c r="G809" s="37"/>
      <c r="H809" s="37"/>
      <c r="I809" s="187"/>
      <c r="J809" s="37"/>
      <c r="K809" s="37"/>
      <c r="L809" s="38"/>
      <c r="M809" s="188"/>
      <c r="N809" s="189"/>
      <c r="O809" s="71"/>
      <c r="P809" s="71"/>
      <c r="Q809" s="71"/>
      <c r="R809" s="71"/>
      <c r="S809" s="71"/>
      <c r="T809" s="72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T809" s="18" t="s">
        <v>224</v>
      </c>
      <c r="AU809" s="18" t="s">
        <v>222</v>
      </c>
    </row>
    <row r="810" s="2" customFormat="1" ht="24.15" customHeight="1">
      <c r="A810" s="37"/>
      <c r="B810" s="171"/>
      <c r="C810" s="192" t="s">
        <v>1839</v>
      </c>
      <c r="D810" s="192" t="s">
        <v>292</v>
      </c>
      <c r="E810" s="193" t="s">
        <v>1809</v>
      </c>
      <c r="F810" s="194" t="s">
        <v>1810</v>
      </c>
      <c r="G810" s="195" t="s">
        <v>329</v>
      </c>
      <c r="H810" s="196">
        <v>1</v>
      </c>
      <c r="I810" s="197"/>
      <c r="J810" s="198">
        <f>ROUND(I810*H810,2)</f>
        <v>0</v>
      </c>
      <c r="K810" s="194" t="s">
        <v>220</v>
      </c>
      <c r="L810" s="199"/>
      <c r="M810" s="200" t="s">
        <v>3</v>
      </c>
      <c r="N810" s="201" t="s">
        <v>43</v>
      </c>
      <c r="O810" s="71"/>
      <c r="P810" s="181">
        <f>O810*H810</f>
        <v>0</v>
      </c>
      <c r="Q810" s="181">
        <v>0.017500000000000002</v>
      </c>
      <c r="R810" s="181">
        <f>Q810*H810</f>
        <v>0.017500000000000002</v>
      </c>
      <c r="S810" s="181">
        <v>0</v>
      </c>
      <c r="T810" s="182">
        <f>S810*H810</f>
        <v>0</v>
      </c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R810" s="183" t="s">
        <v>374</v>
      </c>
      <c r="AT810" s="183" t="s">
        <v>292</v>
      </c>
      <c r="AU810" s="183" t="s">
        <v>222</v>
      </c>
      <c r="AY810" s="18" t="s">
        <v>213</v>
      </c>
      <c r="BE810" s="184">
        <f>IF(N810="základní",J810,0)</f>
        <v>0</v>
      </c>
      <c r="BF810" s="184">
        <f>IF(N810="snížená",J810,0)</f>
        <v>0</v>
      </c>
      <c r="BG810" s="184">
        <f>IF(N810="zákl. přenesená",J810,0)</f>
        <v>0</v>
      </c>
      <c r="BH810" s="184">
        <f>IF(N810="sníž. přenesená",J810,0)</f>
        <v>0</v>
      </c>
      <c r="BI810" s="184">
        <f>IF(N810="nulová",J810,0)</f>
        <v>0</v>
      </c>
      <c r="BJ810" s="18" t="s">
        <v>76</v>
      </c>
      <c r="BK810" s="184">
        <f>ROUND(I810*H810,2)</f>
        <v>0</v>
      </c>
      <c r="BL810" s="18" t="s">
        <v>98</v>
      </c>
      <c r="BM810" s="183" t="s">
        <v>1840</v>
      </c>
    </row>
    <row r="811" s="2" customFormat="1" ht="24.15" customHeight="1">
      <c r="A811" s="37"/>
      <c r="B811" s="171"/>
      <c r="C811" s="172" t="s">
        <v>1841</v>
      </c>
      <c r="D811" s="172" t="s">
        <v>216</v>
      </c>
      <c r="E811" s="173" t="s">
        <v>1842</v>
      </c>
      <c r="F811" s="174" t="s">
        <v>1843</v>
      </c>
      <c r="G811" s="175" t="s">
        <v>329</v>
      </c>
      <c r="H811" s="176">
        <v>4</v>
      </c>
      <c r="I811" s="177"/>
      <c r="J811" s="178">
        <f>ROUND(I811*H811,2)</f>
        <v>0</v>
      </c>
      <c r="K811" s="174" t="s">
        <v>220</v>
      </c>
      <c r="L811" s="38"/>
      <c r="M811" s="179" t="s">
        <v>3</v>
      </c>
      <c r="N811" s="180" t="s">
        <v>43</v>
      </c>
      <c r="O811" s="71"/>
      <c r="P811" s="181">
        <f>O811*H811</f>
        <v>0</v>
      </c>
      <c r="Q811" s="181">
        <v>0</v>
      </c>
      <c r="R811" s="181">
        <f>Q811*H811</f>
        <v>0</v>
      </c>
      <c r="S811" s="181">
        <v>0</v>
      </c>
      <c r="T811" s="182">
        <f>S811*H811</f>
        <v>0</v>
      </c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R811" s="183" t="s">
        <v>98</v>
      </c>
      <c r="AT811" s="183" t="s">
        <v>216</v>
      </c>
      <c r="AU811" s="183" t="s">
        <v>222</v>
      </c>
      <c r="AY811" s="18" t="s">
        <v>213</v>
      </c>
      <c r="BE811" s="184">
        <f>IF(N811="základní",J811,0)</f>
        <v>0</v>
      </c>
      <c r="BF811" s="184">
        <f>IF(N811="snížená",J811,0)</f>
        <v>0</v>
      </c>
      <c r="BG811" s="184">
        <f>IF(N811="zákl. přenesená",J811,0)</f>
        <v>0</v>
      </c>
      <c r="BH811" s="184">
        <f>IF(N811="sníž. přenesená",J811,0)</f>
        <v>0</v>
      </c>
      <c r="BI811" s="184">
        <f>IF(N811="nulová",J811,0)</f>
        <v>0</v>
      </c>
      <c r="BJ811" s="18" t="s">
        <v>76</v>
      </c>
      <c r="BK811" s="184">
        <f>ROUND(I811*H811,2)</f>
        <v>0</v>
      </c>
      <c r="BL811" s="18" t="s">
        <v>98</v>
      </c>
      <c r="BM811" s="183" t="s">
        <v>1844</v>
      </c>
    </row>
    <row r="812" s="2" customFormat="1">
      <c r="A812" s="37"/>
      <c r="B812" s="38"/>
      <c r="C812" s="37"/>
      <c r="D812" s="185" t="s">
        <v>224</v>
      </c>
      <c r="E812" s="37"/>
      <c r="F812" s="186" t="s">
        <v>1845</v>
      </c>
      <c r="G812" s="37"/>
      <c r="H812" s="37"/>
      <c r="I812" s="187"/>
      <c r="J812" s="37"/>
      <c r="K812" s="37"/>
      <c r="L812" s="38"/>
      <c r="M812" s="188"/>
      <c r="N812" s="189"/>
      <c r="O812" s="71"/>
      <c r="P812" s="71"/>
      <c r="Q812" s="71"/>
      <c r="R812" s="71"/>
      <c r="S812" s="71"/>
      <c r="T812" s="72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T812" s="18" t="s">
        <v>224</v>
      </c>
      <c r="AU812" s="18" t="s">
        <v>222</v>
      </c>
    </row>
    <row r="813" s="2" customFormat="1" ht="16.5" customHeight="1">
      <c r="A813" s="37"/>
      <c r="B813" s="171"/>
      <c r="C813" s="192" t="s">
        <v>1846</v>
      </c>
      <c r="D813" s="192" t="s">
        <v>292</v>
      </c>
      <c r="E813" s="193" t="s">
        <v>1847</v>
      </c>
      <c r="F813" s="194" t="s">
        <v>1848</v>
      </c>
      <c r="G813" s="195" t="s">
        <v>329</v>
      </c>
      <c r="H813" s="196">
        <v>4</v>
      </c>
      <c r="I813" s="197"/>
      <c r="J813" s="198">
        <f>ROUND(I813*H813,2)</f>
        <v>0</v>
      </c>
      <c r="K813" s="194" t="s">
        <v>220</v>
      </c>
      <c r="L813" s="199"/>
      <c r="M813" s="200" t="s">
        <v>3</v>
      </c>
      <c r="N813" s="201" t="s">
        <v>43</v>
      </c>
      <c r="O813" s="71"/>
      <c r="P813" s="181">
        <f>O813*H813</f>
        <v>0</v>
      </c>
      <c r="Q813" s="181">
        <v>0.0023999999999999998</v>
      </c>
      <c r="R813" s="181">
        <f>Q813*H813</f>
        <v>0.0095999999999999992</v>
      </c>
      <c r="S813" s="181">
        <v>0</v>
      </c>
      <c r="T813" s="182">
        <f>S813*H813</f>
        <v>0</v>
      </c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R813" s="183" t="s">
        <v>374</v>
      </c>
      <c r="AT813" s="183" t="s">
        <v>292</v>
      </c>
      <c r="AU813" s="183" t="s">
        <v>222</v>
      </c>
      <c r="AY813" s="18" t="s">
        <v>213</v>
      </c>
      <c r="BE813" s="184">
        <f>IF(N813="základní",J813,0)</f>
        <v>0</v>
      </c>
      <c r="BF813" s="184">
        <f>IF(N813="snížená",J813,0)</f>
        <v>0</v>
      </c>
      <c r="BG813" s="184">
        <f>IF(N813="zákl. přenesená",J813,0)</f>
        <v>0</v>
      </c>
      <c r="BH813" s="184">
        <f>IF(N813="sníž. přenesená",J813,0)</f>
        <v>0</v>
      </c>
      <c r="BI813" s="184">
        <f>IF(N813="nulová",J813,0)</f>
        <v>0</v>
      </c>
      <c r="BJ813" s="18" t="s">
        <v>76</v>
      </c>
      <c r="BK813" s="184">
        <f>ROUND(I813*H813,2)</f>
        <v>0</v>
      </c>
      <c r="BL813" s="18" t="s">
        <v>98</v>
      </c>
      <c r="BM813" s="183" t="s">
        <v>1849</v>
      </c>
    </row>
    <row r="814" s="2" customFormat="1" ht="24.15" customHeight="1">
      <c r="A814" s="37"/>
      <c r="B814" s="171"/>
      <c r="C814" s="172" t="s">
        <v>1850</v>
      </c>
      <c r="D814" s="172" t="s">
        <v>216</v>
      </c>
      <c r="E814" s="173" t="s">
        <v>1851</v>
      </c>
      <c r="F814" s="174" t="s">
        <v>1852</v>
      </c>
      <c r="G814" s="175" t="s">
        <v>329</v>
      </c>
      <c r="H814" s="176">
        <v>4</v>
      </c>
      <c r="I814" s="177"/>
      <c r="J814" s="178">
        <f>ROUND(I814*H814,2)</f>
        <v>0</v>
      </c>
      <c r="K814" s="174" t="s">
        <v>220</v>
      </c>
      <c r="L814" s="38"/>
      <c r="M814" s="179" t="s">
        <v>3</v>
      </c>
      <c r="N814" s="180" t="s">
        <v>43</v>
      </c>
      <c r="O814" s="71"/>
      <c r="P814" s="181">
        <f>O814*H814</f>
        <v>0</v>
      </c>
      <c r="Q814" s="181">
        <v>0</v>
      </c>
      <c r="R814" s="181">
        <f>Q814*H814</f>
        <v>0</v>
      </c>
      <c r="S814" s="181">
        <v>0</v>
      </c>
      <c r="T814" s="182">
        <f>S814*H814</f>
        <v>0</v>
      </c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R814" s="183" t="s">
        <v>98</v>
      </c>
      <c r="AT814" s="183" t="s">
        <v>216</v>
      </c>
      <c r="AU814" s="183" t="s">
        <v>222</v>
      </c>
      <c r="AY814" s="18" t="s">
        <v>213</v>
      </c>
      <c r="BE814" s="184">
        <f>IF(N814="základní",J814,0)</f>
        <v>0</v>
      </c>
      <c r="BF814" s="184">
        <f>IF(N814="snížená",J814,0)</f>
        <v>0</v>
      </c>
      <c r="BG814" s="184">
        <f>IF(N814="zákl. přenesená",J814,0)</f>
        <v>0</v>
      </c>
      <c r="BH814" s="184">
        <f>IF(N814="sníž. přenesená",J814,0)</f>
        <v>0</v>
      </c>
      <c r="BI814" s="184">
        <f>IF(N814="nulová",J814,0)</f>
        <v>0</v>
      </c>
      <c r="BJ814" s="18" t="s">
        <v>76</v>
      </c>
      <c r="BK814" s="184">
        <f>ROUND(I814*H814,2)</f>
        <v>0</v>
      </c>
      <c r="BL814" s="18" t="s">
        <v>98</v>
      </c>
      <c r="BM814" s="183" t="s">
        <v>1853</v>
      </c>
    </row>
    <row r="815" s="2" customFormat="1">
      <c r="A815" s="37"/>
      <c r="B815" s="38"/>
      <c r="C815" s="37"/>
      <c r="D815" s="185" t="s">
        <v>224</v>
      </c>
      <c r="E815" s="37"/>
      <c r="F815" s="186" t="s">
        <v>1854</v>
      </c>
      <c r="G815" s="37"/>
      <c r="H815" s="37"/>
      <c r="I815" s="187"/>
      <c r="J815" s="37"/>
      <c r="K815" s="37"/>
      <c r="L815" s="38"/>
      <c r="M815" s="188"/>
      <c r="N815" s="189"/>
      <c r="O815" s="71"/>
      <c r="P815" s="71"/>
      <c r="Q815" s="71"/>
      <c r="R815" s="71"/>
      <c r="S815" s="71"/>
      <c r="T815" s="72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T815" s="18" t="s">
        <v>224</v>
      </c>
      <c r="AU815" s="18" t="s">
        <v>222</v>
      </c>
    </row>
    <row r="816" s="2" customFormat="1">
      <c r="A816" s="37"/>
      <c r="B816" s="171"/>
      <c r="C816" s="192" t="s">
        <v>1855</v>
      </c>
      <c r="D816" s="192" t="s">
        <v>292</v>
      </c>
      <c r="E816" s="193" t="s">
        <v>1856</v>
      </c>
      <c r="F816" s="194" t="s">
        <v>1857</v>
      </c>
      <c r="G816" s="195" t="s">
        <v>1452</v>
      </c>
      <c r="H816" s="196">
        <v>0.040000000000000001</v>
      </c>
      <c r="I816" s="197"/>
      <c r="J816" s="198">
        <f>ROUND(I816*H816,2)</f>
        <v>0</v>
      </c>
      <c r="K816" s="194" t="s">
        <v>220</v>
      </c>
      <c r="L816" s="199"/>
      <c r="M816" s="200" t="s">
        <v>3</v>
      </c>
      <c r="N816" s="201" t="s">
        <v>43</v>
      </c>
      <c r="O816" s="71"/>
      <c r="P816" s="181">
        <f>O816*H816</f>
        <v>0</v>
      </c>
      <c r="Q816" s="181">
        <v>0.012999999999999999</v>
      </c>
      <c r="R816" s="181">
        <f>Q816*H816</f>
        <v>0.00051999999999999995</v>
      </c>
      <c r="S816" s="181">
        <v>0</v>
      </c>
      <c r="T816" s="182">
        <f>S816*H816</f>
        <v>0</v>
      </c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R816" s="183" t="s">
        <v>374</v>
      </c>
      <c r="AT816" s="183" t="s">
        <v>292</v>
      </c>
      <c r="AU816" s="183" t="s">
        <v>222</v>
      </c>
      <c r="AY816" s="18" t="s">
        <v>213</v>
      </c>
      <c r="BE816" s="184">
        <f>IF(N816="základní",J816,0)</f>
        <v>0</v>
      </c>
      <c r="BF816" s="184">
        <f>IF(N816="snížená",J816,0)</f>
        <v>0</v>
      </c>
      <c r="BG816" s="184">
        <f>IF(N816="zákl. přenesená",J816,0)</f>
        <v>0</v>
      </c>
      <c r="BH816" s="184">
        <f>IF(N816="sníž. přenesená",J816,0)</f>
        <v>0</v>
      </c>
      <c r="BI816" s="184">
        <f>IF(N816="nulová",J816,0)</f>
        <v>0</v>
      </c>
      <c r="BJ816" s="18" t="s">
        <v>76</v>
      </c>
      <c r="BK816" s="184">
        <f>ROUND(I816*H816,2)</f>
        <v>0</v>
      </c>
      <c r="BL816" s="18" t="s">
        <v>98</v>
      </c>
      <c r="BM816" s="183" t="s">
        <v>1858</v>
      </c>
    </row>
    <row r="817" s="2" customFormat="1" ht="24.15" customHeight="1">
      <c r="A817" s="37"/>
      <c r="B817" s="171"/>
      <c r="C817" s="172" t="s">
        <v>1859</v>
      </c>
      <c r="D817" s="172" t="s">
        <v>216</v>
      </c>
      <c r="E817" s="173" t="s">
        <v>1860</v>
      </c>
      <c r="F817" s="174" t="s">
        <v>1861</v>
      </c>
      <c r="G817" s="175" t="s">
        <v>329</v>
      </c>
      <c r="H817" s="176">
        <v>22</v>
      </c>
      <c r="I817" s="177"/>
      <c r="J817" s="178">
        <f>ROUND(I817*H817,2)</f>
        <v>0</v>
      </c>
      <c r="K817" s="174" t="s">
        <v>220</v>
      </c>
      <c r="L817" s="38"/>
      <c r="M817" s="179" t="s">
        <v>3</v>
      </c>
      <c r="N817" s="180" t="s">
        <v>43</v>
      </c>
      <c r="O817" s="71"/>
      <c r="P817" s="181">
        <f>O817*H817</f>
        <v>0</v>
      </c>
      <c r="Q817" s="181">
        <v>0</v>
      </c>
      <c r="R817" s="181">
        <f>Q817*H817</f>
        <v>0</v>
      </c>
      <c r="S817" s="181">
        <v>0</v>
      </c>
      <c r="T817" s="182">
        <f>S817*H817</f>
        <v>0</v>
      </c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R817" s="183" t="s">
        <v>98</v>
      </c>
      <c r="AT817" s="183" t="s">
        <v>216</v>
      </c>
      <c r="AU817" s="183" t="s">
        <v>222</v>
      </c>
      <c r="AY817" s="18" t="s">
        <v>213</v>
      </c>
      <c r="BE817" s="184">
        <f>IF(N817="základní",J817,0)</f>
        <v>0</v>
      </c>
      <c r="BF817" s="184">
        <f>IF(N817="snížená",J817,0)</f>
        <v>0</v>
      </c>
      <c r="BG817" s="184">
        <f>IF(N817="zákl. přenesená",J817,0)</f>
        <v>0</v>
      </c>
      <c r="BH817" s="184">
        <f>IF(N817="sníž. přenesená",J817,0)</f>
        <v>0</v>
      </c>
      <c r="BI817" s="184">
        <f>IF(N817="nulová",J817,0)</f>
        <v>0</v>
      </c>
      <c r="BJ817" s="18" t="s">
        <v>76</v>
      </c>
      <c r="BK817" s="184">
        <f>ROUND(I817*H817,2)</f>
        <v>0</v>
      </c>
      <c r="BL817" s="18" t="s">
        <v>98</v>
      </c>
      <c r="BM817" s="183" t="s">
        <v>1862</v>
      </c>
    </row>
    <row r="818" s="2" customFormat="1">
      <c r="A818" s="37"/>
      <c r="B818" s="38"/>
      <c r="C818" s="37"/>
      <c r="D818" s="185" t="s">
        <v>224</v>
      </c>
      <c r="E818" s="37"/>
      <c r="F818" s="186" t="s">
        <v>1863</v>
      </c>
      <c r="G818" s="37"/>
      <c r="H818" s="37"/>
      <c r="I818" s="187"/>
      <c r="J818" s="37"/>
      <c r="K818" s="37"/>
      <c r="L818" s="38"/>
      <c r="M818" s="188"/>
      <c r="N818" s="189"/>
      <c r="O818" s="71"/>
      <c r="P818" s="71"/>
      <c r="Q818" s="71"/>
      <c r="R818" s="71"/>
      <c r="S818" s="71"/>
      <c r="T818" s="72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T818" s="18" t="s">
        <v>224</v>
      </c>
      <c r="AU818" s="18" t="s">
        <v>222</v>
      </c>
    </row>
    <row r="819" s="2" customFormat="1" ht="24.15" customHeight="1">
      <c r="A819" s="37"/>
      <c r="B819" s="171"/>
      <c r="C819" s="192" t="s">
        <v>1864</v>
      </c>
      <c r="D819" s="192" t="s">
        <v>292</v>
      </c>
      <c r="E819" s="193" t="s">
        <v>1865</v>
      </c>
      <c r="F819" s="194" t="s">
        <v>1866</v>
      </c>
      <c r="G819" s="195" t="s">
        <v>329</v>
      </c>
      <c r="H819" s="196">
        <v>22</v>
      </c>
      <c r="I819" s="197"/>
      <c r="J819" s="198">
        <f>ROUND(I819*H819,2)</f>
        <v>0</v>
      </c>
      <c r="K819" s="194" t="s">
        <v>220</v>
      </c>
      <c r="L819" s="199"/>
      <c r="M819" s="200" t="s">
        <v>3</v>
      </c>
      <c r="N819" s="201" t="s">
        <v>43</v>
      </c>
      <c r="O819" s="71"/>
      <c r="P819" s="181">
        <f>O819*H819</f>
        <v>0</v>
      </c>
      <c r="Q819" s="181">
        <v>0.00014999999999999999</v>
      </c>
      <c r="R819" s="181">
        <f>Q819*H819</f>
        <v>0.0032999999999999995</v>
      </c>
      <c r="S819" s="181">
        <v>0</v>
      </c>
      <c r="T819" s="182">
        <f>S819*H819</f>
        <v>0</v>
      </c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R819" s="183" t="s">
        <v>374</v>
      </c>
      <c r="AT819" s="183" t="s">
        <v>292</v>
      </c>
      <c r="AU819" s="183" t="s">
        <v>222</v>
      </c>
      <c r="AY819" s="18" t="s">
        <v>213</v>
      </c>
      <c r="BE819" s="184">
        <f>IF(N819="základní",J819,0)</f>
        <v>0</v>
      </c>
      <c r="BF819" s="184">
        <f>IF(N819="snížená",J819,0)</f>
        <v>0</v>
      </c>
      <c r="BG819" s="184">
        <f>IF(N819="zákl. přenesená",J819,0)</f>
        <v>0</v>
      </c>
      <c r="BH819" s="184">
        <f>IF(N819="sníž. přenesená",J819,0)</f>
        <v>0</v>
      </c>
      <c r="BI819" s="184">
        <f>IF(N819="nulová",J819,0)</f>
        <v>0</v>
      </c>
      <c r="BJ819" s="18" t="s">
        <v>76</v>
      </c>
      <c r="BK819" s="184">
        <f>ROUND(I819*H819,2)</f>
        <v>0</v>
      </c>
      <c r="BL819" s="18" t="s">
        <v>98</v>
      </c>
      <c r="BM819" s="183" t="s">
        <v>1867</v>
      </c>
    </row>
    <row r="820" s="2" customFormat="1" ht="24.15" customHeight="1">
      <c r="A820" s="37"/>
      <c r="B820" s="171"/>
      <c r="C820" s="172" t="s">
        <v>1868</v>
      </c>
      <c r="D820" s="172" t="s">
        <v>216</v>
      </c>
      <c r="E820" s="173" t="s">
        <v>1869</v>
      </c>
      <c r="F820" s="174" t="s">
        <v>1870</v>
      </c>
      <c r="G820" s="175" t="s">
        <v>329</v>
      </c>
      <c r="H820" s="176">
        <v>22</v>
      </c>
      <c r="I820" s="177"/>
      <c r="J820" s="178">
        <f>ROUND(I820*H820,2)</f>
        <v>0</v>
      </c>
      <c r="K820" s="174" t="s">
        <v>220</v>
      </c>
      <c r="L820" s="38"/>
      <c r="M820" s="179" t="s">
        <v>3</v>
      </c>
      <c r="N820" s="180" t="s">
        <v>43</v>
      </c>
      <c r="O820" s="71"/>
      <c r="P820" s="181">
        <f>O820*H820</f>
        <v>0</v>
      </c>
      <c r="Q820" s="181">
        <v>0</v>
      </c>
      <c r="R820" s="181">
        <f>Q820*H820</f>
        <v>0</v>
      </c>
      <c r="S820" s="181">
        <v>0</v>
      </c>
      <c r="T820" s="182">
        <f>S820*H820</f>
        <v>0</v>
      </c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R820" s="183" t="s">
        <v>98</v>
      </c>
      <c r="AT820" s="183" t="s">
        <v>216</v>
      </c>
      <c r="AU820" s="183" t="s">
        <v>222</v>
      </c>
      <c r="AY820" s="18" t="s">
        <v>213</v>
      </c>
      <c r="BE820" s="184">
        <f>IF(N820="základní",J820,0)</f>
        <v>0</v>
      </c>
      <c r="BF820" s="184">
        <f>IF(N820="snížená",J820,0)</f>
        <v>0</v>
      </c>
      <c r="BG820" s="184">
        <f>IF(N820="zákl. přenesená",J820,0)</f>
        <v>0</v>
      </c>
      <c r="BH820" s="184">
        <f>IF(N820="sníž. přenesená",J820,0)</f>
        <v>0</v>
      </c>
      <c r="BI820" s="184">
        <f>IF(N820="nulová",J820,0)</f>
        <v>0</v>
      </c>
      <c r="BJ820" s="18" t="s">
        <v>76</v>
      </c>
      <c r="BK820" s="184">
        <f>ROUND(I820*H820,2)</f>
        <v>0</v>
      </c>
      <c r="BL820" s="18" t="s">
        <v>98</v>
      </c>
      <c r="BM820" s="183" t="s">
        <v>1871</v>
      </c>
    </row>
    <row r="821" s="2" customFormat="1">
      <c r="A821" s="37"/>
      <c r="B821" s="38"/>
      <c r="C821" s="37"/>
      <c r="D821" s="185" t="s">
        <v>224</v>
      </c>
      <c r="E821" s="37"/>
      <c r="F821" s="186" t="s">
        <v>1872</v>
      </c>
      <c r="G821" s="37"/>
      <c r="H821" s="37"/>
      <c r="I821" s="187"/>
      <c r="J821" s="37"/>
      <c r="K821" s="37"/>
      <c r="L821" s="38"/>
      <c r="M821" s="188"/>
      <c r="N821" s="189"/>
      <c r="O821" s="71"/>
      <c r="P821" s="71"/>
      <c r="Q821" s="71"/>
      <c r="R821" s="71"/>
      <c r="S821" s="71"/>
      <c r="T821" s="72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T821" s="18" t="s">
        <v>224</v>
      </c>
      <c r="AU821" s="18" t="s">
        <v>222</v>
      </c>
    </row>
    <row r="822" s="2" customFormat="1" ht="24.15" customHeight="1">
      <c r="A822" s="37"/>
      <c r="B822" s="171"/>
      <c r="C822" s="192" t="s">
        <v>1873</v>
      </c>
      <c r="D822" s="192" t="s">
        <v>292</v>
      </c>
      <c r="E822" s="193" t="s">
        <v>1874</v>
      </c>
      <c r="F822" s="194" t="s">
        <v>1875</v>
      </c>
      <c r="G822" s="195" t="s">
        <v>329</v>
      </c>
      <c r="H822" s="196">
        <v>21</v>
      </c>
      <c r="I822" s="197"/>
      <c r="J822" s="198">
        <f>ROUND(I822*H822,2)</f>
        <v>0</v>
      </c>
      <c r="K822" s="194" t="s">
        <v>220</v>
      </c>
      <c r="L822" s="199"/>
      <c r="M822" s="200" t="s">
        <v>3</v>
      </c>
      <c r="N822" s="201" t="s">
        <v>43</v>
      </c>
      <c r="O822" s="71"/>
      <c r="P822" s="181">
        <f>O822*H822</f>
        <v>0</v>
      </c>
      <c r="Q822" s="181">
        <v>0.0022000000000000001</v>
      </c>
      <c r="R822" s="181">
        <f>Q822*H822</f>
        <v>0.046200000000000005</v>
      </c>
      <c r="S822" s="181">
        <v>0</v>
      </c>
      <c r="T822" s="182">
        <f>S822*H822</f>
        <v>0</v>
      </c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R822" s="183" t="s">
        <v>374</v>
      </c>
      <c r="AT822" s="183" t="s">
        <v>292</v>
      </c>
      <c r="AU822" s="183" t="s">
        <v>222</v>
      </c>
      <c r="AY822" s="18" t="s">
        <v>213</v>
      </c>
      <c r="BE822" s="184">
        <f>IF(N822="základní",J822,0)</f>
        <v>0</v>
      </c>
      <c r="BF822" s="184">
        <f>IF(N822="snížená",J822,0)</f>
        <v>0</v>
      </c>
      <c r="BG822" s="184">
        <f>IF(N822="zákl. přenesená",J822,0)</f>
        <v>0</v>
      </c>
      <c r="BH822" s="184">
        <f>IF(N822="sníž. přenesená",J822,0)</f>
        <v>0</v>
      </c>
      <c r="BI822" s="184">
        <f>IF(N822="nulová",J822,0)</f>
        <v>0</v>
      </c>
      <c r="BJ822" s="18" t="s">
        <v>76</v>
      </c>
      <c r="BK822" s="184">
        <f>ROUND(I822*H822,2)</f>
        <v>0</v>
      </c>
      <c r="BL822" s="18" t="s">
        <v>98</v>
      </c>
      <c r="BM822" s="183" t="s">
        <v>1876</v>
      </c>
    </row>
    <row r="823" s="2" customFormat="1" ht="16.5" customHeight="1">
      <c r="A823" s="37"/>
      <c r="B823" s="171"/>
      <c r="C823" s="192" t="s">
        <v>1877</v>
      </c>
      <c r="D823" s="192" t="s">
        <v>292</v>
      </c>
      <c r="E823" s="193" t="s">
        <v>1878</v>
      </c>
      <c r="F823" s="194" t="s">
        <v>1879</v>
      </c>
      <c r="G823" s="195" t="s">
        <v>329</v>
      </c>
      <c r="H823" s="196">
        <v>21</v>
      </c>
      <c r="I823" s="197"/>
      <c r="J823" s="198">
        <f>ROUND(I823*H823,2)</f>
        <v>0</v>
      </c>
      <c r="K823" s="194" t="s">
        <v>220</v>
      </c>
      <c r="L823" s="199"/>
      <c r="M823" s="200" t="s">
        <v>3</v>
      </c>
      <c r="N823" s="201" t="s">
        <v>43</v>
      </c>
      <c r="O823" s="71"/>
      <c r="P823" s="181">
        <f>O823*H823</f>
        <v>0</v>
      </c>
      <c r="Q823" s="181">
        <v>0.0022000000000000001</v>
      </c>
      <c r="R823" s="181">
        <f>Q823*H823</f>
        <v>0.046200000000000005</v>
      </c>
      <c r="S823" s="181">
        <v>0</v>
      </c>
      <c r="T823" s="182">
        <f>S823*H823</f>
        <v>0</v>
      </c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R823" s="183" t="s">
        <v>374</v>
      </c>
      <c r="AT823" s="183" t="s">
        <v>292</v>
      </c>
      <c r="AU823" s="183" t="s">
        <v>222</v>
      </c>
      <c r="AY823" s="18" t="s">
        <v>213</v>
      </c>
      <c r="BE823" s="184">
        <f>IF(N823="základní",J823,0)</f>
        <v>0</v>
      </c>
      <c r="BF823" s="184">
        <f>IF(N823="snížená",J823,0)</f>
        <v>0</v>
      </c>
      <c r="BG823" s="184">
        <f>IF(N823="zákl. přenesená",J823,0)</f>
        <v>0</v>
      </c>
      <c r="BH823" s="184">
        <f>IF(N823="sníž. přenesená",J823,0)</f>
        <v>0</v>
      </c>
      <c r="BI823" s="184">
        <f>IF(N823="nulová",J823,0)</f>
        <v>0</v>
      </c>
      <c r="BJ823" s="18" t="s">
        <v>76</v>
      </c>
      <c r="BK823" s="184">
        <f>ROUND(I823*H823,2)</f>
        <v>0</v>
      </c>
      <c r="BL823" s="18" t="s">
        <v>98</v>
      </c>
      <c r="BM823" s="183" t="s">
        <v>1880</v>
      </c>
    </row>
    <row r="824" s="2" customFormat="1" ht="21.75" customHeight="1">
      <c r="A824" s="37"/>
      <c r="B824" s="171"/>
      <c r="C824" s="192" t="s">
        <v>1881</v>
      </c>
      <c r="D824" s="192" t="s">
        <v>292</v>
      </c>
      <c r="E824" s="193" t="s">
        <v>1882</v>
      </c>
      <c r="F824" s="194" t="s">
        <v>1883</v>
      </c>
      <c r="G824" s="195" t="s">
        <v>329</v>
      </c>
      <c r="H824" s="196">
        <v>1</v>
      </c>
      <c r="I824" s="197"/>
      <c r="J824" s="198">
        <f>ROUND(I824*H824,2)</f>
        <v>0</v>
      </c>
      <c r="K824" s="194" t="s">
        <v>220</v>
      </c>
      <c r="L824" s="199"/>
      <c r="M824" s="200" t="s">
        <v>3</v>
      </c>
      <c r="N824" s="201" t="s">
        <v>43</v>
      </c>
      <c r="O824" s="71"/>
      <c r="P824" s="181">
        <f>O824*H824</f>
        <v>0</v>
      </c>
      <c r="Q824" s="181">
        <v>5.0000000000000002E-05</v>
      </c>
      <c r="R824" s="181">
        <f>Q824*H824</f>
        <v>5.0000000000000002E-05</v>
      </c>
      <c r="S824" s="181">
        <v>0</v>
      </c>
      <c r="T824" s="182">
        <f>S824*H824</f>
        <v>0</v>
      </c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R824" s="183" t="s">
        <v>374</v>
      </c>
      <c r="AT824" s="183" t="s">
        <v>292</v>
      </c>
      <c r="AU824" s="183" t="s">
        <v>222</v>
      </c>
      <c r="AY824" s="18" t="s">
        <v>213</v>
      </c>
      <c r="BE824" s="184">
        <f>IF(N824="základní",J824,0)</f>
        <v>0</v>
      </c>
      <c r="BF824" s="184">
        <f>IF(N824="snížená",J824,0)</f>
        <v>0</v>
      </c>
      <c r="BG824" s="184">
        <f>IF(N824="zákl. přenesená",J824,0)</f>
        <v>0</v>
      </c>
      <c r="BH824" s="184">
        <f>IF(N824="sníž. přenesená",J824,0)</f>
        <v>0</v>
      </c>
      <c r="BI824" s="184">
        <f>IF(N824="nulová",J824,0)</f>
        <v>0</v>
      </c>
      <c r="BJ824" s="18" t="s">
        <v>76</v>
      </c>
      <c r="BK824" s="184">
        <f>ROUND(I824*H824,2)</f>
        <v>0</v>
      </c>
      <c r="BL824" s="18" t="s">
        <v>98</v>
      </c>
      <c r="BM824" s="183" t="s">
        <v>1884</v>
      </c>
    </row>
    <row r="825" s="2" customFormat="1" ht="24.15" customHeight="1">
      <c r="A825" s="37"/>
      <c r="B825" s="171"/>
      <c r="C825" s="172" t="s">
        <v>1885</v>
      </c>
      <c r="D825" s="172" t="s">
        <v>216</v>
      </c>
      <c r="E825" s="173" t="s">
        <v>1886</v>
      </c>
      <c r="F825" s="174" t="s">
        <v>1887</v>
      </c>
      <c r="G825" s="175" t="s">
        <v>329</v>
      </c>
      <c r="H825" s="176">
        <v>4</v>
      </c>
      <c r="I825" s="177"/>
      <c r="J825" s="178">
        <f>ROUND(I825*H825,2)</f>
        <v>0</v>
      </c>
      <c r="K825" s="174" t="s">
        <v>220</v>
      </c>
      <c r="L825" s="38"/>
      <c r="M825" s="179" t="s">
        <v>3</v>
      </c>
      <c r="N825" s="180" t="s">
        <v>43</v>
      </c>
      <c r="O825" s="71"/>
      <c r="P825" s="181">
        <f>O825*H825</f>
        <v>0</v>
      </c>
      <c r="Q825" s="181">
        <v>0</v>
      </c>
      <c r="R825" s="181">
        <f>Q825*H825</f>
        <v>0</v>
      </c>
      <c r="S825" s="181">
        <v>0</v>
      </c>
      <c r="T825" s="182">
        <f>S825*H825</f>
        <v>0</v>
      </c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R825" s="183" t="s">
        <v>98</v>
      </c>
      <c r="AT825" s="183" t="s">
        <v>216</v>
      </c>
      <c r="AU825" s="183" t="s">
        <v>222</v>
      </c>
      <c r="AY825" s="18" t="s">
        <v>213</v>
      </c>
      <c r="BE825" s="184">
        <f>IF(N825="základní",J825,0)</f>
        <v>0</v>
      </c>
      <c r="BF825" s="184">
        <f>IF(N825="snížená",J825,0)</f>
        <v>0</v>
      </c>
      <c r="BG825" s="184">
        <f>IF(N825="zákl. přenesená",J825,0)</f>
        <v>0</v>
      </c>
      <c r="BH825" s="184">
        <f>IF(N825="sníž. přenesená",J825,0)</f>
        <v>0</v>
      </c>
      <c r="BI825" s="184">
        <f>IF(N825="nulová",J825,0)</f>
        <v>0</v>
      </c>
      <c r="BJ825" s="18" t="s">
        <v>76</v>
      </c>
      <c r="BK825" s="184">
        <f>ROUND(I825*H825,2)</f>
        <v>0</v>
      </c>
      <c r="BL825" s="18" t="s">
        <v>98</v>
      </c>
      <c r="BM825" s="183" t="s">
        <v>1888</v>
      </c>
    </row>
    <row r="826" s="2" customFormat="1">
      <c r="A826" s="37"/>
      <c r="B826" s="38"/>
      <c r="C826" s="37"/>
      <c r="D826" s="185" t="s">
        <v>224</v>
      </c>
      <c r="E826" s="37"/>
      <c r="F826" s="186" t="s">
        <v>1889</v>
      </c>
      <c r="G826" s="37"/>
      <c r="H826" s="37"/>
      <c r="I826" s="187"/>
      <c r="J826" s="37"/>
      <c r="K826" s="37"/>
      <c r="L826" s="38"/>
      <c r="M826" s="188"/>
      <c r="N826" s="189"/>
      <c r="O826" s="71"/>
      <c r="P826" s="71"/>
      <c r="Q826" s="71"/>
      <c r="R826" s="71"/>
      <c r="S826" s="71"/>
      <c r="T826" s="72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T826" s="18" t="s">
        <v>224</v>
      </c>
      <c r="AU826" s="18" t="s">
        <v>222</v>
      </c>
    </row>
    <row r="827" s="2" customFormat="1" ht="16.5" customHeight="1">
      <c r="A827" s="37"/>
      <c r="B827" s="171"/>
      <c r="C827" s="192" t="s">
        <v>1890</v>
      </c>
      <c r="D827" s="192" t="s">
        <v>292</v>
      </c>
      <c r="E827" s="193" t="s">
        <v>1891</v>
      </c>
      <c r="F827" s="194" t="s">
        <v>1892</v>
      </c>
      <c r="G827" s="195" t="s">
        <v>329</v>
      </c>
      <c r="H827" s="196">
        <v>4</v>
      </c>
      <c r="I827" s="197"/>
      <c r="J827" s="198">
        <f>ROUND(I827*H827,2)</f>
        <v>0</v>
      </c>
      <c r="K827" s="194" t="s">
        <v>220</v>
      </c>
      <c r="L827" s="199"/>
      <c r="M827" s="200" t="s">
        <v>3</v>
      </c>
      <c r="N827" s="201" t="s">
        <v>43</v>
      </c>
      <c r="O827" s="71"/>
      <c r="P827" s="181">
        <f>O827*H827</f>
        <v>0</v>
      </c>
      <c r="Q827" s="181">
        <v>0.0022000000000000001</v>
      </c>
      <c r="R827" s="181">
        <f>Q827*H827</f>
        <v>0.0088000000000000005</v>
      </c>
      <c r="S827" s="181">
        <v>0</v>
      </c>
      <c r="T827" s="182">
        <f>S827*H827</f>
        <v>0</v>
      </c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R827" s="183" t="s">
        <v>374</v>
      </c>
      <c r="AT827" s="183" t="s">
        <v>292</v>
      </c>
      <c r="AU827" s="183" t="s">
        <v>222</v>
      </c>
      <c r="AY827" s="18" t="s">
        <v>213</v>
      </c>
      <c r="BE827" s="184">
        <f>IF(N827="základní",J827,0)</f>
        <v>0</v>
      </c>
      <c r="BF827" s="184">
        <f>IF(N827="snížená",J827,0)</f>
        <v>0</v>
      </c>
      <c r="BG827" s="184">
        <f>IF(N827="zákl. přenesená",J827,0)</f>
        <v>0</v>
      </c>
      <c r="BH827" s="184">
        <f>IF(N827="sníž. přenesená",J827,0)</f>
        <v>0</v>
      </c>
      <c r="BI827" s="184">
        <f>IF(N827="nulová",J827,0)</f>
        <v>0</v>
      </c>
      <c r="BJ827" s="18" t="s">
        <v>76</v>
      </c>
      <c r="BK827" s="184">
        <f>ROUND(I827*H827,2)</f>
        <v>0</v>
      </c>
      <c r="BL827" s="18" t="s">
        <v>98</v>
      </c>
      <c r="BM827" s="183" t="s">
        <v>1893</v>
      </c>
    </row>
    <row r="828" s="2" customFormat="1" ht="37.8" customHeight="1">
      <c r="A828" s="37"/>
      <c r="B828" s="171"/>
      <c r="C828" s="172" t="s">
        <v>1894</v>
      </c>
      <c r="D828" s="172" t="s">
        <v>216</v>
      </c>
      <c r="E828" s="173" t="s">
        <v>1895</v>
      </c>
      <c r="F828" s="174" t="s">
        <v>1896</v>
      </c>
      <c r="G828" s="175" t="s">
        <v>329</v>
      </c>
      <c r="H828" s="176">
        <v>1</v>
      </c>
      <c r="I828" s="177"/>
      <c r="J828" s="178">
        <f>ROUND(I828*H828,2)</f>
        <v>0</v>
      </c>
      <c r="K828" s="174" t="s">
        <v>220</v>
      </c>
      <c r="L828" s="38"/>
      <c r="M828" s="179" t="s">
        <v>3</v>
      </c>
      <c r="N828" s="180" t="s">
        <v>43</v>
      </c>
      <c r="O828" s="71"/>
      <c r="P828" s="181">
        <f>O828*H828</f>
        <v>0</v>
      </c>
      <c r="Q828" s="181">
        <v>0.00047281249999999998</v>
      </c>
      <c r="R828" s="181">
        <f>Q828*H828</f>
        <v>0.00047281249999999998</v>
      </c>
      <c r="S828" s="181">
        <v>0</v>
      </c>
      <c r="T828" s="182">
        <f>S828*H828</f>
        <v>0</v>
      </c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R828" s="183" t="s">
        <v>98</v>
      </c>
      <c r="AT828" s="183" t="s">
        <v>216</v>
      </c>
      <c r="AU828" s="183" t="s">
        <v>222</v>
      </c>
      <c r="AY828" s="18" t="s">
        <v>213</v>
      </c>
      <c r="BE828" s="184">
        <f>IF(N828="základní",J828,0)</f>
        <v>0</v>
      </c>
      <c r="BF828" s="184">
        <f>IF(N828="snížená",J828,0)</f>
        <v>0</v>
      </c>
      <c r="BG828" s="184">
        <f>IF(N828="zákl. přenesená",J828,0)</f>
        <v>0</v>
      </c>
      <c r="BH828" s="184">
        <f>IF(N828="sníž. přenesená",J828,0)</f>
        <v>0</v>
      </c>
      <c r="BI828" s="184">
        <f>IF(N828="nulová",J828,0)</f>
        <v>0</v>
      </c>
      <c r="BJ828" s="18" t="s">
        <v>76</v>
      </c>
      <c r="BK828" s="184">
        <f>ROUND(I828*H828,2)</f>
        <v>0</v>
      </c>
      <c r="BL828" s="18" t="s">
        <v>98</v>
      </c>
      <c r="BM828" s="183" t="s">
        <v>1897</v>
      </c>
    </row>
    <row r="829" s="2" customFormat="1">
      <c r="A829" s="37"/>
      <c r="B829" s="38"/>
      <c r="C829" s="37"/>
      <c r="D829" s="185" t="s">
        <v>224</v>
      </c>
      <c r="E829" s="37"/>
      <c r="F829" s="186" t="s">
        <v>1898</v>
      </c>
      <c r="G829" s="37"/>
      <c r="H829" s="37"/>
      <c r="I829" s="187"/>
      <c r="J829" s="37"/>
      <c r="K829" s="37"/>
      <c r="L829" s="38"/>
      <c r="M829" s="188"/>
      <c r="N829" s="189"/>
      <c r="O829" s="71"/>
      <c r="P829" s="71"/>
      <c r="Q829" s="71"/>
      <c r="R829" s="71"/>
      <c r="S829" s="71"/>
      <c r="T829" s="72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T829" s="18" t="s">
        <v>224</v>
      </c>
      <c r="AU829" s="18" t="s">
        <v>222</v>
      </c>
    </row>
    <row r="830" s="2" customFormat="1" ht="33" customHeight="1">
      <c r="A830" s="37"/>
      <c r="B830" s="171"/>
      <c r="C830" s="192" t="s">
        <v>1899</v>
      </c>
      <c r="D830" s="192" t="s">
        <v>292</v>
      </c>
      <c r="E830" s="193" t="s">
        <v>1900</v>
      </c>
      <c r="F830" s="194" t="s">
        <v>1901</v>
      </c>
      <c r="G830" s="195" t="s">
        <v>329</v>
      </c>
      <c r="H830" s="196">
        <v>1</v>
      </c>
      <c r="I830" s="197"/>
      <c r="J830" s="198">
        <f>ROUND(I830*H830,2)</f>
        <v>0</v>
      </c>
      <c r="K830" s="194" t="s">
        <v>220</v>
      </c>
      <c r="L830" s="199"/>
      <c r="M830" s="200" t="s">
        <v>3</v>
      </c>
      <c r="N830" s="201" t="s">
        <v>43</v>
      </c>
      <c r="O830" s="71"/>
      <c r="P830" s="181">
        <f>O830*H830</f>
        <v>0</v>
      </c>
      <c r="Q830" s="181">
        <v>0.016</v>
      </c>
      <c r="R830" s="181">
        <f>Q830*H830</f>
        <v>0.016</v>
      </c>
      <c r="S830" s="181">
        <v>0</v>
      </c>
      <c r="T830" s="182">
        <f>S830*H830</f>
        <v>0</v>
      </c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R830" s="183" t="s">
        <v>374</v>
      </c>
      <c r="AT830" s="183" t="s">
        <v>292</v>
      </c>
      <c r="AU830" s="183" t="s">
        <v>222</v>
      </c>
      <c r="AY830" s="18" t="s">
        <v>213</v>
      </c>
      <c r="BE830" s="184">
        <f>IF(N830="základní",J830,0)</f>
        <v>0</v>
      </c>
      <c r="BF830" s="184">
        <f>IF(N830="snížená",J830,0)</f>
        <v>0</v>
      </c>
      <c r="BG830" s="184">
        <f>IF(N830="zákl. přenesená",J830,0)</f>
        <v>0</v>
      </c>
      <c r="BH830" s="184">
        <f>IF(N830="sníž. přenesená",J830,0)</f>
        <v>0</v>
      </c>
      <c r="BI830" s="184">
        <f>IF(N830="nulová",J830,0)</f>
        <v>0</v>
      </c>
      <c r="BJ830" s="18" t="s">
        <v>76</v>
      </c>
      <c r="BK830" s="184">
        <f>ROUND(I830*H830,2)</f>
        <v>0</v>
      </c>
      <c r="BL830" s="18" t="s">
        <v>98</v>
      </c>
      <c r="BM830" s="183" t="s">
        <v>1902</v>
      </c>
    </row>
    <row r="831" s="2" customFormat="1" ht="24.15" customHeight="1">
      <c r="A831" s="37"/>
      <c r="B831" s="171"/>
      <c r="C831" s="172" t="s">
        <v>1903</v>
      </c>
      <c r="D831" s="172" t="s">
        <v>216</v>
      </c>
      <c r="E831" s="173" t="s">
        <v>1904</v>
      </c>
      <c r="F831" s="174" t="s">
        <v>1905</v>
      </c>
      <c r="G831" s="175" t="s">
        <v>329</v>
      </c>
      <c r="H831" s="176">
        <v>4</v>
      </c>
      <c r="I831" s="177"/>
      <c r="J831" s="178">
        <f>ROUND(I831*H831,2)</f>
        <v>0</v>
      </c>
      <c r="K831" s="174" t="s">
        <v>220</v>
      </c>
      <c r="L831" s="38"/>
      <c r="M831" s="179" t="s">
        <v>3</v>
      </c>
      <c r="N831" s="180" t="s">
        <v>43</v>
      </c>
      <c r="O831" s="71"/>
      <c r="P831" s="181">
        <f>O831*H831</f>
        <v>0</v>
      </c>
      <c r="Q831" s="181">
        <v>0</v>
      </c>
      <c r="R831" s="181">
        <f>Q831*H831</f>
        <v>0</v>
      </c>
      <c r="S831" s="181">
        <v>0</v>
      </c>
      <c r="T831" s="182">
        <f>S831*H831</f>
        <v>0</v>
      </c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R831" s="183" t="s">
        <v>98</v>
      </c>
      <c r="AT831" s="183" t="s">
        <v>216</v>
      </c>
      <c r="AU831" s="183" t="s">
        <v>222</v>
      </c>
      <c r="AY831" s="18" t="s">
        <v>213</v>
      </c>
      <c r="BE831" s="184">
        <f>IF(N831="základní",J831,0)</f>
        <v>0</v>
      </c>
      <c r="BF831" s="184">
        <f>IF(N831="snížená",J831,0)</f>
        <v>0</v>
      </c>
      <c r="BG831" s="184">
        <f>IF(N831="zákl. přenesená",J831,0)</f>
        <v>0</v>
      </c>
      <c r="BH831" s="184">
        <f>IF(N831="sníž. přenesená",J831,0)</f>
        <v>0</v>
      </c>
      <c r="BI831" s="184">
        <f>IF(N831="nulová",J831,0)</f>
        <v>0</v>
      </c>
      <c r="BJ831" s="18" t="s">
        <v>76</v>
      </c>
      <c r="BK831" s="184">
        <f>ROUND(I831*H831,2)</f>
        <v>0</v>
      </c>
      <c r="BL831" s="18" t="s">
        <v>98</v>
      </c>
      <c r="BM831" s="183" t="s">
        <v>1906</v>
      </c>
    </row>
    <row r="832" s="2" customFormat="1">
      <c r="A832" s="37"/>
      <c r="B832" s="38"/>
      <c r="C832" s="37"/>
      <c r="D832" s="185" t="s">
        <v>224</v>
      </c>
      <c r="E832" s="37"/>
      <c r="F832" s="186" t="s">
        <v>1907</v>
      </c>
      <c r="G832" s="37"/>
      <c r="H832" s="37"/>
      <c r="I832" s="187"/>
      <c r="J832" s="37"/>
      <c r="K832" s="37"/>
      <c r="L832" s="38"/>
      <c r="M832" s="188"/>
      <c r="N832" s="189"/>
      <c r="O832" s="71"/>
      <c r="P832" s="71"/>
      <c r="Q832" s="71"/>
      <c r="R832" s="71"/>
      <c r="S832" s="71"/>
      <c r="T832" s="72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T832" s="18" t="s">
        <v>224</v>
      </c>
      <c r="AU832" s="18" t="s">
        <v>222</v>
      </c>
    </row>
    <row r="833" s="2" customFormat="1" ht="24.15" customHeight="1">
      <c r="A833" s="37"/>
      <c r="B833" s="171"/>
      <c r="C833" s="192" t="s">
        <v>1908</v>
      </c>
      <c r="D833" s="192" t="s">
        <v>292</v>
      </c>
      <c r="E833" s="193" t="s">
        <v>1909</v>
      </c>
      <c r="F833" s="194" t="s">
        <v>1910</v>
      </c>
      <c r="G833" s="195" t="s">
        <v>329</v>
      </c>
      <c r="H833" s="196">
        <v>4</v>
      </c>
      <c r="I833" s="197"/>
      <c r="J833" s="198">
        <f>ROUND(I833*H833,2)</f>
        <v>0</v>
      </c>
      <c r="K833" s="194" t="s">
        <v>220</v>
      </c>
      <c r="L833" s="199"/>
      <c r="M833" s="200" t="s">
        <v>3</v>
      </c>
      <c r="N833" s="201" t="s">
        <v>43</v>
      </c>
      <c r="O833" s="71"/>
      <c r="P833" s="181">
        <f>O833*H833</f>
        <v>0</v>
      </c>
      <c r="Q833" s="181">
        <v>0.00123</v>
      </c>
      <c r="R833" s="181">
        <f>Q833*H833</f>
        <v>0.0049199999999999999</v>
      </c>
      <c r="S833" s="181">
        <v>0</v>
      </c>
      <c r="T833" s="182">
        <f>S833*H833</f>
        <v>0</v>
      </c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R833" s="183" t="s">
        <v>374</v>
      </c>
      <c r="AT833" s="183" t="s">
        <v>292</v>
      </c>
      <c r="AU833" s="183" t="s">
        <v>222</v>
      </c>
      <c r="AY833" s="18" t="s">
        <v>213</v>
      </c>
      <c r="BE833" s="184">
        <f>IF(N833="základní",J833,0)</f>
        <v>0</v>
      </c>
      <c r="BF833" s="184">
        <f>IF(N833="snížená",J833,0)</f>
        <v>0</v>
      </c>
      <c r="BG833" s="184">
        <f>IF(N833="zákl. přenesená",J833,0)</f>
        <v>0</v>
      </c>
      <c r="BH833" s="184">
        <f>IF(N833="sníž. přenesená",J833,0)</f>
        <v>0</v>
      </c>
      <c r="BI833" s="184">
        <f>IF(N833="nulová",J833,0)</f>
        <v>0</v>
      </c>
      <c r="BJ833" s="18" t="s">
        <v>76</v>
      </c>
      <c r="BK833" s="184">
        <f>ROUND(I833*H833,2)</f>
        <v>0</v>
      </c>
      <c r="BL833" s="18" t="s">
        <v>98</v>
      </c>
      <c r="BM833" s="183" t="s">
        <v>1911</v>
      </c>
    </row>
    <row r="834" s="2" customFormat="1" ht="24.15" customHeight="1">
      <c r="A834" s="37"/>
      <c r="B834" s="171"/>
      <c r="C834" s="172" t="s">
        <v>1912</v>
      </c>
      <c r="D834" s="172" t="s">
        <v>216</v>
      </c>
      <c r="E834" s="173" t="s">
        <v>1913</v>
      </c>
      <c r="F834" s="174" t="s">
        <v>1914</v>
      </c>
      <c r="G834" s="175" t="s">
        <v>329</v>
      </c>
      <c r="H834" s="176">
        <v>1</v>
      </c>
      <c r="I834" s="177"/>
      <c r="J834" s="178">
        <f>ROUND(I834*H834,2)</f>
        <v>0</v>
      </c>
      <c r="K834" s="174" t="s">
        <v>220</v>
      </c>
      <c r="L834" s="38"/>
      <c r="M834" s="179" t="s">
        <v>3</v>
      </c>
      <c r="N834" s="180" t="s">
        <v>43</v>
      </c>
      <c r="O834" s="71"/>
      <c r="P834" s="181">
        <f>O834*H834</f>
        <v>0</v>
      </c>
      <c r="Q834" s="181">
        <v>0</v>
      </c>
      <c r="R834" s="181">
        <f>Q834*H834</f>
        <v>0</v>
      </c>
      <c r="S834" s="181">
        <v>0</v>
      </c>
      <c r="T834" s="182">
        <f>S834*H834</f>
        <v>0</v>
      </c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R834" s="183" t="s">
        <v>98</v>
      </c>
      <c r="AT834" s="183" t="s">
        <v>216</v>
      </c>
      <c r="AU834" s="183" t="s">
        <v>222</v>
      </c>
      <c r="AY834" s="18" t="s">
        <v>213</v>
      </c>
      <c r="BE834" s="184">
        <f>IF(N834="základní",J834,0)</f>
        <v>0</v>
      </c>
      <c r="BF834" s="184">
        <f>IF(N834="snížená",J834,0)</f>
        <v>0</v>
      </c>
      <c r="BG834" s="184">
        <f>IF(N834="zákl. přenesená",J834,0)</f>
        <v>0</v>
      </c>
      <c r="BH834" s="184">
        <f>IF(N834="sníž. přenesená",J834,0)</f>
        <v>0</v>
      </c>
      <c r="BI834" s="184">
        <f>IF(N834="nulová",J834,0)</f>
        <v>0</v>
      </c>
      <c r="BJ834" s="18" t="s">
        <v>76</v>
      </c>
      <c r="BK834" s="184">
        <f>ROUND(I834*H834,2)</f>
        <v>0</v>
      </c>
      <c r="BL834" s="18" t="s">
        <v>98</v>
      </c>
      <c r="BM834" s="183" t="s">
        <v>1915</v>
      </c>
    </row>
    <row r="835" s="2" customFormat="1">
      <c r="A835" s="37"/>
      <c r="B835" s="38"/>
      <c r="C835" s="37"/>
      <c r="D835" s="185" t="s">
        <v>224</v>
      </c>
      <c r="E835" s="37"/>
      <c r="F835" s="186" t="s">
        <v>1916</v>
      </c>
      <c r="G835" s="37"/>
      <c r="H835" s="37"/>
      <c r="I835" s="187"/>
      <c r="J835" s="37"/>
      <c r="K835" s="37"/>
      <c r="L835" s="38"/>
      <c r="M835" s="188"/>
      <c r="N835" s="189"/>
      <c r="O835" s="71"/>
      <c r="P835" s="71"/>
      <c r="Q835" s="71"/>
      <c r="R835" s="71"/>
      <c r="S835" s="71"/>
      <c r="T835" s="72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T835" s="18" t="s">
        <v>224</v>
      </c>
      <c r="AU835" s="18" t="s">
        <v>222</v>
      </c>
    </row>
    <row r="836" s="2" customFormat="1" ht="24.15" customHeight="1">
      <c r="A836" s="37"/>
      <c r="B836" s="171"/>
      <c r="C836" s="192" t="s">
        <v>1917</v>
      </c>
      <c r="D836" s="192" t="s">
        <v>292</v>
      </c>
      <c r="E836" s="193" t="s">
        <v>1918</v>
      </c>
      <c r="F836" s="194" t="s">
        <v>1919</v>
      </c>
      <c r="G836" s="195" t="s">
        <v>329</v>
      </c>
      <c r="H836" s="196">
        <v>1</v>
      </c>
      <c r="I836" s="197"/>
      <c r="J836" s="198">
        <f>ROUND(I836*H836,2)</f>
        <v>0</v>
      </c>
      <c r="K836" s="194" t="s">
        <v>415</v>
      </c>
      <c r="L836" s="199"/>
      <c r="M836" s="200" t="s">
        <v>3</v>
      </c>
      <c r="N836" s="201" t="s">
        <v>43</v>
      </c>
      <c r="O836" s="71"/>
      <c r="P836" s="181">
        <f>O836*H836</f>
        <v>0</v>
      </c>
      <c r="Q836" s="181">
        <v>0.0022300000000000002</v>
      </c>
      <c r="R836" s="181">
        <f>Q836*H836</f>
        <v>0.0022300000000000002</v>
      </c>
      <c r="S836" s="181">
        <v>0</v>
      </c>
      <c r="T836" s="182">
        <f>S836*H836</f>
        <v>0</v>
      </c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R836" s="183" t="s">
        <v>374</v>
      </c>
      <c r="AT836" s="183" t="s">
        <v>292</v>
      </c>
      <c r="AU836" s="183" t="s">
        <v>222</v>
      </c>
      <c r="AY836" s="18" t="s">
        <v>213</v>
      </c>
      <c r="BE836" s="184">
        <f>IF(N836="základní",J836,0)</f>
        <v>0</v>
      </c>
      <c r="BF836" s="184">
        <f>IF(N836="snížená",J836,0)</f>
        <v>0</v>
      </c>
      <c r="BG836" s="184">
        <f>IF(N836="zákl. přenesená",J836,0)</f>
        <v>0</v>
      </c>
      <c r="BH836" s="184">
        <f>IF(N836="sníž. přenesená",J836,0)</f>
        <v>0</v>
      </c>
      <c r="BI836" s="184">
        <f>IF(N836="nulová",J836,0)</f>
        <v>0</v>
      </c>
      <c r="BJ836" s="18" t="s">
        <v>76</v>
      </c>
      <c r="BK836" s="184">
        <f>ROUND(I836*H836,2)</f>
        <v>0</v>
      </c>
      <c r="BL836" s="18" t="s">
        <v>98</v>
      </c>
      <c r="BM836" s="183" t="s">
        <v>1920</v>
      </c>
    </row>
    <row r="837" s="2" customFormat="1" ht="16.5" customHeight="1">
      <c r="A837" s="37"/>
      <c r="B837" s="171"/>
      <c r="C837" s="172" t="s">
        <v>1921</v>
      </c>
      <c r="D837" s="172" t="s">
        <v>216</v>
      </c>
      <c r="E837" s="173" t="s">
        <v>1922</v>
      </c>
      <c r="F837" s="174" t="s">
        <v>1923</v>
      </c>
      <c r="G837" s="175" t="s">
        <v>414</v>
      </c>
      <c r="H837" s="176">
        <v>8</v>
      </c>
      <c r="I837" s="177"/>
      <c r="J837" s="178">
        <f>ROUND(I837*H837,2)</f>
        <v>0</v>
      </c>
      <c r="K837" s="174" t="s">
        <v>415</v>
      </c>
      <c r="L837" s="38"/>
      <c r="M837" s="179" t="s">
        <v>3</v>
      </c>
      <c r="N837" s="180" t="s">
        <v>43</v>
      </c>
      <c r="O837" s="71"/>
      <c r="P837" s="181">
        <f>O837*H837</f>
        <v>0</v>
      </c>
      <c r="Q837" s="181">
        <v>0</v>
      </c>
      <c r="R837" s="181">
        <f>Q837*H837</f>
        <v>0</v>
      </c>
      <c r="S837" s="181">
        <v>0</v>
      </c>
      <c r="T837" s="182">
        <f>S837*H837</f>
        <v>0</v>
      </c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R837" s="183" t="s">
        <v>98</v>
      </c>
      <c r="AT837" s="183" t="s">
        <v>216</v>
      </c>
      <c r="AU837" s="183" t="s">
        <v>222</v>
      </c>
      <c r="AY837" s="18" t="s">
        <v>213</v>
      </c>
      <c r="BE837" s="184">
        <f>IF(N837="základní",J837,0)</f>
        <v>0</v>
      </c>
      <c r="BF837" s="184">
        <f>IF(N837="snížená",J837,0)</f>
        <v>0</v>
      </c>
      <c r="BG837" s="184">
        <f>IF(N837="zákl. přenesená",J837,0)</f>
        <v>0</v>
      </c>
      <c r="BH837" s="184">
        <f>IF(N837="sníž. přenesená",J837,0)</f>
        <v>0</v>
      </c>
      <c r="BI837" s="184">
        <f>IF(N837="nulová",J837,0)</f>
        <v>0</v>
      </c>
      <c r="BJ837" s="18" t="s">
        <v>76</v>
      </c>
      <c r="BK837" s="184">
        <f>ROUND(I837*H837,2)</f>
        <v>0</v>
      </c>
      <c r="BL837" s="18" t="s">
        <v>98</v>
      </c>
      <c r="BM837" s="183" t="s">
        <v>1924</v>
      </c>
    </row>
    <row r="838" s="2" customFormat="1" ht="16.5" customHeight="1">
      <c r="A838" s="37"/>
      <c r="B838" s="171"/>
      <c r="C838" s="172" t="s">
        <v>1925</v>
      </c>
      <c r="D838" s="172" t="s">
        <v>216</v>
      </c>
      <c r="E838" s="173" t="s">
        <v>1926</v>
      </c>
      <c r="F838" s="174" t="s">
        <v>1927</v>
      </c>
      <c r="G838" s="175" t="s">
        <v>414</v>
      </c>
      <c r="H838" s="176">
        <v>1</v>
      </c>
      <c r="I838" s="177"/>
      <c r="J838" s="178">
        <f>ROUND(I838*H838,2)</f>
        <v>0</v>
      </c>
      <c r="K838" s="174" t="s">
        <v>415</v>
      </c>
      <c r="L838" s="38"/>
      <c r="M838" s="179" t="s">
        <v>3</v>
      </c>
      <c r="N838" s="180" t="s">
        <v>43</v>
      </c>
      <c r="O838" s="71"/>
      <c r="P838" s="181">
        <f>O838*H838</f>
        <v>0</v>
      </c>
      <c r="Q838" s="181">
        <v>0</v>
      </c>
      <c r="R838" s="181">
        <f>Q838*H838</f>
        <v>0</v>
      </c>
      <c r="S838" s="181">
        <v>0</v>
      </c>
      <c r="T838" s="182">
        <f>S838*H838</f>
        <v>0</v>
      </c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R838" s="183" t="s">
        <v>98</v>
      </c>
      <c r="AT838" s="183" t="s">
        <v>216</v>
      </c>
      <c r="AU838" s="183" t="s">
        <v>222</v>
      </c>
      <c r="AY838" s="18" t="s">
        <v>213</v>
      </c>
      <c r="BE838" s="184">
        <f>IF(N838="základní",J838,0)</f>
        <v>0</v>
      </c>
      <c r="BF838" s="184">
        <f>IF(N838="snížená",J838,0)</f>
        <v>0</v>
      </c>
      <c r="BG838" s="184">
        <f>IF(N838="zákl. přenesená",J838,0)</f>
        <v>0</v>
      </c>
      <c r="BH838" s="184">
        <f>IF(N838="sníž. přenesená",J838,0)</f>
        <v>0</v>
      </c>
      <c r="BI838" s="184">
        <f>IF(N838="nulová",J838,0)</f>
        <v>0</v>
      </c>
      <c r="BJ838" s="18" t="s">
        <v>76</v>
      </c>
      <c r="BK838" s="184">
        <f>ROUND(I838*H838,2)</f>
        <v>0</v>
      </c>
      <c r="BL838" s="18" t="s">
        <v>98</v>
      </c>
      <c r="BM838" s="183" t="s">
        <v>1928</v>
      </c>
    </row>
    <row r="839" s="12" customFormat="1" ht="20.88" customHeight="1">
      <c r="A839" s="12"/>
      <c r="B839" s="158"/>
      <c r="C839" s="12"/>
      <c r="D839" s="159" t="s">
        <v>71</v>
      </c>
      <c r="E839" s="169" t="s">
        <v>1929</v>
      </c>
      <c r="F839" s="169" t="s">
        <v>1930</v>
      </c>
      <c r="G839" s="12"/>
      <c r="H839" s="12"/>
      <c r="I839" s="161"/>
      <c r="J839" s="170">
        <f>BK839</f>
        <v>0</v>
      </c>
      <c r="K839" s="12"/>
      <c r="L839" s="158"/>
      <c r="M839" s="163"/>
      <c r="N839" s="164"/>
      <c r="O839" s="164"/>
      <c r="P839" s="165">
        <f>SUM(P840:P847)</f>
        <v>0</v>
      </c>
      <c r="Q839" s="164"/>
      <c r="R839" s="165">
        <f>SUM(R840:R847)</f>
        <v>1.0212808</v>
      </c>
      <c r="S839" s="164"/>
      <c r="T839" s="166">
        <f>SUM(T840:T847)</f>
        <v>0</v>
      </c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R839" s="159" t="s">
        <v>80</v>
      </c>
      <c r="AT839" s="167" t="s">
        <v>71</v>
      </c>
      <c r="AU839" s="167" t="s">
        <v>80</v>
      </c>
      <c r="AY839" s="159" t="s">
        <v>213</v>
      </c>
      <c r="BK839" s="168">
        <f>SUM(BK840:BK847)</f>
        <v>0</v>
      </c>
    </row>
    <row r="840" s="2" customFormat="1" ht="55.5" customHeight="1">
      <c r="A840" s="37"/>
      <c r="B840" s="171"/>
      <c r="C840" s="172" t="s">
        <v>1931</v>
      </c>
      <c r="D840" s="172" t="s">
        <v>216</v>
      </c>
      <c r="E840" s="173" t="s">
        <v>1932</v>
      </c>
      <c r="F840" s="174" t="s">
        <v>1933</v>
      </c>
      <c r="G840" s="175" t="s">
        <v>329</v>
      </c>
      <c r="H840" s="176">
        <v>16</v>
      </c>
      <c r="I840" s="177"/>
      <c r="J840" s="178">
        <f>ROUND(I840*H840,2)</f>
        <v>0</v>
      </c>
      <c r="K840" s="174" t="s">
        <v>220</v>
      </c>
      <c r="L840" s="38"/>
      <c r="M840" s="179" t="s">
        <v>3</v>
      </c>
      <c r="N840" s="180" t="s">
        <v>43</v>
      </c>
      <c r="O840" s="71"/>
      <c r="P840" s="181">
        <f>O840*H840</f>
        <v>0</v>
      </c>
      <c r="Q840" s="181">
        <v>0.00027004999999999998</v>
      </c>
      <c r="R840" s="181">
        <f>Q840*H840</f>
        <v>0.0043207999999999996</v>
      </c>
      <c r="S840" s="181">
        <v>0</v>
      </c>
      <c r="T840" s="182">
        <f>S840*H840</f>
        <v>0</v>
      </c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R840" s="183" t="s">
        <v>98</v>
      </c>
      <c r="AT840" s="183" t="s">
        <v>216</v>
      </c>
      <c r="AU840" s="183" t="s">
        <v>222</v>
      </c>
      <c r="AY840" s="18" t="s">
        <v>213</v>
      </c>
      <c r="BE840" s="184">
        <f>IF(N840="základní",J840,0)</f>
        <v>0</v>
      </c>
      <c r="BF840" s="184">
        <f>IF(N840="snížená",J840,0)</f>
        <v>0</v>
      </c>
      <c r="BG840" s="184">
        <f>IF(N840="zákl. přenesená",J840,0)</f>
        <v>0</v>
      </c>
      <c r="BH840" s="184">
        <f>IF(N840="sníž. přenesená",J840,0)</f>
        <v>0</v>
      </c>
      <c r="BI840" s="184">
        <f>IF(N840="nulová",J840,0)</f>
        <v>0</v>
      </c>
      <c r="BJ840" s="18" t="s">
        <v>76</v>
      </c>
      <c r="BK840" s="184">
        <f>ROUND(I840*H840,2)</f>
        <v>0</v>
      </c>
      <c r="BL840" s="18" t="s">
        <v>98</v>
      </c>
      <c r="BM840" s="183" t="s">
        <v>1934</v>
      </c>
    </row>
    <row r="841" s="2" customFormat="1">
      <c r="A841" s="37"/>
      <c r="B841" s="38"/>
      <c r="C841" s="37"/>
      <c r="D841" s="185" t="s">
        <v>224</v>
      </c>
      <c r="E841" s="37"/>
      <c r="F841" s="186" t="s">
        <v>1935</v>
      </c>
      <c r="G841" s="37"/>
      <c r="H841" s="37"/>
      <c r="I841" s="187"/>
      <c r="J841" s="37"/>
      <c r="K841" s="37"/>
      <c r="L841" s="38"/>
      <c r="M841" s="188"/>
      <c r="N841" s="189"/>
      <c r="O841" s="71"/>
      <c r="P841" s="71"/>
      <c r="Q841" s="71"/>
      <c r="R841" s="71"/>
      <c r="S841" s="71"/>
      <c r="T841" s="72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T841" s="18" t="s">
        <v>224</v>
      </c>
      <c r="AU841" s="18" t="s">
        <v>222</v>
      </c>
    </row>
    <row r="842" s="2" customFormat="1" ht="24.15" customHeight="1">
      <c r="A842" s="37"/>
      <c r="B842" s="171"/>
      <c r="C842" s="192" t="s">
        <v>1936</v>
      </c>
      <c r="D842" s="192" t="s">
        <v>292</v>
      </c>
      <c r="E842" s="193" t="s">
        <v>1937</v>
      </c>
      <c r="F842" s="194" t="s">
        <v>1938</v>
      </c>
      <c r="G842" s="195" t="s">
        <v>329</v>
      </c>
      <c r="H842" s="196">
        <v>16</v>
      </c>
      <c r="I842" s="197"/>
      <c r="J842" s="198">
        <f>ROUND(I842*H842,2)</f>
        <v>0</v>
      </c>
      <c r="K842" s="194" t="s">
        <v>220</v>
      </c>
      <c r="L842" s="199"/>
      <c r="M842" s="200" t="s">
        <v>3</v>
      </c>
      <c r="N842" s="201" t="s">
        <v>43</v>
      </c>
      <c r="O842" s="71"/>
      <c r="P842" s="181">
        <f>O842*H842</f>
        <v>0</v>
      </c>
      <c r="Q842" s="181">
        <v>0.050000000000000003</v>
      </c>
      <c r="R842" s="181">
        <f>Q842*H842</f>
        <v>0.80000000000000004</v>
      </c>
      <c r="S842" s="181">
        <v>0</v>
      </c>
      <c r="T842" s="182">
        <f>S842*H842</f>
        <v>0</v>
      </c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R842" s="183" t="s">
        <v>374</v>
      </c>
      <c r="AT842" s="183" t="s">
        <v>292</v>
      </c>
      <c r="AU842" s="183" t="s">
        <v>222</v>
      </c>
      <c r="AY842" s="18" t="s">
        <v>213</v>
      </c>
      <c r="BE842" s="184">
        <f>IF(N842="základní",J842,0)</f>
        <v>0</v>
      </c>
      <c r="BF842" s="184">
        <f>IF(N842="snížená",J842,0)</f>
        <v>0</v>
      </c>
      <c r="BG842" s="184">
        <f>IF(N842="zákl. přenesená",J842,0)</f>
        <v>0</v>
      </c>
      <c r="BH842" s="184">
        <f>IF(N842="sníž. přenesená",J842,0)</f>
        <v>0</v>
      </c>
      <c r="BI842" s="184">
        <f>IF(N842="nulová",J842,0)</f>
        <v>0</v>
      </c>
      <c r="BJ842" s="18" t="s">
        <v>76</v>
      </c>
      <c r="BK842" s="184">
        <f>ROUND(I842*H842,2)</f>
        <v>0</v>
      </c>
      <c r="BL842" s="18" t="s">
        <v>98</v>
      </c>
      <c r="BM842" s="183" t="s">
        <v>1939</v>
      </c>
    </row>
    <row r="843" s="2" customFormat="1" ht="24.15" customHeight="1">
      <c r="A843" s="37"/>
      <c r="B843" s="171"/>
      <c r="C843" s="192" t="s">
        <v>1940</v>
      </c>
      <c r="D843" s="192" t="s">
        <v>292</v>
      </c>
      <c r="E843" s="193" t="s">
        <v>1941</v>
      </c>
      <c r="F843" s="194" t="s">
        <v>1942</v>
      </c>
      <c r="G843" s="195" t="s">
        <v>329</v>
      </c>
      <c r="H843" s="196">
        <v>16</v>
      </c>
      <c r="I843" s="197"/>
      <c r="J843" s="198">
        <f>ROUND(I843*H843,2)</f>
        <v>0</v>
      </c>
      <c r="K843" s="194" t="s">
        <v>220</v>
      </c>
      <c r="L843" s="199"/>
      <c r="M843" s="200" t="s">
        <v>3</v>
      </c>
      <c r="N843" s="201" t="s">
        <v>43</v>
      </c>
      <c r="O843" s="71"/>
      <c r="P843" s="181">
        <f>O843*H843</f>
        <v>0</v>
      </c>
      <c r="Q843" s="181">
        <v>0.0064999999999999997</v>
      </c>
      <c r="R843" s="181">
        <f>Q843*H843</f>
        <v>0.104</v>
      </c>
      <c r="S843" s="181">
        <v>0</v>
      </c>
      <c r="T843" s="182">
        <f>S843*H843</f>
        <v>0</v>
      </c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R843" s="183" t="s">
        <v>374</v>
      </c>
      <c r="AT843" s="183" t="s">
        <v>292</v>
      </c>
      <c r="AU843" s="183" t="s">
        <v>222</v>
      </c>
      <c r="AY843" s="18" t="s">
        <v>213</v>
      </c>
      <c r="BE843" s="184">
        <f>IF(N843="základní",J843,0)</f>
        <v>0</v>
      </c>
      <c r="BF843" s="184">
        <f>IF(N843="snížená",J843,0)</f>
        <v>0</v>
      </c>
      <c r="BG843" s="184">
        <f>IF(N843="zákl. přenesená",J843,0)</f>
        <v>0</v>
      </c>
      <c r="BH843" s="184">
        <f>IF(N843="sníž. přenesená",J843,0)</f>
        <v>0</v>
      </c>
      <c r="BI843" s="184">
        <f>IF(N843="nulová",J843,0)</f>
        <v>0</v>
      </c>
      <c r="BJ843" s="18" t="s">
        <v>76</v>
      </c>
      <c r="BK843" s="184">
        <f>ROUND(I843*H843,2)</f>
        <v>0</v>
      </c>
      <c r="BL843" s="18" t="s">
        <v>98</v>
      </c>
      <c r="BM843" s="183" t="s">
        <v>1943</v>
      </c>
    </row>
    <row r="844" s="2" customFormat="1" ht="21.75" customHeight="1">
      <c r="A844" s="37"/>
      <c r="B844" s="171"/>
      <c r="C844" s="192" t="s">
        <v>1944</v>
      </c>
      <c r="D844" s="192" t="s">
        <v>292</v>
      </c>
      <c r="E844" s="193" t="s">
        <v>1945</v>
      </c>
      <c r="F844" s="194" t="s">
        <v>1946</v>
      </c>
      <c r="G844" s="195" t="s">
        <v>329</v>
      </c>
      <c r="H844" s="196">
        <v>16</v>
      </c>
      <c r="I844" s="197"/>
      <c r="J844" s="198">
        <f>ROUND(I844*H844,2)</f>
        <v>0</v>
      </c>
      <c r="K844" s="194" t="s">
        <v>415</v>
      </c>
      <c r="L844" s="199"/>
      <c r="M844" s="200" t="s">
        <v>3</v>
      </c>
      <c r="N844" s="201" t="s">
        <v>43</v>
      </c>
      <c r="O844" s="71"/>
      <c r="P844" s="181">
        <f>O844*H844</f>
        <v>0</v>
      </c>
      <c r="Q844" s="181">
        <v>0.00085999999999999998</v>
      </c>
      <c r="R844" s="181">
        <f>Q844*H844</f>
        <v>0.01376</v>
      </c>
      <c r="S844" s="181">
        <v>0</v>
      </c>
      <c r="T844" s="182">
        <f>S844*H844</f>
        <v>0</v>
      </c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R844" s="183" t="s">
        <v>374</v>
      </c>
      <c r="AT844" s="183" t="s">
        <v>292</v>
      </c>
      <c r="AU844" s="183" t="s">
        <v>222</v>
      </c>
      <c r="AY844" s="18" t="s">
        <v>213</v>
      </c>
      <c r="BE844" s="184">
        <f>IF(N844="základní",J844,0)</f>
        <v>0</v>
      </c>
      <c r="BF844" s="184">
        <f>IF(N844="snížená",J844,0)</f>
        <v>0</v>
      </c>
      <c r="BG844" s="184">
        <f>IF(N844="zákl. přenesená",J844,0)</f>
        <v>0</v>
      </c>
      <c r="BH844" s="184">
        <f>IF(N844="sníž. přenesená",J844,0)</f>
        <v>0</v>
      </c>
      <c r="BI844" s="184">
        <f>IF(N844="nulová",J844,0)</f>
        <v>0</v>
      </c>
      <c r="BJ844" s="18" t="s">
        <v>76</v>
      </c>
      <c r="BK844" s="184">
        <f>ROUND(I844*H844,2)</f>
        <v>0</v>
      </c>
      <c r="BL844" s="18" t="s">
        <v>98</v>
      </c>
      <c r="BM844" s="183" t="s">
        <v>1947</v>
      </c>
    </row>
    <row r="845" s="2" customFormat="1" ht="16.5" customHeight="1">
      <c r="A845" s="37"/>
      <c r="B845" s="171"/>
      <c r="C845" s="192" t="s">
        <v>1948</v>
      </c>
      <c r="D845" s="192" t="s">
        <v>292</v>
      </c>
      <c r="E845" s="193" t="s">
        <v>1949</v>
      </c>
      <c r="F845" s="194" t="s">
        <v>1950</v>
      </c>
      <c r="G845" s="195" t="s">
        <v>1951</v>
      </c>
      <c r="H845" s="196">
        <v>16</v>
      </c>
      <c r="I845" s="197"/>
      <c r="J845" s="198">
        <f>ROUND(I845*H845,2)</f>
        <v>0</v>
      </c>
      <c r="K845" s="194" t="s">
        <v>220</v>
      </c>
      <c r="L845" s="199"/>
      <c r="M845" s="200" t="s">
        <v>3</v>
      </c>
      <c r="N845" s="201" t="s">
        <v>43</v>
      </c>
      <c r="O845" s="71"/>
      <c r="P845" s="181">
        <f>O845*H845</f>
        <v>0</v>
      </c>
      <c r="Q845" s="181">
        <v>0.0032000000000000002</v>
      </c>
      <c r="R845" s="181">
        <f>Q845*H845</f>
        <v>0.051200000000000002</v>
      </c>
      <c r="S845" s="181">
        <v>0</v>
      </c>
      <c r="T845" s="182">
        <f>S845*H845</f>
        <v>0</v>
      </c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R845" s="183" t="s">
        <v>374</v>
      </c>
      <c r="AT845" s="183" t="s">
        <v>292</v>
      </c>
      <c r="AU845" s="183" t="s">
        <v>222</v>
      </c>
      <c r="AY845" s="18" t="s">
        <v>213</v>
      </c>
      <c r="BE845" s="184">
        <f>IF(N845="základní",J845,0)</f>
        <v>0</v>
      </c>
      <c r="BF845" s="184">
        <f>IF(N845="snížená",J845,0)</f>
        <v>0</v>
      </c>
      <c r="BG845" s="184">
        <f>IF(N845="zákl. přenesená",J845,0)</f>
        <v>0</v>
      </c>
      <c r="BH845" s="184">
        <f>IF(N845="sníž. přenesená",J845,0)</f>
        <v>0</v>
      </c>
      <c r="BI845" s="184">
        <f>IF(N845="nulová",J845,0)</f>
        <v>0</v>
      </c>
      <c r="BJ845" s="18" t="s">
        <v>76</v>
      </c>
      <c r="BK845" s="184">
        <f>ROUND(I845*H845,2)</f>
        <v>0</v>
      </c>
      <c r="BL845" s="18" t="s">
        <v>98</v>
      </c>
      <c r="BM845" s="183" t="s">
        <v>1952</v>
      </c>
    </row>
    <row r="846" s="2" customFormat="1" ht="16.5" customHeight="1">
      <c r="A846" s="37"/>
      <c r="B846" s="171"/>
      <c r="C846" s="172" t="s">
        <v>1953</v>
      </c>
      <c r="D846" s="172" t="s">
        <v>216</v>
      </c>
      <c r="E846" s="173" t="s">
        <v>1954</v>
      </c>
      <c r="F846" s="174" t="s">
        <v>1955</v>
      </c>
      <c r="G846" s="175" t="s">
        <v>414</v>
      </c>
      <c r="H846" s="176">
        <v>16</v>
      </c>
      <c r="I846" s="177"/>
      <c r="J846" s="178">
        <f>ROUND(I846*H846,2)</f>
        <v>0</v>
      </c>
      <c r="K846" s="174" t="s">
        <v>415</v>
      </c>
      <c r="L846" s="38"/>
      <c r="M846" s="179" t="s">
        <v>3</v>
      </c>
      <c r="N846" s="180" t="s">
        <v>43</v>
      </c>
      <c r="O846" s="71"/>
      <c r="P846" s="181">
        <f>O846*H846</f>
        <v>0</v>
      </c>
      <c r="Q846" s="181">
        <v>0</v>
      </c>
      <c r="R846" s="181">
        <f>Q846*H846</f>
        <v>0</v>
      </c>
      <c r="S846" s="181">
        <v>0</v>
      </c>
      <c r="T846" s="182">
        <f>S846*H846</f>
        <v>0</v>
      </c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R846" s="183" t="s">
        <v>98</v>
      </c>
      <c r="AT846" s="183" t="s">
        <v>216</v>
      </c>
      <c r="AU846" s="183" t="s">
        <v>222</v>
      </c>
      <c r="AY846" s="18" t="s">
        <v>213</v>
      </c>
      <c r="BE846" s="184">
        <f>IF(N846="základní",J846,0)</f>
        <v>0</v>
      </c>
      <c r="BF846" s="184">
        <f>IF(N846="snížená",J846,0)</f>
        <v>0</v>
      </c>
      <c r="BG846" s="184">
        <f>IF(N846="zákl. přenesená",J846,0)</f>
        <v>0</v>
      </c>
      <c r="BH846" s="184">
        <f>IF(N846="sníž. přenesená",J846,0)</f>
        <v>0</v>
      </c>
      <c r="BI846" s="184">
        <f>IF(N846="nulová",J846,0)</f>
        <v>0</v>
      </c>
      <c r="BJ846" s="18" t="s">
        <v>76</v>
      </c>
      <c r="BK846" s="184">
        <f>ROUND(I846*H846,2)</f>
        <v>0</v>
      </c>
      <c r="BL846" s="18" t="s">
        <v>98</v>
      </c>
      <c r="BM846" s="183" t="s">
        <v>1956</v>
      </c>
    </row>
    <row r="847" s="2" customFormat="1" ht="24.15" customHeight="1">
      <c r="A847" s="37"/>
      <c r="B847" s="171"/>
      <c r="C847" s="192" t="s">
        <v>1957</v>
      </c>
      <c r="D847" s="192" t="s">
        <v>292</v>
      </c>
      <c r="E847" s="193" t="s">
        <v>1958</v>
      </c>
      <c r="F847" s="194" t="s">
        <v>1959</v>
      </c>
      <c r="G847" s="195" t="s">
        <v>329</v>
      </c>
      <c r="H847" s="196">
        <v>16</v>
      </c>
      <c r="I847" s="197"/>
      <c r="J847" s="198">
        <f>ROUND(I847*H847,2)</f>
        <v>0</v>
      </c>
      <c r="K847" s="194" t="s">
        <v>415</v>
      </c>
      <c r="L847" s="199"/>
      <c r="M847" s="200" t="s">
        <v>3</v>
      </c>
      <c r="N847" s="201" t="s">
        <v>43</v>
      </c>
      <c r="O847" s="71"/>
      <c r="P847" s="181">
        <f>O847*H847</f>
        <v>0</v>
      </c>
      <c r="Q847" s="181">
        <v>0.0030000000000000001</v>
      </c>
      <c r="R847" s="181">
        <f>Q847*H847</f>
        <v>0.048000000000000001</v>
      </c>
      <c r="S847" s="181">
        <v>0</v>
      </c>
      <c r="T847" s="182">
        <f>S847*H847</f>
        <v>0</v>
      </c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R847" s="183" t="s">
        <v>374</v>
      </c>
      <c r="AT847" s="183" t="s">
        <v>292</v>
      </c>
      <c r="AU847" s="183" t="s">
        <v>222</v>
      </c>
      <c r="AY847" s="18" t="s">
        <v>213</v>
      </c>
      <c r="BE847" s="184">
        <f>IF(N847="základní",J847,0)</f>
        <v>0</v>
      </c>
      <c r="BF847" s="184">
        <f>IF(N847="snížená",J847,0)</f>
        <v>0</v>
      </c>
      <c r="BG847" s="184">
        <f>IF(N847="zákl. přenesená",J847,0)</f>
        <v>0</v>
      </c>
      <c r="BH847" s="184">
        <f>IF(N847="sníž. přenesená",J847,0)</f>
        <v>0</v>
      </c>
      <c r="BI847" s="184">
        <f>IF(N847="nulová",J847,0)</f>
        <v>0</v>
      </c>
      <c r="BJ847" s="18" t="s">
        <v>76</v>
      </c>
      <c r="BK847" s="184">
        <f>ROUND(I847*H847,2)</f>
        <v>0</v>
      </c>
      <c r="BL847" s="18" t="s">
        <v>98</v>
      </c>
      <c r="BM847" s="183" t="s">
        <v>1960</v>
      </c>
    </row>
    <row r="848" s="12" customFormat="1" ht="22.8" customHeight="1">
      <c r="A848" s="12"/>
      <c r="B848" s="158"/>
      <c r="C848" s="12"/>
      <c r="D848" s="159" t="s">
        <v>71</v>
      </c>
      <c r="E848" s="169" t="s">
        <v>1961</v>
      </c>
      <c r="F848" s="169" t="s">
        <v>1962</v>
      </c>
      <c r="G848" s="12"/>
      <c r="H848" s="12"/>
      <c r="I848" s="161"/>
      <c r="J848" s="170">
        <f>BK848</f>
        <v>0</v>
      </c>
      <c r="K848" s="12"/>
      <c r="L848" s="158"/>
      <c r="M848" s="163"/>
      <c r="N848" s="164"/>
      <c r="O848" s="164"/>
      <c r="P848" s="165">
        <f>P849+SUM(P850:P865)</f>
        <v>0</v>
      </c>
      <c r="Q848" s="164"/>
      <c r="R848" s="165">
        <f>R849+SUM(R850:R865)</f>
        <v>3.0404926558600001</v>
      </c>
      <c r="S848" s="164"/>
      <c r="T848" s="166">
        <f>T849+SUM(T850:T865)</f>
        <v>0</v>
      </c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R848" s="159" t="s">
        <v>80</v>
      </c>
      <c r="AT848" s="167" t="s">
        <v>71</v>
      </c>
      <c r="AU848" s="167" t="s">
        <v>76</v>
      </c>
      <c r="AY848" s="159" t="s">
        <v>213</v>
      </c>
      <c r="BK848" s="168">
        <f>BK849+SUM(BK850:BK865)</f>
        <v>0</v>
      </c>
    </row>
    <row r="849" s="2" customFormat="1" ht="24.15" customHeight="1">
      <c r="A849" s="37"/>
      <c r="B849" s="171"/>
      <c r="C849" s="172" t="s">
        <v>1963</v>
      </c>
      <c r="D849" s="172" t="s">
        <v>216</v>
      </c>
      <c r="E849" s="173" t="s">
        <v>1964</v>
      </c>
      <c r="F849" s="174" t="s">
        <v>1965</v>
      </c>
      <c r="G849" s="175" t="s">
        <v>1966</v>
      </c>
      <c r="H849" s="176">
        <v>15</v>
      </c>
      <c r="I849" s="177"/>
      <c r="J849" s="178">
        <f>ROUND(I849*H849,2)</f>
        <v>0</v>
      </c>
      <c r="K849" s="174" t="s">
        <v>1112</v>
      </c>
      <c r="L849" s="38"/>
      <c r="M849" s="179" t="s">
        <v>3</v>
      </c>
      <c r="N849" s="180" t="s">
        <v>43</v>
      </c>
      <c r="O849" s="71"/>
      <c r="P849" s="181">
        <f>O849*H849</f>
        <v>0</v>
      </c>
      <c r="Q849" s="181">
        <v>0</v>
      </c>
      <c r="R849" s="181">
        <f>Q849*H849</f>
        <v>0</v>
      </c>
      <c r="S849" s="181">
        <v>0</v>
      </c>
      <c r="T849" s="182">
        <f>S849*H849</f>
        <v>0</v>
      </c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R849" s="183" t="s">
        <v>98</v>
      </c>
      <c r="AT849" s="183" t="s">
        <v>216</v>
      </c>
      <c r="AU849" s="183" t="s">
        <v>80</v>
      </c>
      <c r="AY849" s="18" t="s">
        <v>213</v>
      </c>
      <c r="BE849" s="184">
        <f>IF(N849="základní",J849,0)</f>
        <v>0</v>
      </c>
      <c r="BF849" s="184">
        <f>IF(N849="snížená",J849,0)</f>
        <v>0</v>
      </c>
      <c r="BG849" s="184">
        <f>IF(N849="zákl. přenesená",J849,0)</f>
        <v>0</v>
      </c>
      <c r="BH849" s="184">
        <f>IF(N849="sníž. přenesená",J849,0)</f>
        <v>0</v>
      </c>
      <c r="BI849" s="184">
        <f>IF(N849="nulová",J849,0)</f>
        <v>0</v>
      </c>
      <c r="BJ849" s="18" t="s">
        <v>76</v>
      </c>
      <c r="BK849" s="184">
        <f>ROUND(I849*H849,2)</f>
        <v>0</v>
      </c>
      <c r="BL849" s="18" t="s">
        <v>98</v>
      </c>
      <c r="BM849" s="183" t="s">
        <v>1967</v>
      </c>
    </row>
    <row r="850" s="2" customFormat="1" ht="24.15" customHeight="1">
      <c r="A850" s="37"/>
      <c r="B850" s="171"/>
      <c r="C850" s="172" t="s">
        <v>1968</v>
      </c>
      <c r="D850" s="172" t="s">
        <v>216</v>
      </c>
      <c r="E850" s="173" t="s">
        <v>1969</v>
      </c>
      <c r="F850" s="174" t="s">
        <v>1970</v>
      </c>
      <c r="G850" s="175" t="s">
        <v>403</v>
      </c>
      <c r="H850" s="176">
        <v>11.42</v>
      </c>
      <c r="I850" s="177"/>
      <c r="J850" s="178">
        <f>ROUND(I850*H850,2)</f>
        <v>0</v>
      </c>
      <c r="K850" s="174" t="s">
        <v>220</v>
      </c>
      <c r="L850" s="38"/>
      <c r="M850" s="179" t="s">
        <v>3</v>
      </c>
      <c r="N850" s="180" t="s">
        <v>43</v>
      </c>
      <c r="O850" s="71"/>
      <c r="P850" s="181">
        <f>O850*H850</f>
        <v>0</v>
      </c>
      <c r="Q850" s="181">
        <v>0.00062799999999999998</v>
      </c>
      <c r="R850" s="181">
        <f>Q850*H850</f>
        <v>0.0071717600000000001</v>
      </c>
      <c r="S850" s="181">
        <v>0</v>
      </c>
      <c r="T850" s="182">
        <f>S850*H850</f>
        <v>0</v>
      </c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R850" s="183" t="s">
        <v>98</v>
      </c>
      <c r="AT850" s="183" t="s">
        <v>216</v>
      </c>
      <c r="AU850" s="183" t="s">
        <v>80</v>
      </c>
      <c r="AY850" s="18" t="s">
        <v>213</v>
      </c>
      <c r="BE850" s="184">
        <f>IF(N850="základní",J850,0)</f>
        <v>0</v>
      </c>
      <c r="BF850" s="184">
        <f>IF(N850="snížená",J850,0)</f>
        <v>0</v>
      </c>
      <c r="BG850" s="184">
        <f>IF(N850="zákl. přenesená",J850,0)</f>
        <v>0</v>
      </c>
      <c r="BH850" s="184">
        <f>IF(N850="sníž. přenesená",J850,0)</f>
        <v>0</v>
      </c>
      <c r="BI850" s="184">
        <f>IF(N850="nulová",J850,0)</f>
        <v>0</v>
      </c>
      <c r="BJ850" s="18" t="s">
        <v>76</v>
      </c>
      <c r="BK850" s="184">
        <f>ROUND(I850*H850,2)</f>
        <v>0</v>
      </c>
      <c r="BL850" s="18" t="s">
        <v>98</v>
      </c>
      <c r="BM850" s="183" t="s">
        <v>1971</v>
      </c>
    </row>
    <row r="851" s="2" customFormat="1">
      <c r="A851" s="37"/>
      <c r="B851" s="38"/>
      <c r="C851" s="37"/>
      <c r="D851" s="185" t="s">
        <v>224</v>
      </c>
      <c r="E851" s="37"/>
      <c r="F851" s="186" t="s">
        <v>1972</v>
      </c>
      <c r="G851" s="37"/>
      <c r="H851" s="37"/>
      <c r="I851" s="187"/>
      <c r="J851" s="37"/>
      <c r="K851" s="37"/>
      <c r="L851" s="38"/>
      <c r="M851" s="188"/>
      <c r="N851" s="189"/>
      <c r="O851" s="71"/>
      <c r="P851" s="71"/>
      <c r="Q851" s="71"/>
      <c r="R851" s="71"/>
      <c r="S851" s="71"/>
      <c r="T851" s="72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T851" s="18" t="s">
        <v>224</v>
      </c>
      <c r="AU851" s="18" t="s">
        <v>80</v>
      </c>
    </row>
    <row r="852" s="2" customFormat="1" ht="24.15" customHeight="1">
      <c r="A852" s="37"/>
      <c r="B852" s="171"/>
      <c r="C852" s="192" t="s">
        <v>1973</v>
      </c>
      <c r="D852" s="192" t="s">
        <v>292</v>
      </c>
      <c r="E852" s="193" t="s">
        <v>1974</v>
      </c>
      <c r="F852" s="194" t="s">
        <v>1975</v>
      </c>
      <c r="G852" s="195" t="s">
        <v>403</v>
      </c>
      <c r="H852" s="196">
        <v>11.42</v>
      </c>
      <c r="I852" s="197"/>
      <c r="J852" s="198">
        <f>ROUND(I852*H852,2)</f>
        <v>0</v>
      </c>
      <c r="K852" s="194" t="s">
        <v>220</v>
      </c>
      <c r="L852" s="199"/>
      <c r="M852" s="200" t="s">
        <v>3</v>
      </c>
      <c r="N852" s="201" t="s">
        <v>43</v>
      </c>
      <c r="O852" s="71"/>
      <c r="P852" s="181">
        <f>O852*H852</f>
        <v>0</v>
      </c>
      <c r="Q852" s="181">
        <v>0.029999999999999999</v>
      </c>
      <c r="R852" s="181">
        <f>Q852*H852</f>
        <v>0.34259999999999996</v>
      </c>
      <c r="S852" s="181">
        <v>0</v>
      </c>
      <c r="T852" s="182">
        <f>S852*H852</f>
        <v>0</v>
      </c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R852" s="183" t="s">
        <v>374</v>
      </c>
      <c r="AT852" s="183" t="s">
        <v>292</v>
      </c>
      <c r="AU852" s="183" t="s">
        <v>80</v>
      </c>
      <c r="AY852" s="18" t="s">
        <v>213</v>
      </c>
      <c r="BE852" s="184">
        <f>IF(N852="základní",J852,0)</f>
        <v>0</v>
      </c>
      <c r="BF852" s="184">
        <f>IF(N852="snížená",J852,0)</f>
        <v>0</v>
      </c>
      <c r="BG852" s="184">
        <f>IF(N852="zákl. přenesená",J852,0)</f>
        <v>0</v>
      </c>
      <c r="BH852" s="184">
        <f>IF(N852="sníž. přenesená",J852,0)</f>
        <v>0</v>
      </c>
      <c r="BI852" s="184">
        <f>IF(N852="nulová",J852,0)</f>
        <v>0</v>
      </c>
      <c r="BJ852" s="18" t="s">
        <v>76</v>
      </c>
      <c r="BK852" s="184">
        <f>ROUND(I852*H852,2)</f>
        <v>0</v>
      </c>
      <c r="BL852" s="18" t="s">
        <v>98</v>
      </c>
      <c r="BM852" s="183" t="s">
        <v>1976</v>
      </c>
    </row>
    <row r="853" s="2" customFormat="1" ht="24.15" customHeight="1">
      <c r="A853" s="37"/>
      <c r="B853" s="171"/>
      <c r="C853" s="172" t="s">
        <v>1977</v>
      </c>
      <c r="D853" s="172" t="s">
        <v>216</v>
      </c>
      <c r="E853" s="173" t="s">
        <v>1978</v>
      </c>
      <c r="F853" s="174" t="s">
        <v>1979</v>
      </c>
      <c r="G853" s="175" t="s">
        <v>403</v>
      </c>
      <c r="H853" s="176">
        <v>18.699999999999999</v>
      </c>
      <c r="I853" s="177"/>
      <c r="J853" s="178">
        <f>ROUND(I853*H853,2)</f>
        <v>0</v>
      </c>
      <c r="K853" s="174" t="s">
        <v>220</v>
      </c>
      <c r="L853" s="38"/>
      <c r="M853" s="179" t="s">
        <v>3</v>
      </c>
      <c r="N853" s="180" t="s">
        <v>43</v>
      </c>
      <c r="O853" s="71"/>
      <c r="P853" s="181">
        <f>O853*H853</f>
        <v>0</v>
      </c>
      <c r="Q853" s="181">
        <v>0</v>
      </c>
      <c r="R853" s="181">
        <f>Q853*H853</f>
        <v>0</v>
      </c>
      <c r="S853" s="181">
        <v>0</v>
      </c>
      <c r="T853" s="182">
        <f>S853*H853</f>
        <v>0</v>
      </c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R853" s="183" t="s">
        <v>98</v>
      </c>
      <c r="AT853" s="183" t="s">
        <v>216</v>
      </c>
      <c r="AU853" s="183" t="s">
        <v>80</v>
      </c>
      <c r="AY853" s="18" t="s">
        <v>213</v>
      </c>
      <c r="BE853" s="184">
        <f>IF(N853="základní",J853,0)</f>
        <v>0</v>
      </c>
      <c r="BF853" s="184">
        <f>IF(N853="snížená",J853,0)</f>
        <v>0</v>
      </c>
      <c r="BG853" s="184">
        <f>IF(N853="zákl. přenesená",J853,0)</f>
        <v>0</v>
      </c>
      <c r="BH853" s="184">
        <f>IF(N853="sníž. přenesená",J853,0)</f>
        <v>0</v>
      </c>
      <c r="BI853" s="184">
        <f>IF(N853="nulová",J853,0)</f>
        <v>0</v>
      </c>
      <c r="BJ853" s="18" t="s">
        <v>76</v>
      </c>
      <c r="BK853" s="184">
        <f>ROUND(I853*H853,2)</f>
        <v>0</v>
      </c>
      <c r="BL853" s="18" t="s">
        <v>98</v>
      </c>
      <c r="BM853" s="183" t="s">
        <v>1980</v>
      </c>
    </row>
    <row r="854" s="2" customFormat="1">
      <c r="A854" s="37"/>
      <c r="B854" s="38"/>
      <c r="C854" s="37"/>
      <c r="D854" s="185" t="s">
        <v>224</v>
      </c>
      <c r="E854" s="37"/>
      <c r="F854" s="186" t="s">
        <v>1981</v>
      </c>
      <c r="G854" s="37"/>
      <c r="H854" s="37"/>
      <c r="I854" s="187"/>
      <c r="J854" s="37"/>
      <c r="K854" s="37"/>
      <c r="L854" s="38"/>
      <c r="M854" s="188"/>
      <c r="N854" s="189"/>
      <c r="O854" s="71"/>
      <c r="P854" s="71"/>
      <c r="Q854" s="71"/>
      <c r="R854" s="71"/>
      <c r="S854" s="71"/>
      <c r="T854" s="72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T854" s="18" t="s">
        <v>224</v>
      </c>
      <c r="AU854" s="18" t="s">
        <v>80</v>
      </c>
    </row>
    <row r="855" s="2" customFormat="1" ht="16.5" customHeight="1">
      <c r="A855" s="37"/>
      <c r="B855" s="171"/>
      <c r="C855" s="192" t="s">
        <v>1982</v>
      </c>
      <c r="D855" s="192" t="s">
        <v>292</v>
      </c>
      <c r="E855" s="193" t="s">
        <v>1983</v>
      </c>
      <c r="F855" s="194" t="s">
        <v>1984</v>
      </c>
      <c r="G855" s="195" t="s">
        <v>329</v>
      </c>
      <c r="H855" s="196">
        <v>14</v>
      </c>
      <c r="I855" s="197"/>
      <c r="J855" s="198">
        <f>ROUND(I855*H855,2)</f>
        <v>0</v>
      </c>
      <c r="K855" s="194" t="s">
        <v>220</v>
      </c>
      <c r="L855" s="199"/>
      <c r="M855" s="200" t="s">
        <v>3</v>
      </c>
      <c r="N855" s="201" t="s">
        <v>43</v>
      </c>
      <c r="O855" s="71"/>
      <c r="P855" s="181">
        <f>O855*H855</f>
        <v>0</v>
      </c>
      <c r="Q855" s="181">
        <v>0.00080000000000000004</v>
      </c>
      <c r="R855" s="181">
        <f>Q855*H855</f>
        <v>0.0112</v>
      </c>
      <c r="S855" s="181">
        <v>0</v>
      </c>
      <c r="T855" s="182">
        <f>S855*H855</f>
        <v>0</v>
      </c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R855" s="183" t="s">
        <v>374</v>
      </c>
      <c r="AT855" s="183" t="s">
        <v>292</v>
      </c>
      <c r="AU855" s="183" t="s">
        <v>80</v>
      </c>
      <c r="AY855" s="18" t="s">
        <v>213</v>
      </c>
      <c r="BE855" s="184">
        <f>IF(N855="základní",J855,0)</f>
        <v>0</v>
      </c>
      <c r="BF855" s="184">
        <f>IF(N855="snížená",J855,0)</f>
        <v>0</v>
      </c>
      <c r="BG855" s="184">
        <f>IF(N855="zákl. přenesená",J855,0)</f>
        <v>0</v>
      </c>
      <c r="BH855" s="184">
        <f>IF(N855="sníž. přenesená",J855,0)</f>
        <v>0</v>
      </c>
      <c r="BI855" s="184">
        <f>IF(N855="nulová",J855,0)</f>
        <v>0</v>
      </c>
      <c r="BJ855" s="18" t="s">
        <v>76</v>
      </c>
      <c r="BK855" s="184">
        <f>ROUND(I855*H855,2)</f>
        <v>0</v>
      </c>
      <c r="BL855" s="18" t="s">
        <v>98</v>
      </c>
      <c r="BM855" s="183" t="s">
        <v>1985</v>
      </c>
    </row>
    <row r="856" s="2" customFormat="1" ht="16.5" customHeight="1">
      <c r="A856" s="37"/>
      <c r="B856" s="171"/>
      <c r="C856" s="192" t="s">
        <v>1986</v>
      </c>
      <c r="D856" s="192" t="s">
        <v>292</v>
      </c>
      <c r="E856" s="193" t="s">
        <v>1987</v>
      </c>
      <c r="F856" s="194" t="s">
        <v>1988</v>
      </c>
      <c r="G856" s="195" t="s">
        <v>403</v>
      </c>
      <c r="H856" s="196">
        <v>19</v>
      </c>
      <c r="I856" s="197"/>
      <c r="J856" s="198">
        <f>ROUND(I856*H856,2)</f>
        <v>0</v>
      </c>
      <c r="K856" s="194" t="s">
        <v>1112</v>
      </c>
      <c r="L856" s="199"/>
      <c r="M856" s="200" t="s">
        <v>3</v>
      </c>
      <c r="N856" s="201" t="s">
        <v>43</v>
      </c>
      <c r="O856" s="71"/>
      <c r="P856" s="181">
        <f>O856*H856</f>
        <v>0</v>
      </c>
      <c r="Q856" s="181">
        <v>0.0010399999999999999</v>
      </c>
      <c r="R856" s="181">
        <f>Q856*H856</f>
        <v>0.01976</v>
      </c>
      <c r="S856" s="181">
        <v>0</v>
      </c>
      <c r="T856" s="182">
        <f>S856*H856</f>
        <v>0</v>
      </c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R856" s="183" t="s">
        <v>374</v>
      </c>
      <c r="AT856" s="183" t="s">
        <v>292</v>
      </c>
      <c r="AU856" s="183" t="s">
        <v>80</v>
      </c>
      <c r="AY856" s="18" t="s">
        <v>213</v>
      </c>
      <c r="BE856" s="184">
        <f>IF(N856="základní",J856,0)</f>
        <v>0</v>
      </c>
      <c r="BF856" s="184">
        <f>IF(N856="snížená",J856,0)</f>
        <v>0</v>
      </c>
      <c r="BG856" s="184">
        <f>IF(N856="zákl. přenesená",J856,0)</f>
        <v>0</v>
      </c>
      <c r="BH856" s="184">
        <f>IF(N856="sníž. přenesená",J856,0)</f>
        <v>0</v>
      </c>
      <c r="BI856" s="184">
        <f>IF(N856="nulová",J856,0)</f>
        <v>0</v>
      </c>
      <c r="BJ856" s="18" t="s">
        <v>76</v>
      </c>
      <c r="BK856" s="184">
        <f>ROUND(I856*H856,2)</f>
        <v>0</v>
      </c>
      <c r="BL856" s="18" t="s">
        <v>98</v>
      </c>
      <c r="BM856" s="183" t="s">
        <v>1989</v>
      </c>
    </row>
    <row r="857" s="2" customFormat="1" ht="33" customHeight="1">
      <c r="A857" s="37"/>
      <c r="B857" s="171"/>
      <c r="C857" s="172" t="s">
        <v>1990</v>
      </c>
      <c r="D857" s="172" t="s">
        <v>216</v>
      </c>
      <c r="E857" s="173" t="s">
        <v>1991</v>
      </c>
      <c r="F857" s="174" t="s">
        <v>1992</v>
      </c>
      <c r="G857" s="175" t="s">
        <v>403</v>
      </c>
      <c r="H857" s="176">
        <v>5.7999999999999998</v>
      </c>
      <c r="I857" s="177"/>
      <c r="J857" s="178">
        <f>ROUND(I857*H857,2)</f>
        <v>0</v>
      </c>
      <c r="K857" s="174" t="s">
        <v>220</v>
      </c>
      <c r="L857" s="38"/>
      <c r="M857" s="179" t="s">
        <v>3</v>
      </c>
      <c r="N857" s="180" t="s">
        <v>43</v>
      </c>
      <c r="O857" s="71"/>
      <c r="P857" s="181">
        <f>O857*H857</f>
        <v>0</v>
      </c>
      <c r="Q857" s="181">
        <v>0</v>
      </c>
      <c r="R857" s="181">
        <f>Q857*H857</f>
        <v>0</v>
      </c>
      <c r="S857" s="181">
        <v>0</v>
      </c>
      <c r="T857" s="182">
        <f>S857*H857</f>
        <v>0</v>
      </c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R857" s="183" t="s">
        <v>98</v>
      </c>
      <c r="AT857" s="183" t="s">
        <v>216</v>
      </c>
      <c r="AU857" s="183" t="s">
        <v>80</v>
      </c>
      <c r="AY857" s="18" t="s">
        <v>213</v>
      </c>
      <c r="BE857" s="184">
        <f>IF(N857="základní",J857,0)</f>
        <v>0</v>
      </c>
      <c r="BF857" s="184">
        <f>IF(N857="snížená",J857,0)</f>
        <v>0</v>
      </c>
      <c r="BG857" s="184">
        <f>IF(N857="zákl. přenesená",J857,0)</f>
        <v>0</v>
      </c>
      <c r="BH857" s="184">
        <f>IF(N857="sníž. přenesená",J857,0)</f>
        <v>0</v>
      </c>
      <c r="BI857" s="184">
        <f>IF(N857="nulová",J857,0)</f>
        <v>0</v>
      </c>
      <c r="BJ857" s="18" t="s">
        <v>76</v>
      </c>
      <c r="BK857" s="184">
        <f>ROUND(I857*H857,2)</f>
        <v>0</v>
      </c>
      <c r="BL857" s="18" t="s">
        <v>98</v>
      </c>
      <c r="BM857" s="183" t="s">
        <v>1993</v>
      </c>
    </row>
    <row r="858" s="2" customFormat="1">
      <c r="A858" s="37"/>
      <c r="B858" s="38"/>
      <c r="C858" s="37"/>
      <c r="D858" s="185" t="s">
        <v>224</v>
      </c>
      <c r="E858" s="37"/>
      <c r="F858" s="186" t="s">
        <v>1994</v>
      </c>
      <c r="G858" s="37"/>
      <c r="H858" s="37"/>
      <c r="I858" s="187"/>
      <c r="J858" s="37"/>
      <c r="K858" s="37"/>
      <c r="L858" s="38"/>
      <c r="M858" s="188"/>
      <c r="N858" s="189"/>
      <c r="O858" s="71"/>
      <c r="P858" s="71"/>
      <c r="Q858" s="71"/>
      <c r="R858" s="71"/>
      <c r="S858" s="71"/>
      <c r="T858" s="72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T858" s="18" t="s">
        <v>224</v>
      </c>
      <c r="AU858" s="18" t="s">
        <v>80</v>
      </c>
    </row>
    <row r="859" s="2" customFormat="1" ht="21.75" customHeight="1">
      <c r="A859" s="37"/>
      <c r="B859" s="171"/>
      <c r="C859" s="192" t="s">
        <v>1995</v>
      </c>
      <c r="D859" s="192" t="s">
        <v>292</v>
      </c>
      <c r="E859" s="193" t="s">
        <v>1996</v>
      </c>
      <c r="F859" s="194" t="s">
        <v>1997</v>
      </c>
      <c r="G859" s="195" t="s">
        <v>403</v>
      </c>
      <c r="H859" s="196">
        <v>6.3799999999999999</v>
      </c>
      <c r="I859" s="197"/>
      <c r="J859" s="198">
        <f>ROUND(I859*H859,2)</f>
        <v>0</v>
      </c>
      <c r="K859" s="194" t="s">
        <v>220</v>
      </c>
      <c r="L859" s="199"/>
      <c r="M859" s="200" t="s">
        <v>3</v>
      </c>
      <c r="N859" s="201" t="s">
        <v>43</v>
      </c>
      <c r="O859" s="71"/>
      <c r="P859" s="181">
        <f>O859*H859</f>
        <v>0</v>
      </c>
      <c r="Q859" s="181">
        <v>0.00020000000000000001</v>
      </c>
      <c r="R859" s="181">
        <f>Q859*H859</f>
        <v>0.001276</v>
      </c>
      <c r="S859" s="181">
        <v>0</v>
      </c>
      <c r="T859" s="182">
        <f>S859*H859</f>
        <v>0</v>
      </c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R859" s="183" t="s">
        <v>374</v>
      </c>
      <c r="AT859" s="183" t="s">
        <v>292</v>
      </c>
      <c r="AU859" s="183" t="s">
        <v>80</v>
      </c>
      <c r="AY859" s="18" t="s">
        <v>213</v>
      </c>
      <c r="BE859" s="184">
        <f>IF(N859="základní",J859,0)</f>
        <v>0</v>
      </c>
      <c r="BF859" s="184">
        <f>IF(N859="snížená",J859,0)</f>
        <v>0</v>
      </c>
      <c r="BG859" s="184">
        <f>IF(N859="zákl. přenesená",J859,0)</f>
        <v>0</v>
      </c>
      <c r="BH859" s="184">
        <f>IF(N859="sníž. přenesená",J859,0)</f>
        <v>0</v>
      </c>
      <c r="BI859" s="184">
        <f>IF(N859="nulová",J859,0)</f>
        <v>0</v>
      </c>
      <c r="BJ859" s="18" t="s">
        <v>76</v>
      </c>
      <c r="BK859" s="184">
        <f>ROUND(I859*H859,2)</f>
        <v>0</v>
      </c>
      <c r="BL859" s="18" t="s">
        <v>98</v>
      </c>
      <c r="BM859" s="183" t="s">
        <v>1998</v>
      </c>
    </row>
    <row r="860" s="2" customFormat="1" ht="24.15" customHeight="1">
      <c r="A860" s="37"/>
      <c r="B860" s="171"/>
      <c r="C860" s="172" t="s">
        <v>1999</v>
      </c>
      <c r="D860" s="172" t="s">
        <v>216</v>
      </c>
      <c r="E860" s="173" t="s">
        <v>2000</v>
      </c>
      <c r="F860" s="174" t="s">
        <v>2001</v>
      </c>
      <c r="G860" s="175" t="s">
        <v>219</v>
      </c>
      <c r="H860" s="176">
        <v>5.5199999999999996</v>
      </c>
      <c r="I860" s="177"/>
      <c r="J860" s="178">
        <f>ROUND(I860*H860,2)</f>
        <v>0</v>
      </c>
      <c r="K860" s="174" t="s">
        <v>220</v>
      </c>
      <c r="L860" s="38"/>
      <c r="M860" s="179" t="s">
        <v>3</v>
      </c>
      <c r="N860" s="180" t="s">
        <v>43</v>
      </c>
      <c r="O860" s="71"/>
      <c r="P860" s="181">
        <f>O860*H860</f>
        <v>0</v>
      </c>
      <c r="Q860" s="181">
        <v>0</v>
      </c>
      <c r="R860" s="181">
        <f>Q860*H860</f>
        <v>0</v>
      </c>
      <c r="S860" s="181">
        <v>0</v>
      </c>
      <c r="T860" s="182">
        <f>S860*H860</f>
        <v>0</v>
      </c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R860" s="183" t="s">
        <v>98</v>
      </c>
      <c r="AT860" s="183" t="s">
        <v>216</v>
      </c>
      <c r="AU860" s="183" t="s">
        <v>80</v>
      </c>
      <c r="AY860" s="18" t="s">
        <v>213</v>
      </c>
      <c r="BE860" s="184">
        <f>IF(N860="základní",J860,0)</f>
        <v>0</v>
      </c>
      <c r="BF860" s="184">
        <f>IF(N860="snížená",J860,0)</f>
        <v>0</v>
      </c>
      <c r="BG860" s="184">
        <f>IF(N860="zákl. přenesená",J860,0)</f>
        <v>0</v>
      </c>
      <c r="BH860" s="184">
        <f>IF(N860="sníž. přenesená",J860,0)</f>
        <v>0</v>
      </c>
      <c r="BI860" s="184">
        <f>IF(N860="nulová",J860,0)</f>
        <v>0</v>
      </c>
      <c r="BJ860" s="18" t="s">
        <v>76</v>
      </c>
      <c r="BK860" s="184">
        <f>ROUND(I860*H860,2)</f>
        <v>0</v>
      </c>
      <c r="BL860" s="18" t="s">
        <v>98</v>
      </c>
      <c r="BM860" s="183" t="s">
        <v>2002</v>
      </c>
    </row>
    <row r="861" s="2" customFormat="1">
      <c r="A861" s="37"/>
      <c r="B861" s="38"/>
      <c r="C861" s="37"/>
      <c r="D861" s="185" t="s">
        <v>224</v>
      </c>
      <c r="E861" s="37"/>
      <c r="F861" s="186" t="s">
        <v>2003</v>
      </c>
      <c r="G861" s="37"/>
      <c r="H861" s="37"/>
      <c r="I861" s="187"/>
      <c r="J861" s="37"/>
      <c r="K861" s="37"/>
      <c r="L861" s="38"/>
      <c r="M861" s="188"/>
      <c r="N861" s="189"/>
      <c r="O861" s="71"/>
      <c r="P861" s="71"/>
      <c r="Q861" s="71"/>
      <c r="R861" s="71"/>
      <c r="S861" s="71"/>
      <c r="T861" s="72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T861" s="18" t="s">
        <v>224</v>
      </c>
      <c r="AU861" s="18" t="s">
        <v>80</v>
      </c>
    </row>
    <row r="862" s="2" customFormat="1" ht="16.5" customHeight="1">
      <c r="A862" s="37"/>
      <c r="B862" s="171"/>
      <c r="C862" s="192" t="s">
        <v>2004</v>
      </c>
      <c r="D862" s="192" t="s">
        <v>292</v>
      </c>
      <c r="E862" s="193" t="s">
        <v>2005</v>
      </c>
      <c r="F862" s="194" t="s">
        <v>2006</v>
      </c>
      <c r="G862" s="195" t="s">
        <v>219</v>
      </c>
      <c r="H862" s="196">
        <v>6.0720000000000001</v>
      </c>
      <c r="I862" s="197"/>
      <c r="J862" s="198">
        <f>ROUND(I862*H862,2)</f>
        <v>0</v>
      </c>
      <c r="K862" s="194" t="s">
        <v>220</v>
      </c>
      <c r="L862" s="199"/>
      <c r="M862" s="200" t="s">
        <v>3</v>
      </c>
      <c r="N862" s="201" t="s">
        <v>43</v>
      </c>
      <c r="O862" s="71"/>
      <c r="P862" s="181">
        <f>O862*H862</f>
        <v>0</v>
      </c>
      <c r="Q862" s="181">
        <v>0.017999999999999999</v>
      </c>
      <c r="R862" s="181">
        <f>Q862*H862</f>
        <v>0.10929599999999999</v>
      </c>
      <c r="S862" s="181">
        <v>0</v>
      </c>
      <c r="T862" s="182">
        <f>S862*H862</f>
        <v>0</v>
      </c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R862" s="183" t="s">
        <v>374</v>
      </c>
      <c r="AT862" s="183" t="s">
        <v>292</v>
      </c>
      <c r="AU862" s="183" t="s">
        <v>80</v>
      </c>
      <c r="AY862" s="18" t="s">
        <v>213</v>
      </c>
      <c r="BE862" s="184">
        <f>IF(N862="základní",J862,0)</f>
        <v>0</v>
      </c>
      <c r="BF862" s="184">
        <f>IF(N862="snížená",J862,0)</f>
        <v>0</v>
      </c>
      <c r="BG862" s="184">
        <f>IF(N862="zákl. přenesená",J862,0)</f>
        <v>0</v>
      </c>
      <c r="BH862" s="184">
        <f>IF(N862="sníž. přenesená",J862,0)</f>
        <v>0</v>
      </c>
      <c r="BI862" s="184">
        <f>IF(N862="nulová",J862,0)</f>
        <v>0</v>
      </c>
      <c r="BJ862" s="18" t="s">
        <v>76</v>
      </c>
      <c r="BK862" s="184">
        <f>ROUND(I862*H862,2)</f>
        <v>0</v>
      </c>
      <c r="BL862" s="18" t="s">
        <v>98</v>
      </c>
      <c r="BM862" s="183" t="s">
        <v>2007</v>
      </c>
    </row>
    <row r="863" s="2" customFormat="1" ht="49.05" customHeight="1">
      <c r="A863" s="37"/>
      <c r="B863" s="171"/>
      <c r="C863" s="172" t="s">
        <v>2008</v>
      </c>
      <c r="D863" s="172" t="s">
        <v>216</v>
      </c>
      <c r="E863" s="173" t="s">
        <v>2009</v>
      </c>
      <c r="F863" s="174" t="s">
        <v>2010</v>
      </c>
      <c r="G863" s="175" t="s">
        <v>281</v>
      </c>
      <c r="H863" s="176">
        <v>3.04</v>
      </c>
      <c r="I863" s="177"/>
      <c r="J863" s="178">
        <f>ROUND(I863*H863,2)</f>
        <v>0</v>
      </c>
      <c r="K863" s="174" t="s">
        <v>220</v>
      </c>
      <c r="L863" s="38"/>
      <c r="M863" s="179" t="s">
        <v>3</v>
      </c>
      <c r="N863" s="180" t="s">
        <v>43</v>
      </c>
      <c r="O863" s="71"/>
      <c r="P863" s="181">
        <f>O863*H863</f>
        <v>0</v>
      </c>
      <c r="Q863" s="181">
        <v>0</v>
      </c>
      <c r="R863" s="181">
        <f>Q863*H863</f>
        <v>0</v>
      </c>
      <c r="S863" s="181">
        <v>0</v>
      </c>
      <c r="T863" s="182">
        <f>S863*H863</f>
        <v>0</v>
      </c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R863" s="183" t="s">
        <v>98</v>
      </c>
      <c r="AT863" s="183" t="s">
        <v>216</v>
      </c>
      <c r="AU863" s="183" t="s">
        <v>80</v>
      </c>
      <c r="AY863" s="18" t="s">
        <v>213</v>
      </c>
      <c r="BE863" s="184">
        <f>IF(N863="základní",J863,0)</f>
        <v>0</v>
      </c>
      <c r="BF863" s="184">
        <f>IF(N863="snížená",J863,0)</f>
        <v>0</v>
      </c>
      <c r="BG863" s="184">
        <f>IF(N863="zákl. přenesená",J863,0)</f>
        <v>0</v>
      </c>
      <c r="BH863" s="184">
        <f>IF(N863="sníž. přenesená",J863,0)</f>
        <v>0</v>
      </c>
      <c r="BI863" s="184">
        <f>IF(N863="nulová",J863,0)</f>
        <v>0</v>
      </c>
      <c r="BJ863" s="18" t="s">
        <v>76</v>
      </c>
      <c r="BK863" s="184">
        <f>ROUND(I863*H863,2)</f>
        <v>0</v>
      </c>
      <c r="BL863" s="18" t="s">
        <v>98</v>
      </c>
      <c r="BM863" s="183" t="s">
        <v>2011</v>
      </c>
    </row>
    <row r="864" s="2" customFormat="1">
      <c r="A864" s="37"/>
      <c r="B864" s="38"/>
      <c r="C864" s="37"/>
      <c r="D864" s="185" t="s">
        <v>224</v>
      </c>
      <c r="E864" s="37"/>
      <c r="F864" s="186" t="s">
        <v>2012</v>
      </c>
      <c r="G864" s="37"/>
      <c r="H864" s="37"/>
      <c r="I864" s="187"/>
      <c r="J864" s="37"/>
      <c r="K864" s="37"/>
      <c r="L864" s="38"/>
      <c r="M864" s="188"/>
      <c r="N864" s="189"/>
      <c r="O864" s="71"/>
      <c r="P864" s="71"/>
      <c r="Q864" s="71"/>
      <c r="R864" s="71"/>
      <c r="S864" s="71"/>
      <c r="T864" s="72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T864" s="18" t="s">
        <v>224</v>
      </c>
      <c r="AU864" s="18" t="s">
        <v>80</v>
      </c>
    </row>
    <row r="865" s="12" customFormat="1" ht="20.88" customHeight="1">
      <c r="A865" s="12"/>
      <c r="B865" s="158"/>
      <c r="C865" s="12"/>
      <c r="D865" s="159" t="s">
        <v>71</v>
      </c>
      <c r="E865" s="169" t="s">
        <v>2013</v>
      </c>
      <c r="F865" s="169" t="s">
        <v>2014</v>
      </c>
      <c r="G865" s="12"/>
      <c r="H865" s="12"/>
      <c r="I865" s="161"/>
      <c r="J865" s="170">
        <f>BK865</f>
        <v>0</v>
      </c>
      <c r="K865" s="12"/>
      <c r="L865" s="158"/>
      <c r="M865" s="163"/>
      <c r="N865" s="164"/>
      <c r="O865" s="164"/>
      <c r="P865" s="165">
        <f>SUM(P866:P896)</f>
        <v>0</v>
      </c>
      <c r="Q865" s="164"/>
      <c r="R865" s="165">
        <f>SUM(R866:R896)</f>
        <v>2.54918889586</v>
      </c>
      <c r="S865" s="164"/>
      <c r="T865" s="166">
        <f>SUM(T866:T896)</f>
        <v>0</v>
      </c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R865" s="159" t="s">
        <v>80</v>
      </c>
      <c r="AT865" s="167" t="s">
        <v>71</v>
      </c>
      <c r="AU865" s="167" t="s">
        <v>80</v>
      </c>
      <c r="AY865" s="159" t="s">
        <v>213</v>
      </c>
      <c r="BK865" s="168">
        <f>SUM(BK866:BK896)</f>
        <v>0</v>
      </c>
    </row>
    <row r="866" s="2" customFormat="1" ht="44.25" customHeight="1">
      <c r="A866" s="37"/>
      <c r="B866" s="171"/>
      <c r="C866" s="172" t="s">
        <v>2015</v>
      </c>
      <c r="D866" s="172" t="s">
        <v>216</v>
      </c>
      <c r="E866" s="173" t="s">
        <v>2016</v>
      </c>
      <c r="F866" s="174" t="s">
        <v>2017</v>
      </c>
      <c r="G866" s="175" t="s">
        <v>219</v>
      </c>
      <c r="H866" s="176">
        <v>1.1499999999999999</v>
      </c>
      <c r="I866" s="177"/>
      <c r="J866" s="178">
        <f>ROUND(I866*H866,2)</f>
        <v>0</v>
      </c>
      <c r="K866" s="174" t="s">
        <v>220</v>
      </c>
      <c r="L866" s="38"/>
      <c r="M866" s="179" t="s">
        <v>3</v>
      </c>
      <c r="N866" s="180" t="s">
        <v>43</v>
      </c>
      <c r="O866" s="71"/>
      <c r="P866" s="181">
        <f>O866*H866</f>
        <v>0</v>
      </c>
      <c r="Q866" s="181">
        <v>0.00054750000000000003</v>
      </c>
      <c r="R866" s="181">
        <f>Q866*H866</f>
        <v>0.00062962499999999998</v>
      </c>
      <c r="S866" s="181">
        <v>0</v>
      </c>
      <c r="T866" s="182">
        <f>S866*H866</f>
        <v>0</v>
      </c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R866" s="183" t="s">
        <v>98</v>
      </c>
      <c r="AT866" s="183" t="s">
        <v>216</v>
      </c>
      <c r="AU866" s="183" t="s">
        <v>222</v>
      </c>
      <c r="AY866" s="18" t="s">
        <v>213</v>
      </c>
      <c r="BE866" s="184">
        <f>IF(N866="základní",J866,0)</f>
        <v>0</v>
      </c>
      <c r="BF866" s="184">
        <f>IF(N866="snížená",J866,0)</f>
        <v>0</v>
      </c>
      <c r="BG866" s="184">
        <f>IF(N866="zákl. přenesená",J866,0)</f>
        <v>0</v>
      </c>
      <c r="BH866" s="184">
        <f>IF(N866="sníž. přenesená",J866,0)</f>
        <v>0</v>
      </c>
      <c r="BI866" s="184">
        <f>IF(N866="nulová",J866,0)</f>
        <v>0</v>
      </c>
      <c r="BJ866" s="18" t="s">
        <v>76</v>
      </c>
      <c r="BK866" s="184">
        <f>ROUND(I866*H866,2)</f>
        <v>0</v>
      </c>
      <c r="BL866" s="18" t="s">
        <v>98</v>
      </c>
      <c r="BM866" s="183" t="s">
        <v>2018</v>
      </c>
    </row>
    <row r="867" s="2" customFormat="1">
      <c r="A867" s="37"/>
      <c r="B867" s="38"/>
      <c r="C867" s="37"/>
      <c r="D867" s="185" t="s">
        <v>224</v>
      </c>
      <c r="E867" s="37"/>
      <c r="F867" s="186" t="s">
        <v>2019</v>
      </c>
      <c r="G867" s="37"/>
      <c r="H867" s="37"/>
      <c r="I867" s="187"/>
      <c r="J867" s="37"/>
      <c r="K867" s="37"/>
      <c r="L867" s="38"/>
      <c r="M867" s="188"/>
      <c r="N867" s="189"/>
      <c r="O867" s="71"/>
      <c r="P867" s="71"/>
      <c r="Q867" s="71"/>
      <c r="R867" s="71"/>
      <c r="S867" s="71"/>
      <c r="T867" s="72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T867" s="18" t="s">
        <v>224</v>
      </c>
      <c r="AU867" s="18" t="s">
        <v>222</v>
      </c>
    </row>
    <row r="868" s="2" customFormat="1" ht="16.5" customHeight="1">
      <c r="A868" s="37"/>
      <c r="B868" s="171"/>
      <c r="C868" s="192" t="s">
        <v>2020</v>
      </c>
      <c r="D868" s="192" t="s">
        <v>292</v>
      </c>
      <c r="E868" s="193" t="s">
        <v>2021</v>
      </c>
      <c r="F868" s="194" t="s">
        <v>2022</v>
      </c>
      <c r="G868" s="195" t="s">
        <v>219</v>
      </c>
      <c r="H868" s="196">
        <v>1.1499999999999999</v>
      </c>
      <c r="I868" s="197"/>
      <c r="J868" s="198">
        <f>ROUND(I868*H868,2)</f>
        <v>0</v>
      </c>
      <c r="K868" s="194" t="s">
        <v>2023</v>
      </c>
      <c r="L868" s="199"/>
      <c r="M868" s="200" t="s">
        <v>3</v>
      </c>
      <c r="N868" s="201" t="s">
        <v>43</v>
      </c>
      <c r="O868" s="71"/>
      <c r="P868" s="181">
        <f>O868*H868</f>
        <v>0</v>
      </c>
      <c r="Q868" s="181">
        <v>0.017430000000000001</v>
      </c>
      <c r="R868" s="181">
        <f>Q868*H868</f>
        <v>0.0200445</v>
      </c>
      <c r="S868" s="181">
        <v>0</v>
      </c>
      <c r="T868" s="182">
        <f>S868*H868</f>
        <v>0</v>
      </c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R868" s="183" t="s">
        <v>374</v>
      </c>
      <c r="AT868" s="183" t="s">
        <v>292</v>
      </c>
      <c r="AU868" s="183" t="s">
        <v>222</v>
      </c>
      <c r="AY868" s="18" t="s">
        <v>213</v>
      </c>
      <c r="BE868" s="184">
        <f>IF(N868="základní",J868,0)</f>
        <v>0</v>
      </c>
      <c r="BF868" s="184">
        <f>IF(N868="snížená",J868,0)</f>
        <v>0</v>
      </c>
      <c r="BG868" s="184">
        <f>IF(N868="zákl. přenesená",J868,0)</f>
        <v>0</v>
      </c>
      <c r="BH868" s="184">
        <f>IF(N868="sníž. přenesená",J868,0)</f>
        <v>0</v>
      </c>
      <c r="BI868" s="184">
        <f>IF(N868="nulová",J868,0)</f>
        <v>0</v>
      </c>
      <c r="BJ868" s="18" t="s">
        <v>76</v>
      </c>
      <c r="BK868" s="184">
        <f>ROUND(I868*H868,2)</f>
        <v>0</v>
      </c>
      <c r="BL868" s="18" t="s">
        <v>98</v>
      </c>
      <c r="BM868" s="183" t="s">
        <v>2024</v>
      </c>
    </row>
    <row r="869" s="2" customFormat="1" ht="44.25" customHeight="1">
      <c r="A869" s="37"/>
      <c r="B869" s="171"/>
      <c r="C869" s="172" t="s">
        <v>2025</v>
      </c>
      <c r="D869" s="172" t="s">
        <v>216</v>
      </c>
      <c r="E869" s="173" t="s">
        <v>2026</v>
      </c>
      <c r="F869" s="174" t="s">
        <v>2027</v>
      </c>
      <c r="G869" s="175" t="s">
        <v>219</v>
      </c>
      <c r="H869" s="176">
        <v>5.75</v>
      </c>
      <c r="I869" s="177"/>
      <c r="J869" s="178">
        <f>ROUND(I869*H869,2)</f>
        <v>0</v>
      </c>
      <c r="K869" s="174" t="s">
        <v>220</v>
      </c>
      <c r="L869" s="38"/>
      <c r="M869" s="179" t="s">
        <v>3</v>
      </c>
      <c r="N869" s="180" t="s">
        <v>43</v>
      </c>
      <c r="O869" s="71"/>
      <c r="P869" s="181">
        <f>O869*H869</f>
        <v>0</v>
      </c>
      <c r="Q869" s="181">
        <v>0.00040125000000000002</v>
      </c>
      <c r="R869" s="181">
        <f>Q869*H869</f>
        <v>0.0023071875000000002</v>
      </c>
      <c r="S869" s="181">
        <v>0</v>
      </c>
      <c r="T869" s="182">
        <f>S869*H869</f>
        <v>0</v>
      </c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R869" s="183" t="s">
        <v>98</v>
      </c>
      <c r="AT869" s="183" t="s">
        <v>216</v>
      </c>
      <c r="AU869" s="183" t="s">
        <v>222</v>
      </c>
      <c r="AY869" s="18" t="s">
        <v>213</v>
      </c>
      <c r="BE869" s="184">
        <f>IF(N869="základní",J869,0)</f>
        <v>0</v>
      </c>
      <c r="BF869" s="184">
        <f>IF(N869="snížená",J869,0)</f>
        <v>0</v>
      </c>
      <c r="BG869" s="184">
        <f>IF(N869="zákl. přenesená",J869,0)</f>
        <v>0</v>
      </c>
      <c r="BH869" s="184">
        <f>IF(N869="sníž. přenesená",J869,0)</f>
        <v>0</v>
      </c>
      <c r="BI869" s="184">
        <f>IF(N869="nulová",J869,0)</f>
        <v>0</v>
      </c>
      <c r="BJ869" s="18" t="s">
        <v>76</v>
      </c>
      <c r="BK869" s="184">
        <f>ROUND(I869*H869,2)</f>
        <v>0</v>
      </c>
      <c r="BL869" s="18" t="s">
        <v>98</v>
      </c>
      <c r="BM869" s="183" t="s">
        <v>2028</v>
      </c>
    </row>
    <row r="870" s="2" customFormat="1">
      <c r="A870" s="37"/>
      <c r="B870" s="38"/>
      <c r="C870" s="37"/>
      <c r="D870" s="185" t="s">
        <v>224</v>
      </c>
      <c r="E870" s="37"/>
      <c r="F870" s="186" t="s">
        <v>2029</v>
      </c>
      <c r="G870" s="37"/>
      <c r="H870" s="37"/>
      <c r="I870" s="187"/>
      <c r="J870" s="37"/>
      <c r="K870" s="37"/>
      <c r="L870" s="38"/>
      <c r="M870" s="188"/>
      <c r="N870" s="189"/>
      <c r="O870" s="71"/>
      <c r="P870" s="71"/>
      <c r="Q870" s="71"/>
      <c r="R870" s="71"/>
      <c r="S870" s="71"/>
      <c r="T870" s="72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T870" s="18" t="s">
        <v>224</v>
      </c>
      <c r="AU870" s="18" t="s">
        <v>222</v>
      </c>
    </row>
    <row r="871" s="2" customFormat="1" ht="24.15" customHeight="1">
      <c r="A871" s="37"/>
      <c r="B871" s="171"/>
      <c r="C871" s="192" t="s">
        <v>2030</v>
      </c>
      <c r="D871" s="192" t="s">
        <v>292</v>
      </c>
      <c r="E871" s="193" t="s">
        <v>2031</v>
      </c>
      <c r="F871" s="194" t="s">
        <v>2032</v>
      </c>
      <c r="G871" s="195" t="s">
        <v>219</v>
      </c>
      <c r="H871" s="196">
        <v>5.75</v>
      </c>
      <c r="I871" s="197"/>
      <c r="J871" s="198">
        <f>ROUND(I871*H871,2)</f>
        <v>0</v>
      </c>
      <c r="K871" s="194" t="s">
        <v>220</v>
      </c>
      <c r="L871" s="199"/>
      <c r="M871" s="200" t="s">
        <v>3</v>
      </c>
      <c r="N871" s="201" t="s">
        <v>43</v>
      </c>
      <c r="O871" s="71"/>
      <c r="P871" s="181">
        <f>O871*H871</f>
        <v>0</v>
      </c>
      <c r="Q871" s="181">
        <v>0.037960000000000001</v>
      </c>
      <c r="R871" s="181">
        <f>Q871*H871</f>
        <v>0.21826999999999999</v>
      </c>
      <c r="S871" s="181">
        <v>0</v>
      </c>
      <c r="T871" s="182">
        <f>S871*H871</f>
        <v>0</v>
      </c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R871" s="183" t="s">
        <v>374</v>
      </c>
      <c r="AT871" s="183" t="s">
        <v>292</v>
      </c>
      <c r="AU871" s="183" t="s">
        <v>222</v>
      </c>
      <c r="AY871" s="18" t="s">
        <v>213</v>
      </c>
      <c r="BE871" s="184">
        <f>IF(N871="základní",J871,0)</f>
        <v>0</v>
      </c>
      <c r="BF871" s="184">
        <f>IF(N871="snížená",J871,0)</f>
        <v>0</v>
      </c>
      <c r="BG871" s="184">
        <f>IF(N871="zákl. přenesená",J871,0)</f>
        <v>0</v>
      </c>
      <c r="BH871" s="184">
        <f>IF(N871="sníž. přenesená",J871,0)</f>
        <v>0</v>
      </c>
      <c r="BI871" s="184">
        <f>IF(N871="nulová",J871,0)</f>
        <v>0</v>
      </c>
      <c r="BJ871" s="18" t="s">
        <v>76</v>
      </c>
      <c r="BK871" s="184">
        <f>ROUND(I871*H871,2)</f>
        <v>0</v>
      </c>
      <c r="BL871" s="18" t="s">
        <v>98</v>
      </c>
      <c r="BM871" s="183" t="s">
        <v>2033</v>
      </c>
    </row>
    <row r="872" s="2" customFormat="1" ht="44.25" customHeight="1">
      <c r="A872" s="37"/>
      <c r="B872" s="171"/>
      <c r="C872" s="172" t="s">
        <v>2034</v>
      </c>
      <c r="D872" s="172" t="s">
        <v>216</v>
      </c>
      <c r="E872" s="173" t="s">
        <v>2035</v>
      </c>
      <c r="F872" s="174" t="s">
        <v>2036</v>
      </c>
      <c r="G872" s="175" t="s">
        <v>219</v>
      </c>
      <c r="H872" s="176">
        <v>23.399999999999999</v>
      </c>
      <c r="I872" s="177"/>
      <c r="J872" s="178">
        <f>ROUND(I872*H872,2)</f>
        <v>0</v>
      </c>
      <c r="K872" s="174" t="s">
        <v>220</v>
      </c>
      <c r="L872" s="38"/>
      <c r="M872" s="179" t="s">
        <v>3</v>
      </c>
      <c r="N872" s="180" t="s">
        <v>43</v>
      </c>
      <c r="O872" s="71"/>
      <c r="P872" s="181">
        <f>O872*H872</f>
        <v>0</v>
      </c>
      <c r="Q872" s="181">
        <v>0.00023000000000000001</v>
      </c>
      <c r="R872" s="181">
        <f>Q872*H872</f>
        <v>0.0053819999999999996</v>
      </c>
      <c r="S872" s="181">
        <v>0</v>
      </c>
      <c r="T872" s="182">
        <f>S872*H872</f>
        <v>0</v>
      </c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R872" s="183" t="s">
        <v>98</v>
      </c>
      <c r="AT872" s="183" t="s">
        <v>216</v>
      </c>
      <c r="AU872" s="183" t="s">
        <v>222</v>
      </c>
      <c r="AY872" s="18" t="s">
        <v>213</v>
      </c>
      <c r="BE872" s="184">
        <f>IF(N872="základní",J872,0)</f>
        <v>0</v>
      </c>
      <c r="BF872" s="184">
        <f>IF(N872="snížená",J872,0)</f>
        <v>0</v>
      </c>
      <c r="BG872" s="184">
        <f>IF(N872="zákl. přenesená",J872,0)</f>
        <v>0</v>
      </c>
      <c r="BH872" s="184">
        <f>IF(N872="sníž. přenesená",J872,0)</f>
        <v>0</v>
      </c>
      <c r="BI872" s="184">
        <f>IF(N872="nulová",J872,0)</f>
        <v>0</v>
      </c>
      <c r="BJ872" s="18" t="s">
        <v>76</v>
      </c>
      <c r="BK872" s="184">
        <f>ROUND(I872*H872,2)</f>
        <v>0</v>
      </c>
      <c r="BL872" s="18" t="s">
        <v>98</v>
      </c>
      <c r="BM872" s="183" t="s">
        <v>2037</v>
      </c>
    </row>
    <row r="873" s="2" customFormat="1">
      <c r="A873" s="37"/>
      <c r="B873" s="38"/>
      <c r="C873" s="37"/>
      <c r="D873" s="185" t="s">
        <v>224</v>
      </c>
      <c r="E873" s="37"/>
      <c r="F873" s="186" t="s">
        <v>2038</v>
      </c>
      <c r="G873" s="37"/>
      <c r="H873" s="37"/>
      <c r="I873" s="187"/>
      <c r="J873" s="37"/>
      <c r="K873" s="37"/>
      <c r="L873" s="38"/>
      <c r="M873" s="188"/>
      <c r="N873" s="189"/>
      <c r="O873" s="71"/>
      <c r="P873" s="71"/>
      <c r="Q873" s="71"/>
      <c r="R873" s="71"/>
      <c r="S873" s="71"/>
      <c r="T873" s="72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T873" s="18" t="s">
        <v>224</v>
      </c>
      <c r="AU873" s="18" t="s">
        <v>222</v>
      </c>
    </row>
    <row r="874" s="2" customFormat="1" ht="44.25" customHeight="1">
      <c r="A874" s="37"/>
      <c r="B874" s="171"/>
      <c r="C874" s="172" t="s">
        <v>2039</v>
      </c>
      <c r="D874" s="172" t="s">
        <v>216</v>
      </c>
      <c r="E874" s="173" t="s">
        <v>2040</v>
      </c>
      <c r="F874" s="174" t="s">
        <v>2041</v>
      </c>
      <c r="G874" s="175" t="s">
        <v>219</v>
      </c>
      <c r="H874" s="176">
        <v>13.9</v>
      </c>
      <c r="I874" s="177"/>
      <c r="J874" s="178">
        <f>ROUND(I874*H874,2)</f>
        <v>0</v>
      </c>
      <c r="K874" s="174" t="s">
        <v>220</v>
      </c>
      <c r="L874" s="38"/>
      <c r="M874" s="179" t="s">
        <v>3</v>
      </c>
      <c r="N874" s="180" t="s">
        <v>43</v>
      </c>
      <c r="O874" s="71"/>
      <c r="P874" s="181">
        <f>O874*H874</f>
        <v>0</v>
      </c>
      <c r="Q874" s="181">
        <v>0.00012999999999999999</v>
      </c>
      <c r="R874" s="181">
        <f>Q874*H874</f>
        <v>0.0018069999999999998</v>
      </c>
      <c r="S874" s="181">
        <v>0</v>
      </c>
      <c r="T874" s="182">
        <f>S874*H874</f>
        <v>0</v>
      </c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R874" s="183" t="s">
        <v>98</v>
      </c>
      <c r="AT874" s="183" t="s">
        <v>216</v>
      </c>
      <c r="AU874" s="183" t="s">
        <v>222</v>
      </c>
      <c r="AY874" s="18" t="s">
        <v>213</v>
      </c>
      <c r="BE874" s="184">
        <f>IF(N874="základní",J874,0)</f>
        <v>0</v>
      </c>
      <c r="BF874" s="184">
        <f>IF(N874="snížená",J874,0)</f>
        <v>0</v>
      </c>
      <c r="BG874" s="184">
        <f>IF(N874="zákl. přenesená",J874,0)</f>
        <v>0</v>
      </c>
      <c r="BH874" s="184">
        <f>IF(N874="sníž. přenesená",J874,0)</f>
        <v>0</v>
      </c>
      <c r="BI874" s="184">
        <f>IF(N874="nulová",J874,0)</f>
        <v>0</v>
      </c>
      <c r="BJ874" s="18" t="s">
        <v>76</v>
      </c>
      <c r="BK874" s="184">
        <f>ROUND(I874*H874,2)</f>
        <v>0</v>
      </c>
      <c r="BL874" s="18" t="s">
        <v>98</v>
      </c>
      <c r="BM874" s="183" t="s">
        <v>2042</v>
      </c>
    </row>
    <row r="875" s="2" customFormat="1">
      <c r="A875" s="37"/>
      <c r="B875" s="38"/>
      <c r="C875" s="37"/>
      <c r="D875" s="185" t="s">
        <v>224</v>
      </c>
      <c r="E875" s="37"/>
      <c r="F875" s="186" t="s">
        <v>2043</v>
      </c>
      <c r="G875" s="37"/>
      <c r="H875" s="37"/>
      <c r="I875" s="187"/>
      <c r="J875" s="37"/>
      <c r="K875" s="37"/>
      <c r="L875" s="38"/>
      <c r="M875" s="188"/>
      <c r="N875" s="189"/>
      <c r="O875" s="71"/>
      <c r="P875" s="71"/>
      <c r="Q875" s="71"/>
      <c r="R875" s="71"/>
      <c r="S875" s="71"/>
      <c r="T875" s="72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T875" s="18" t="s">
        <v>224</v>
      </c>
      <c r="AU875" s="18" t="s">
        <v>222</v>
      </c>
    </row>
    <row r="876" s="2" customFormat="1" ht="24.15" customHeight="1">
      <c r="A876" s="37"/>
      <c r="B876" s="171"/>
      <c r="C876" s="192" t="s">
        <v>2044</v>
      </c>
      <c r="D876" s="192" t="s">
        <v>292</v>
      </c>
      <c r="E876" s="193" t="s">
        <v>2031</v>
      </c>
      <c r="F876" s="194" t="s">
        <v>2032</v>
      </c>
      <c r="G876" s="195" t="s">
        <v>219</v>
      </c>
      <c r="H876" s="196">
        <v>37.299999999999997</v>
      </c>
      <c r="I876" s="197"/>
      <c r="J876" s="198">
        <f>ROUND(I876*H876,2)</f>
        <v>0</v>
      </c>
      <c r="K876" s="194" t="s">
        <v>220</v>
      </c>
      <c r="L876" s="199"/>
      <c r="M876" s="200" t="s">
        <v>3</v>
      </c>
      <c r="N876" s="201" t="s">
        <v>43</v>
      </c>
      <c r="O876" s="71"/>
      <c r="P876" s="181">
        <f>O876*H876</f>
        <v>0</v>
      </c>
      <c r="Q876" s="181">
        <v>0.037960000000000001</v>
      </c>
      <c r="R876" s="181">
        <f>Q876*H876</f>
        <v>1.4159079999999999</v>
      </c>
      <c r="S876" s="181">
        <v>0</v>
      </c>
      <c r="T876" s="182">
        <f>S876*H876</f>
        <v>0</v>
      </c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R876" s="183" t="s">
        <v>374</v>
      </c>
      <c r="AT876" s="183" t="s">
        <v>292</v>
      </c>
      <c r="AU876" s="183" t="s">
        <v>222</v>
      </c>
      <c r="AY876" s="18" t="s">
        <v>213</v>
      </c>
      <c r="BE876" s="184">
        <f>IF(N876="základní",J876,0)</f>
        <v>0</v>
      </c>
      <c r="BF876" s="184">
        <f>IF(N876="snížená",J876,0)</f>
        <v>0</v>
      </c>
      <c r="BG876" s="184">
        <f>IF(N876="zákl. přenesená",J876,0)</f>
        <v>0</v>
      </c>
      <c r="BH876" s="184">
        <f>IF(N876="sníž. přenesená",J876,0)</f>
        <v>0</v>
      </c>
      <c r="BI876" s="184">
        <f>IF(N876="nulová",J876,0)</f>
        <v>0</v>
      </c>
      <c r="BJ876" s="18" t="s">
        <v>76</v>
      </c>
      <c r="BK876" s="184">
        <f>ROUND(I876*H876,2)</f>
        <v>0</v>
      </c>
      <c r="BL876" s="18" t="s">
        <v>98</v>
      </c>
      <c r="BM876" s="183" t="s">
        <v>2045</v>
      </c>
    </row>
    <row r="877" s="2" customFormat="1" ht="37.8" customHeight="1">
      <c r="A877" s="37"/>
      <c r="B877" s="171"/>
      <c r="C877" s="172" t="s">
        <v>2046</v>
      </c>
      <c r="D877" s="172" t="s">
        <v>216</v>
      </c>
      <c r="E877" s="173" t="s">
        <v>2047</v>
      </c>
      <c r="F877" s="174" t="s">
        <v>2048</v>
      </c>
      <c r="G877" s="175" t="s">
        <v>403</v>
      </c>
      <c r="H877" s="176">
        <v>93.628</v>
      </c>
      <c r="I877" s="177"/>
      <c r="J877" s="178">
        <f>ROUND(I877*H877,2)</f>
        <v>0</v>
      </c>
      <c r="K877" s="174" t="s">
        <v>220</v>
      </c>
      <c r="L877" s="38"/>
      <c r="M877" s="179" t="s">
        <v>3</v>
      </c>
      <c r="N877" s="180" t="s">
        <v>43</v>
      </c>
      <c r="O877" s="71"/>
      <c r="P877" s="181">
        <f>O877*H877</f>
        <v>0</v>
      </c>
      <c r="Q877" s="181">
        <v>6.4540000000000002E-05</v>
      </c>
      <c r="R877" s="181">
        <f>Q877*H877</f>
        <v>0.0060427511200000002</v>
      </c>
      <c r="S877" s="181">
        <v>0</v>
      </c>
      <c r="T877" s="182">
        <f>S877*H877</f>
        <v>0</v>
      </c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R877" s="183" t="s">
        <v>98</v>
      </c>
      <c r="AT877" s="183" t="s">
        <v>216</v>
      </c>
      <c r="AU877" s="183" t="s">
        <v>222</v>
      </c>
      <c r="AY877" s="18" t="s">
        <v>213</v>
      </c>
      <c r="BE877" s="184">
        <f>IF(N877="základní",J877,0)</f>
        <v>0</v>
      </c>
      <c r="BF877" s="184">
        <f>IF(N877="snížená",J877,0)</f>
        <v>0</v>
      </c>
      <c r="BG877" s="184">
        <f>IF(N877="zákl. přenesená",J877,0)</f>
        <v>0</v>
      </c>
      <c r="BH877" s="184">
        <f>IF(N877="sníž. přenesená",J877,0)</f>
        <v>0</v>
      </c>
      <c r="BI877" s="184">
        <f>IF(N877="nulová",J877,0)</f>
        <v>0</v>
      </c>
      <c r="BJ877" s="18" t="s">
        <v>76</v>
      </c>
      <c r="BK877" s="184">
        <f>ROUND(I877*H877,2)</f>
        <v>0</v>
      </c>
      <c r="BL877" s="18" t="s">
        <v>98</v>
      </c>
      <c r="BM877" s="183" t="s">
        <v>2049</v>
      </c>
    </row>
    <row r="878" s="2" customFormat="1">
      <c r="A878" s="37"/>
      <c r="B878" s="38"/>
      <c r="C878" s="37"/>
      <c r="D878" s="185" t="s">
        <v>224</v>
      </c>
      <c r="E878" s="37"/>
      <c r="F878" s="186" t="s">
        <v>2050</v>
      </c>
      <c r="G878" s="37"/>
      <c r="H878" s="37"/>
      <c r="I878" s="187"/>
      <c r="J878" s="37"/>
      <c r="K878" s="37"/>
      <c r="L878" s="38"/>
      <c r="M878" s="188"/>
      <c r="N878" s="189"/>
      <c r="O878" s="71"/>
      <c r="P878" s="71"/>
      <c r="Q878" s="71"/>
      <c r="R878" s="71"/>
      <c r="S878" s="71"/>
      <c r="T878" s="72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T878" s="18" t="s">
        <v>224</v>
      </c>
      <c r="AU878" s="18" t="s">
        <v>222</v>
      </c>
    </row>
    <row r="879" s="2" customFormat="1" ht="37.8" customHeight="1">
      <c r="A879" s="37"/>
      <c r="B879" s="171"/>
      <c r="C879" s="172" t="s">
        <v>2051</v>
      </c>
      <c r="D879" s="172" t="s">
        <v>216</v>
      </c>
      <c r="E879" s="173" t="s">
        <v>2052</v>
      </c>
      <c r="F879" s="174" t="s">
        <v>2053</v>
      </c>
      <c r="G879" s="175" t="s">
        <v>403</v>
      </c>
      <c r="H879" s="176">
        <v>93.628</v>
      </c>
      <c r="I879" s="177"/>
      <c r="J879" s="178">
        <f>ROUND(I879*H879,2)</f>
        <v>0</v>
      </c>
      <c r="K879" s="174" t="s">
        <v>220</v>
      </c>
      <c r="L879" s="38"/>
      <c r="M879" s="179" t="s">
        <v>3</v>
      </c>
      <c r="N879" s="180" t="s">
        <v>43</v>
      </c>
      <c r="O879" s="71"/>
      <c r="P879" s="181">
        <f>O879*H879</f>
        <v>0</v>
      </c>
      <c r="Q879" s="181">
        <v>7.4740000000000006E-05</v>
      </c>
      <c r="R879" s="181">
        <f>Q879*H879</f>
        <v>0.0069977567200000005</v>
      </c>
      <c r="S879" s="181">
        <v>0</v>
      </c>
      <c r="T879" s="182">
        <f>S879*H879</f>
        <v>0</v>
      </c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R879" s="183" t="s">
        <v>98</v>
      </c>
      <c r="AT879" s="183" t="s">
        <v>216</v>
      </c>
      <c r="AU879" s="183" t="s">
        <v>222</v>
      </c>
      <c r="AY879" s="18" t="s">
        <v>213</v>
      </c>
      <c r="BE879" s="184">
        <f>IF(N879="základní",J879,0)</f>
        <v>0</v>
      </c>
      <c r="BF879" s="184">
        <f>IF(N879="snížená",J879,0)</f>
        <v>0</v>
      </c>
      <c r="BG879" s="184">
        <f>IF(N879="zákl. přenesená",J879,0)</f>
        <v>0</v>
      </c>
      <c r="BH879" s="184">
        <f>IF(N879="sníž. přenesená",J879,0)</f>
        <v>0</v>
      </c>
      <c r="BI879" s="184">
        <f>IF(N879="nulová",J879,0)</f>
        <v>0</v>
      </c>
      <c r="BJ879" s="18" t="s">
        <v>76</v>
      </c>
      <c r="BK879" s="184">
        <f>ROUND(I879*H879,2)</f>
        <v>0</v>
      </c>
      <c r="BL879" s="18" t="s">
        <v>98</v>
      </c>
      <c r="BM879" s="183" t="s">
        <v>2054</v>
      </c>
    </row>
    <row r="880" s="2" customFormat="1">
      <c r="A880" s="37"/>
      <c r="B880" s="38"/>
      <c r="C880" s="37"/>
      <c r="D880" s="185" t="s">
        <v>224</v>
      </c>
      <c r="E880" s="37"/>
      <c r="F880" s="186" t="s">
        <v>2055</v>
      </c>
      <c r="G880" s="37"/>
      <c r="H880" s="37"/>
      <c r="I880" s="187"/>
      <c r="J880" s="37"/>
      <c r="K880" s="37"/>
      <c r="L880" s="38"/>
      <c r="M880" s="188"/>
      <c r="N880" s="189"/>
      <c r="O880" s="71"/>
      <c r="P880" s="71"/>
      <c r="Q880" s="71"/>
      <c r="R880" s="71"/>
      <c r="S880" s="71"/>
      <c r="T880" s="72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T880" s="18" t="s">
        <v>224</v>
      </c>
      <c r="AU880" s="18" t="s">
        <v>222</v>
      </c>
    </row>
    <row r="881" s="2" customFormat="1" ht="33" customHeight="1">
      <c r="A881" s="37"/>
      <c r="B881" s="171"/>
      <c r="C881" s="172" t="s">
        <v>2056</v>
      </c>
      <c r="D881" s="172" t="s">
        <v>216</v>
      </c>
      <c r="E881" s="173" t="s">
        <v>2057</v>
      </c>
      <c r="F881" s="174" t="s">
        <v>2058</v>
      </c>
      <c r="G881" s="175" t="s">
        <v>329</v>
      </c>
      <c r="H881" s="176">
        <v>1</v>
      </c>
      <c r="I881" s="177"/>
      <c r="J881" s="178">
        <f>ROUND(I881*H881,2)</f>
        <v>0</v>
      </c>
      <c r="K881" s="174" t="s">
        <v>220</v>
      </c>
      <c r="L881" s="38"/>
      <c r="M881" s="179" t="s">
        <v>3</v>
      </c>
      <c r="N881" s="180" t="s">
        <v>43</v>
      </c>
      <c r="O881" s="71"/>
      <c r="P881" s="181">
        <f>O881*H881</f>
        <v>0</v>
      </c>
      <c r="Q881" s="181">
        <v>0</v>
      </c>
      <c r="R881" s="181">
        <f>Q881*H881</f>
        <v>0</v>
      </c>
      <c r="S881" s="181">
        <v>0</v>
      </c>
      <c r="T881" s="182">
        <f>S881*H881</f>
        <v>0</v>
      </c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R881" s="183" t="s">
        <v>98</v>
      </c>
      <c r="AT881" s="183" t="s">
        <v>216</v>
      </c>
      <c r="AU881" s="183" t="s">
        <v>222</v>
      </c>
      <c r="AY881" s="18" t="s">
        <v>213</v>
      </c>
      <c r="BE881" s="184">
        <f>IF(N881="základní",J881,0)</f>
        <v>0</v>
      </c>
      <c r="BF881" s="184">
        <f>IF(N881="snížená",J881,0)</f>
        <v>0</v>
      </c>
      <c r="BG881" s="184">
        <f>IF(N881="zákl. přenesená",J881,0)</f>
        <v>0</v>
      </c>
      <c r="BH881" s="184">
        <f>IF(N881="sníž. přenesená",J881,0)</f>
        <v>0</v>
      </c>
      <c r="BI881" s="184">
        <f>IF(N881="nulová",J881,0)</f>
        <v>0</v>
      </c>
      <c r="BJ881" s="18" t="s">
        <v>76</v>
      </c>
      <c r="BK881" s="184">
        <f>ROUND(I881*H881,2)</f>
        <v>0</v>
      </c>
      <c r="BL881" s="18" t="s">
        <v>98</v>
      </c>
      <c r="BM881" s="183" t="s">
        <v>2059</v>
      </c>
    </row>
    <row r="882" s="2" customFormat="1">
      <c r="A882" s="37"/>
      <c r="B882" s="38"/>
      <c r="C882" s="37"/>
      <c r="D882" s="185" t="s">
        <v>224</v>
      </c>
      <c r="E882" s="37"/>
      <c r="F882" s="186" t="s">
        <v>2060</v>
      </c>
      <c r="G882" s="37"/>
      <c r="H882" s="37"/>
      <c r="I882" s="187"/>
      <c r="J882" s="37"/>
      <c r="K882" s="37"/>
      <c r="L882" s="38"/>
      <c r="M882" s="188"/>
      <c r="N882" s="189"/>
      <c r="O882" s="71"/>
      <c r="P882" s="71"/>
      <c r="Q882" s="71"/>
      <c r="R882" s="71"/>
      <c r="S882" s="71"/>
      <c r="T882" s="72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T882" s="18" t="s">
        <v>224</v>
      </c>
      <c r="AU882" s="18" t="s">
        <v>222</v>
      </c>
    </row>
    <row r="883" s="2" customFormat="1" ht="33" customHeight="1">
      <c r="A883" s="37"/>
      <c r="B883" s="171"/>
      <c r="C883" s="192" t="s">
        <v>2061</v>
      </c>
      <c r="D883" s="192" t="s">
        <v>292</v>
      </c>
      <c r="E883" s="193" t="s">
        <v>2062</v>
      </c>
      <c r="F883" s="194" t="s">
        <v>2063</v>
      </c>
      <c r="G883" s="195" t="s">
        <v>219</v>
      </c>
      <c r="H883" s="196">
        <v>4.8250000000000002</v>
      </c>
      <c r="I883" s="197"/>
      <c r="J883" s="198">
        <f>ROUND(I883*H883,2)</f>
        <v>0</v>
      </c>
      <c r="K883" s="194" t="s">
        <v>415</v>
      </c>
      <c r="L883" s="199"/>
      <c r="M883" s="200" t="s">
        <v>3</v>
      </c>
      <c r="N883" s="201" t="s">
        <v>43</v>
      </c>
      <c r="O883" s="71"/>
      <c r="P883" s="181">
        <f>O883*H883</f>
        <v>0</v>
      </c>
      <c r="Q883" s="181">
        <v>0.033980000000000003</v>
      </c>
      <c r="R883" s="181">
        <f>Q883*H883</f>
        <v>0.16395350000000003</v>
      </c>
      <c r="S883" s="181">
        <v>0</v>
      </c>
      <c r="T883" s="182">
        <f>S883*H883</f>
        <v>0</v>
      </c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R883" s="183" t="s">
        <v>374</v>
      </c>
      <c r="AT883" s="183" t="s">
        <v>292</v>
      </c>
      <c r="AU883" s="183" t="s">
        <v>222</v>
      </c>
      <c r="AY883" s="18" t="s">
        <v>213</v>
      </c>
      <c r="BE883" s="184">
        <f>IF(N883="základní",J883,0)</f>
        <v>0</v>
      </c>
      <c r="BF883" s="184">
        <f>IF(N883="snížená",J883,0)</f>
        <v>0</v>
      </c>
      <c r="BG883" s="184">
        <f>IF(N883="zákl. přenesená",J883,0)</f>
        <v>0</v>
      </c>
      <c r="BH883" s="184">
        <f>IF(N883="sníž. přenesená",J883,0)</f>
        <v>0</v>
      </c>
      <c r="BI883" s="184">
        <f>IF(N883="nulová",J883,0)</f>
        <v>0</v>
      </c>
      <c r="BJ883" s="18" t="s">
        <v>76</v>
      </c>
      <c r="BK883" s="184">
        <f>ROUND(I883*H883,2)</f>
        <v>0</v>
      </c>
      <c r="BL883" s="18" t="s">
        <v>98</v>
      </c>
      <c r="BM883" s="183" t="s">
        <v>2064</v>
      </c>
    </row>
    <row r="884" s="2" customFormat="1" ht="37.8" customHeight="1">
      <c r="A884" s="37"/>
      <c r="B884" s="171"/>
      <c r="C884" s="172" t="s">
        <v>2065</v>
      </c>
      <c r="D884" s="172" t="s">
        <v>216</v>
      </c>
      <c r="E884" s="173" t="s">
        <v>2047</v>
      </c>
      <c r="F884" s="174" t="s">
        <v>2048</v>
      </c>
      <c r="G884" s="175" t="s">
        <v>403</v>
      </c>
      <c r="H884" s="176">
        <v>60.533999999999999</v>
      </c>
      <c r="I884" s="177"/>
      <c r="J884" s="178">
        <f>ROUND(I884*H884,2)</f>
        <v>0</v>
      </c>
      <c r="K884" s="174" t="s">
        <v>220</v>
      </c>
      <c r="L884" s="38"/>
      <c r="M884" s="179" t="s">
        <v>3</v>
      </c>
      <c r="N884" s="180" t="s">
        <v>43</v>
      </c>
      <c r="O884" s="71"/>
      <c r="P884" s="181">
        <f>O884*H884</f>
        <v>0</v>
      </c>
      <c r="Q884" s="181">
        <v>6.4540000000000002E-05</v>
      </c>
      <c r="R884" s="181">
        <f>Q884*H884</f>
        <v>0.0039068643599999998</v>
      </c>
      <c r="S884" s="181">
        <v>0</v>
      </c>
      <c r="T884" s="182">
        <f>S884*H884</f>
        <v>0</v>
      </c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R884" s="183" t="s">
        <v>98</v>
      </c>
      <c r="AT884" s="183" t="s">
        <v>216</v>
      </c>
      <c r="AU884" s="183" t="s">
        <v>222</v>
      </c>
      <c r="AY884" s="18" t="s">
        <v>213</v>
      </c>
      <c r="BE884" s="184">
        <f>IF(N884="základní",J884,0)</f>
        <v>0</v>
      </c>
      <c r="BF884" s="184">
        <f>IF(N884="snížená",J884,0)</f>
        <v>0</v>
      </c>
      <c r="BG884" s="184">
        <f>IF(N884="zákl. přenesená",J884,0)</f>
        <v>0</v>
      </c>
      <c r="BH884" s="184">
        <f>IF(N884="sníž. přenesená",J884,0)</f>
        <v>0</v>
      </c>
      <c r="BI884" s="184">
        <f>IF(N884="nulová",J884,0)</f>
        <v>0</v>
      </c>
      <c r="BJ884" s="18" t="s">
        <v>76</v>
      </c>
      <c r="BK884" s="184">
        <f>ROUND(I884*H884,2)</f>
        <v>0</v>
      </c>
      <c r="BL884" s="18" t="s">
        <v>98</v>
      </c>
      <c r="BM884" s="183" t="s">
        <v>2066</v>
      </c>
    </row>
    <row r="885" s="2" customFormat="1">
      <c r="A885" s="37"/>
      <c r="B885" s="38"/>
      <c r="C885" s="37"/>
      <c r="D885" s="185" t="s">
        <v>224</v>
      </c>
      <c r="E885" s="37"/>
      <c r="F885" s="186" t="s">
        <v>2050</v>
      </c>
      <c r="G885" s="37"/>
      <c r="H885" s="37"/>
      <c r="I885" s="187"/>
      <c r="J885" s="37"/>
      <c r="K885" s="37"/>
      <c r="L885" s="38"/>
      <c r="M885" s="188"/>
      <c r="N885" s="189"/>
      <c r="O885" s="71"/>
      <c r="P885" s="71"/>
      <c r="Q885" s="71"/>
      <c r="R885" s="71"/>
      <c r="S885" s="71"/>
      <c r="T885" s="72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T885" s="18" t="s">
        <v>224</v>
      </c>
      <c r="AU885" s="18" t="s">
        <v>222</v>
      </c>
    </row>
    <row r="886" s="2" customFormat="1" ht="37.8" customHeight="1">
      <c r="A886" s="37"/>
      <c r="B886" s="171"/>
      <c r="C886" s="172" t="s">
        <v>2067</v>
      </c>
      <c r="D886" s="172" t="s">
        <v>216</v>
      </c>
      <c r="E886" s="173" t="s">
        <v>2052</v>
      </c>
      <c r="F886" s="174" t="s">
        <v>2053</v>
      </c>
      <c r="G886" s="175" t="s">
        <v>403</v>
      </c>
      <c r="H886" s="176">
        <v>60.533999999999999</v>
      </c>
      <c r="I886" s="177"/>
      <c r="J886" s="178">
        <f>ROUND(I886*H886,2)</f>
        <v>0</v>
      </c>
      <c r="K886" s="174" t="s">
        <v>220</v>
      </c>
      <c r="L886" s="38"/>
      <c r="M886" s="179" t="s">
        <v>3</v>
      </c>
      <c r="N886" s="180" t="s">
        <v>43</v>
      </c>
      <c r="O886" s="71"/>
      <c r="P886" s="181">
        <f>O886*H886</f>
        <v>0</v>
      </c>
      <c r="Q886" s="181">
        <v>7.4740000000000006E-05</v>
      </c>
      <c r="R886" s="181">
        <f>Q886*H886</f>
        <v>0.0045243111600000007</v>
      </c>
      <c r="S886" s="181">
        <v>0</v>
      </c>
      <c r="T886" s="182">
        <f>S886*H886</f>
        <v>0</v>
      </c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R886" s="183" t="s">
        <v>98</v>
      </c>
      <c r="AT886" s="183" t="s">
        <v>216</v>
      </c>
      <c r="AU886" s="183" t="s">
        <v>222</v>
      </c>
      <c r="AY886" s="18" t="s">
        <v>213</v>
      </c>
      <c r="BE886" s="184">
        <f>IF(N886="základní",J886,0)</f>
        <v>0</v>
      </c>
      <c r="BF886" s="184">
        <f>IF(N886="snížená",J886,0)</f>
        <v>0</v>
      </c>
      <c r="BG886" s="184">
        <f>IF(N886="zákl. přenesená",J886,0)</f>
        <v>0</v>
      </c>
      <c r="BH886" s="184">
        <f>IF(N886="sníž. přenesená",J886,0)</f>
        <v>0</v>
      </c>
      <c r="BI886" s="184">
        <f>IF(N886="nulová",J886,0)</f>
        <v>0</v>
      </c>
      <c r="BJ886" s="18" t="s">
        <v>76</v>
      </c>
      <c r="BK886" s="184">
        <f>ROUND(I886*H886,2)</f>
        <v>0</v>
      </c>
      <c r="BL886" s="18" t="s">
        <v>98</v>
      </c>
      <c r="BM886" s="183" t="s">
        <v>2068</v>
      </c>
    </row>
    <row r="887" s="2" customFormat="1">
      <c r="A887" s="37"/>
      <c r="B887" s="38"/>
      <c r="C887" s="37"/>
      <c r="D887" s="185" t="s">
        <v>224</v>
      </c>
      <c r="E887" s="37"/>
      <c r="F887" s="186" t="s">
        <v>2055</v>
      </c>
      <c r="G887" s="37"/>
      <c r="H887" s="37"/>
      <c r="I887" s="187"/>
      <c r="J887" s="37"/>
      <c r="K887" s="37"/>
      <c r="L887" s="38"/>
      <c r="M887" s="188"/>
      <c r="N887" s="189"/>
      <c r="O887" s="71"/>
      <c r="P887" s="71"/>
      <c r="Q887" s="71"/>
      <c r="R887" s="71"/>
      <c r="S887" s="71"/>
      <c r="T887" s="72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T887" s="18" t="s">
        <v>224</v>
      </c>
      <c r="AU887" s="18" t="s">
        <v>222</v>
      </c>
    </row>
    <row r="888" s="2" customFormat="1" ht="24.15" customHeight="1">
      <c r="A888" s="37"/>
      <c r="B888" s="171"/>
      <c r="C888" s="172" t="s">
        <v>2069</v>
      </c>
      <c r="D888" s="172" t="s">
        <v>216</v>
      </c>
      <c r="E888" s="173" t="s">
        <v>2070</v>
      </c>
      <c r="F888" s="174" t="s">
        <v>2071</v>
      </c>
      <c r="G888" s="175" t="s">
        <v>329</v>
      </c>
      <c r="H888" s="176">
        <v>1</v>
      </c>
      <c r="I888" s="177"/>
      <c r="J888" s="178">
        <f>ROUND(I888*H888,2)</f>
        <v>0</v>
      </c>
      <c r="K888" s="174" t="s">
        <v>220</v>
      </c>
      <c r="L888" s="38"/>
      <c r="M888" s="179" t="s">
        <v>3</v>
      </c>
      <c r="N888" s="180" t="s">
        <v>43</v>
      </c>
      <c r="O888" s="71"/>
      <c r="P888" s="181">
        <f>O888*H888</f>
        <v>0</v>
      </c>
      <c r="Q888" s="181">
        <v>0</v>
      </c>
      <c r="R888" s="181">
        <f>Q888*H888</f>
        <v>0</v>
      </c>
      <c r="S888" s="181">
        <v>0</v>
      </c>
      <c r="T888" s="182">
        <f>S888*H888</f>
        <v>0</v>
      </c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R888" s="183" t="s">
        <v>98</v>
      </c>
      <c r="AT888" s="183" t="s">
        <v>216</v>
      </c>
      <c r="AU888" s="183" t="s">
        <v>222</v>
      </c>
      <c r="AY888" s="18" t="s">
        <v>213</v>
      </c>
      <c r="BE888" s="184">
        <f>IF(N888="základní",J888,0)</f>
        <v>0</v>
      </c>
      <c r="BF888" s="184">
        <f>IF(N888="snížená",J888,0)</f>
        <v>0</v>
      </c>
      <c r="BG888" s="184">
        <f>IF(N888="zákl. přenesená",J888,0)</f>
        <v>0</v>
      </c>
      <c r="BH888" s="184">
        <f>IF(N888="sníž. přenesená",J888,0)</f>
        <v>0</v>
      </c>
      <c r="BI888" s="184">
        <f>IF(N888="nulová",J888,0)</f>
        <v>0</v>
      </c>
      <c r="BJ888" s="18" t="s">
        <v>76</v>
      </c>
      <c r="BK888" s="184">
        <f>ROUND(I888*H888,2)</f>
        <v>0</v>
      </c>
      <c r="BL888" s="18" t="s">
        <v>98</v>
      </c>
      <c r="BM888" s="183" t="s">
        <v>2072</v>
      </c>
    </row>
    <row r="889" s="2" customFormat="1">
      <c r="A889" s="37"/>
      <c r="B889" s="38"/>
      <c r="C889" s="37"/>
      <c r="D889" s="185" t="s">
        <v>224</v>
      </c>
      <c r="E889" s="37"/>
      <c r="F889" s="186" t="s">
        <v>2073</v>
      </c>
      <c r="G889" s="37"/>
      <c r="H889" s="37"/>
      <c r="I889" s="187"/>
      <c r="J889" s="37"/>
      <c r="K889" s="37"/>
      <c r="L889" s="38"/>
      <c r="M889" s="188"/>
      <c r="N889" s="189"/>
      <c r="O889" s="71"/>
      <c r="P889" s="71"/>
      <c r="Q889" s="71"/>
      <c r="R889" s="71"/>
      <c r="S889" s="71"/>
      <c r="T889" s="72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T889" s="18" t="s">
        <v>224</v>
      </c>
      <c r="AU889" s="18" t="s">
        <v>222</v>
      </c>
    </row>
    <row r="890" s="2" customFormat="1" ht="37.8" customHeight="1">
      <c r="A890" s="37"/>
      <c r="B890" s="171"/>
      <c r="C890" s="192" t="s">
        <v>2074</v>
      </c>
      <c r="D890" s="192" t="s">
        <v>292</v>
      </c>
      <c r="E890" s="193" t="s">
        <v>2075</v>
      </c>
      <c r="F890" s="194" t="s">
        <v>2076</v>
      </c>
      <c r="G890" s="195" t="s">
        <v>219</v>
      </c>
      <c r="H890" s="196">
        <v>4.1799999999999997</v>
      </c>
      <c r="I890" s="197"/>
      <c r="J890" s="198">
        <f>ROUND(I890*H890,2)</f>
        <v>0</v>
      </c>
      <c r="K890" s="194" t="s">
        <v>415</v>
      </c>
      <c r="L890" s="199"/>
      <c r="M890" s="200" t="s">
        <v>3</v>
      </c>
      <c r="N890" s="201" t="s">
        <v>43</v>
      </c>
      <c r="O890" s="71"/>
      <c r="P890" s="181">
        <f>O890*H890</f>
        <v>0</v>
      </c>
      <c r="Q890" s="181">
        <v>0.038289999999999998</v>
      </c>
      <c r="R890" s="181">
        <f>Q890*H890</f>
        <v>0.16005219999999998</v>
      </c>
      <c r="S890" s="181">
        <v>0</v>
      </c>
      <c r="T890" s="182">
        <f>S890*H890</f>
        <v>0</v>
      </c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R890" s="183" t="s">
        <v>374</v>
      </c>
      <c r="AT890" s="183" t="s">
        <v>292</v>
      </c>
      <c r="AU890" s="183" t="s">
        <v>222</v>
      </c>
      <c r="AY890" s="18" t="s">
        <v>213</v>
      </c>
      <c r="BE890" s="184">
        <f>IF(N890="základní",J890,0)</f>
        <v>0</v>
      </c>
      <c r="BF890" s="184">
        <f>IF(N890="snížená",J890,0)</f>
        <v>0</v>
      </c>
      <c r="BG890" s="184">
        <f>IF(N890="zákl. přenesená",J890,0)</f>
        <v>0</v>
      </c>
      <c r="BH890" s="184">
        <f>IF(N890="sníž. přenesená",J890,0)</f>
        <v>0</v>
      </c>
      <c r="BI890" s="184">
        <f>IF(N890="nulová",J890,0)</f>
        <v>0</v>
      </c>
      <c r="BJ890" s="18" t="s">
        <v>76</v>
      </c>
      <c r="BK890" s="184">
        <f>ROUND(I890*H890,2)</f>
        <v>0</v>
      </c>
      <c r="BL890" s="18" t="s">
        <v>98</v>
      </c>
      <c r="BM890" s="183" t="s">
        <v>2077</v>
      </c>
    </row>
    <row r="891" s="2" customFormat="1" ht="37.8" customHeight="1">
      <c r="A891" s="37"/>
      <c r="B891" s="171"/>
      <c r="C891" s="172" t="s">
        <v>2078</v>
      </c>
      <c r="D891" s="172" t="s">
        <v>216</v>
      </c>
      <c r="E891" s="173" t="s">
        <v>2079</v>
      </c>
      <c r="F891" s="174" t="s">
        <v>2080</v>
      </c>
      <c r="G891" s="175" t="s">
        <v>219</v>
      </c>
      <c r="H891" s="176">
        <v>6.367</v>
      </c>
      <c r="I891" s="177"/>
      <c r="J891" s="178">
        <f>ROUND(I891*H891,2)</f>
        <v>0</v>
      </c>
      <c r="K891" s="174" t="s">
        <v>220</v>
      </c>
      <c r="L891" s="38"/>
      <c r="M891" s="179" t="s">
        <v>3</v>
      </c>
      <c r="N891" s="180" t="s">
        <v>43</v>
      </c>
      <c r="O891" s="71"/>
      <c r="P891" s="181">
        <f>O891*H891</f>
        <v>0</v>
      </c>
      <c r="Q891" s="181">
        <v>0.00020000000000000001</v>
      </c>
      <c r="R891" s="181">
        <f>Q891*H891</f>
        <v>0.0012734000000000001</v>
      </c>
      <c r="S891" s="181">
        <v>0</v>
      </c>
      <c r="T891" s="182">
        <f>S891*H891</f>
        <v>0</v>
      </c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R891" s="183" t="s">
        <v>98</v>
      </c>
      <c r="AT891" s="183" t="s">
        <v>216</v>
      </c>
      <c r="AU891" s="183" t="s">
        <v>222</v>
      </c>
      <c r="AY891" s="18" t="s">
        <v>213</v>
      </c>
      <c r="BE891" s="184">
        <f>IF(N891="základní",J891,0)</f>
        <v>0</v>
      </c>
      <c r="BF891" s="184">
        <f>IF(N891="snížená",J891,0)</f>
        <v>0</v>
      </c>
      <c r="BG891" s="184">
        <f>IF(N891="zákl. přenesená",J891,0)</f>
        <v>0</v>
      </c>
      <c r="BH891" s="184">
        <f>IF(N891="sníž. přenesená",J891,0)</f>
        <v>0</v>
      </c>
      <c r="BI891" s="184">
        <f>IF(N891="nulová",J891,0)</f>
        <v>0</v>
      </c>
      <c r="BJ891" s="18" t="s">
        <v>76</v>
      </c>
      <c r="BK891" s="184">
        <f>ROUND(I891*H891,2)</f>
        <v>0</v>
      </c>
      <c r="BL891" s="18" t="s">
        <v>98</v>
      </c>
      <c r="BM891" s="183" t="s">
        <v>2081</v>
      </c>
    </row>
    <row r="892" s="2" customFormat="1">
      <c r="A892" s="37"/>
      <c r="B892" s="38"/>
      <c r="C892" s="37"/>
      <c r="D892" s="185" t="s">
        <v>224</v>
      </c>
      <c r="E892" s="37"/>
      <c r="F892" s="186" t="s">
        <v>2082</v>
      </c>
      <c r="G892" s="37"/>
      <c r="H892" s="37"/>
      <c r="I892" s="187"/>
      <c r="J892" s="37"/>
      <c r="K892" s="37"/>
      <c r="L892" s="38"/>
      <c r="M892" s="188"/>
      <c r="N892" s="189"/>
      <c r="O892" s="71"/>
      <c r="P892" s="71"/>
      <c r="Q892" s="71"/>
      <c r="R892" s="71"/>
      <c r="S892" s="71"/>
      <c r="T892" s="72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T892" s="18" t="s">
        <v>224</v>
      </c>
      <c r="AU892" s="18" t="s">
        <v>222</v>
      </c>
    </row>
    <row r="893" s="2" customFormat="1" ht="33" customHeight="1">
      <c r="A893" s="37"/>
      <c r="B893" s="171"/>
      <c r="C893" s="192" t="s">
        <v>2083</v>
      </c>
      <c r="D893" s="192" t="s">
        <v>292</v>
      </c>
      <c r="E893" s="193" t="s">
        <v>2084</v>
      </c>
      <c r="F893" s="194" t="s">
        <v>2085</v>
      </c>
      <c r="G893" s="195" t="s">
        <v>219</v>
      </c>
      <c r="H893" s="196">
        <v>6.367</v>
      </c>
      <c r="I893" s="197"/>
      <c r="J893" s="198">
        <f>ROUND(I893*H893,2)</f>
        <v>0</v>
      </c>
      <c r="K893" s="194" t="s">
        <v>220</v>
      </c>
      <c r="L893" s="199"/>
      <c r="M893" s="200" t="s">
        <v>3</v>
      </c>
      <c r="N893" s="201" t="s">
        <v>43</v>
      </c>
      <c r="O893" s="71"/>
      <c r="P893" s="181">
        <f>O893*H893</f>
        <v>0</v>
      </c>
      <c r="Q893" s="181">
        <v>0.035650000000000001</v>
      </c>
      <c r="R893" s="181">
        <f>Q893*H893</f>
        <v>0.22698355000000001</v>
      </c>
      <c r="S893" s="181">
        <v>0</v>
      </c>
      <c r="T893" s="182">
        <f>S893*H893</f>
        <v>0</v>
      </c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R893" s="183" t="s">
        <v>374</v>
      </c>
      <c r="AT893" s="183" t="s">
        <v>292</v>
      </c>
      <c r="AU893" s="183" t="s">
        <v>222</v>
      </c>
      <c r="AY893" s="18" t="s">
        <v>213</v>
      </c>
      <c r="BE893" s="184">
        <f>IF(N893="základní",J893,0)</f>
        <v>0</v>
      </c>
      <c r="BF893" s="184">
        <f>IF(N893="snížená",J893,0)</f>
        <v>0</v>
      </c>
      <c r="BG893" s="184">
        <f>IF(N893="zákl. přenesená",J893,0)</f>
        <v>0</v>
      </c>
      <c r="BH893" s="184">
        <f>IF(N893="sníž. přenesená",J893,0)</f>
        <v>0</v>
      </c>
      <c r="BI893" s="184">
        <f>IF(N893="nulová",J893,0)</f>
        <v>0</v>
      </c>
      <c r="BJ893" s="18" t="s">
        <v>76</v>
      </c>
      <c r="BK893" s="184">
        <f>ROUND(I893*H893,2)</f>
        <v>0</v>
      </c>
      <c r="BL893" s="18" t="s">
        <v>98</v>
      </c>
      <c r="BM893" s="183" t="s">
        <v>2086</v>
      </c>
    </row>
    <row r="894" s="2" customFormat="1" ht="24.15" customHeight="1">
      <c r="A894" s="37"/>
      <c r="B894" s="171"/>
      <c r="C894" s="172" t="s">
        <v>2087</v>
      </c>
      <c r="D894" s="172" t="s">
        <v>216</v>
      </c>
      <c r="E894" s="173" t="s">
        <v>2088</v>
      </c>
      <c r="F894" s="174" t="s">
        <v>2089</v>
      </c>
      <c r="G894" s="175" t="s">
        <v>329</v>
      </c>
      <c r="H894" s="176">
        <v>2</v>
      </c>
      <c r="I894" s="177"/>
      <c r="J894" s="178">
        <f>ROUND(I894*H894,2)</f>
        <v>0</v>
      </c>
      <c r="K894" s="174" t="s">
        <v>220</v>
      </c>
      <c r="L894" s="38"/>
      <c r="M894" s="179" t="s">
        <v>3</v>
      </c>
      <c r="N894" s="180" t="s">
        <v>43</v>
      </c>
      <c r="O894" s="71"/>
      <c r="P894" s="181">
        <f>O894*H894</f>
        <v>0</v>
      </c>
      <c r="Q894" s="181">
        <v>0</v>
      </c>
      <c r="R894" s="181">
        <f>Q894*H894</f>
        <v>0</v>
      </c>
      <c r="S894" s="181">
        <v>0</v>
      </c>
      <c r="T894" s="182">
        <f>S894*H894</f>
        <v>0</v>
      </c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R894" s="183" t="s">
        <v>98</v>
      </c>
      <c r="AT894" s="183" t="s">
        <v>216</v>
      </c>
      <c r="AU894" s="183" t="s">
        <v>222</v>
      </c>
      <c r="AY894" s="18" t="s">
        <v>213</v>
      </c>
      <c r="BE894" s="184">
        <f>IF(N894="základní",J894,0)</f>
        <v>0</v>
      </c>
      <c r="BF894" s="184">
        <f>IF(N894="snížená",J894,0)</f>
        <v>0</v>
      </c>
      <c r="BG894" s="184">
        <f>IF(N894="zákl. přenesená",J894,0)</f>
        <v>0</v>
      </c>
      <c r="BH894" s="184">
        <f>IF(N894="sníž. přenesená",J894,0)</f>
        <v>0</v>
      </c>
      <c r="BI894" s="184">
        <f>IF(N894="nulová",J894,0)</f>
        <v>0</v>
      </c>
      <c r="BJ894" s="18" t="s">
        <v>76</v>
      </c>
      <c r="BK894" s="184">
        <f>ROUND(I894*H894,2)</f>
        <v>0</v>
      </c>
      <c r="BL894" s="18" t="s">
        <v>98</v>
      </c>
      <c r="BM894" s="183" t="s">
        <v>2090</v>
      </c>
    </row>
    <row r="895" s="2" customFormat="1">
      <c r="A895" s="37"/>
      <c r="B895" s="38"/>
      <c r="C895" s="37"/>
      <c r="D895" s="185" t="s">
        <v>224</v>
      </c>
      <c r="E895" s="37"/>
      <c r="F895" s="186" t="s">
        <v>2091</v>
      </c>
      <c r="G895" s="37"/>
      <c r="H895" s="37"/>
      <c r="I895" s="187"/>
      <c r="J895" s="37"/>
      <c r="K895" s="37"/>
      <c r="L895" s="38"/>
      <c r="M895" s="188"/>
      <c r="N895" s="189"/>
      <c r="O895" s="71"/>
      <c r="P895" s="71"/>
      <c r="Q895" s="71"/>
      <c r="R895" s="71"/>
      <c r="S895" s="71"/>
      <c r="T895" s="72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T895" s="18" t="s">
        <v>224</v>
      </c>
      <c r="AU895" s="18" t="s">
        <v>222</v>
      </c>
    </row>
    <row r="896" s="2" customFormat="1" ht="33" customHeight="1">
      <c r="A896" s="37"/>
      <c r="B896" s="171"/>
      <c r="C896" s="192" t="s">
        <v>2092</v>
      </c>
      <c r="D896" s="192" t="s">
        <v>292</v>
      </c>
      <c r="E896" s="193" t="s">
        <v>2093</v>
      </c>
      <c r="F896" s="194" t="s">
        <v>2094</v>
      </c>
      <c r="G896" s="195" t="s">
        <v>219</v>
      </c>
      <c r="H896" s="196">
        <v>8.125</v>
      </c>
      <c r="I896" s="197"/>
      <c r="J896" s="198">
        <f>ROUND(I896*H896,2)</f>
        <v>0</v>
      </c>
      <c r="K896" s="194" t="s">
        <v>415</v>
      </c>
      <c r="L896" s="199"/>
      <c r="M896" s="200" t="s">
        <v>3</v>
      </c>
      <c r="N896" s="201" t="s">
        <v>43</v>
      </c>
      <c r="O896" s="71"/>
      <c r="P896" s="181">
        <f>O896*H896</f>
        <v>0</v>
      </c>
      <c r="Q896" s="181">
        <v>0.038289999999999998</v>
      </c>
      <c r="R896" s="181">
        <f>Q896*H896</f>
        <v>0.31110624999999997</v>
      </c>
      <c r="S896" s="181">
        <v>0</v>
      </c>
      <c r="T896" s="182">
        <f>S896*H896</f>
        <v>0</v>
      </c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R896" s="183" t="s">
        <v>374</v>
      </c>
      <c r="AT896" s="183" t="s">
        <v>292</v>
      </c>
      <c r="AU896" s="183" t="s">
        <v>222</v>
      </c>
      <c r="AY896" s="18" t="s">
        <v>213</v>
      </c>
      <c r="BE896" s="184">
        <f>IF(N896="základní",J896,0)</f>
        <v>0</v>
      </c>
      <c r="BF896" s="184">
        <f>IF(N896="snížená",J896,0)</f>
        <v>0</v>
      </c>
      <c r="BG896" s="184">
        <f>IF(N896="zákl. přenesená",J896,0)</f>
        <v>0</v>
      </c>
      <c r="BH896" s="184">
        <f>IF(N896="sníž. přenesená",J896,0)</f>
        <v>0</v>
      </c>
      <c r="BI896" s="184">
        <f>IF(N896="nulová",J896,0)</f>
        <v>0</v>
      </c>
      <c r="BJ896" s="18" t="s">
        <v>76</v>
      </c>
      <c r="BK896" s="184">
        <f>ROUND(I896*H896,2)</f>
        <v>0</v>
      </c>
      <c r="BL896" s="18" t="s">
        <v>98</v>
      </c>
      <c r="BM896" s="183" t="s">
        <v>2095</v>
      </c>
    </row>
    <row r="897" s="12" customFormat="1" ht="22.8" customHeight="1">
      <c r="A897" s="12"/>
      <c r="B897" s="158"/>
      <c r="C897" s="12"/>
      <c r="D897" s="159" t="s">
        <v>71</v>
      </c>
      <c r="E897" s="169" t="s">
        <v>2096</v>
      </c>
      <c r="F897" s="169" t="s">
        <v>2097</v>
      </c>
      <c r="G897" s="12"/>
      <c r="H897" s="12"/>
      <c r="I897" s="161"/>
      <c r="J897" s="170">
        <f>BK897</f>
        <v>0</v>
      </c>
      <c r="K897" s="12"/>
      <c r="L897" s="158"/>
      <c r="M897" s="163"/>
      <c r="N897" s="164"/>
      <c r="O897" s="164"/>
      <c r="P897" s="165">
        <f>SUM(P898:P905)</f>
        <v>0</v>
      </c>
      <c r="Q897" s="164"/>
      <c r="R897" s="165">
        <f>SUM(R898:R905)</f>
        <v>4.2709939375000001</v>
      </c>
      <c r="S897" s="164"/>
      <c r="T897" s="166">
        <f>SUM(T898:T905)</f>
        <v>0</v>
      </c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R897" s="159" t="s">
        <v>80</v>
      </c>
      <c r="AT897" s="167" t="s">
        <v>71</v>
      </c>
      <c r="AU897" s="167" t="s">
        <v>76</v>
      </c>
      <c r="AY897" s="159" t="s">
        <v>213</v>
      </c>
      <c r="BK897" s="168">
        <f>SUM(BK898:BK905)</f>
        <v>0</v>
      </c>
    </row>
    <row r="898" s="2" customFormat="1" ht="44.25" customHeight="1">
      <c r="A898" s="37"/>
      <c r="B898" s="171"/>
      <c r="C898" s="172" t="s">
        <v>2098</v>
      </c>
      <c r="D898" s="172" t="s">
        <v>216</v>
      </c>
      <c r="E898" s="173" t="s">
        <v>2099</v>
      </c>
      <c r="F898" s="174" t="s">
        <v>2100</v>
      </c>
      <c r="G898" s="175" t="s">
        <v>2101</v>
      </c>
      <c r="H898" s="176">
        <v>4263</v>
      </c>
      <c r="I898" s="177"/>
      <c r="J898" s="178">
        <f>ROUND(I898*H898,2)</f>
        <v>0</v>
      </c>
      <c r="K898" s="174" t="s">
        <v>415</v>
      </c>
      <c r="L898" s="38"/>
      <c r="M898" s="179" t="s">
        <v>3</v>
      </c>
      <c r="N898" s="180" t="s">
        <v>43</v>
      </c>
      <c r="O898" s="71"/>
      <c r="P898" s="181">
        <f>O898*H898</f>
        <v>0</v>
      </c>
      <c r="Q898" s="181">
        <v>0</v>
      </c>
      <c r="R898" s="181">
        <f>Q898*H898</f>
        <v>0</v>
      </c>
      <c r="S898" s="181">
        <v>0</v>
      </c>
      <c r="T898" s="182">
        <f>S898*H898</f>
        <v>0</v>
      </c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R898" s="183" t="s">
        <v>98</v>
      </c>
      <c r="AT898" s="183" t="s">
        <v>216</v>
      </c>
      <c r="AU898" s="183" t="s">
        <v>80</v>
      </c>
      <c r="AY898" s="18" t="s">
        <v>213</v>
      </c>
      <c r="BE898" s="184">
        <f>IF(N898="základní",J898,0)</f>
        <v>0</v>
      </c>
      <c r="BF898" s="184">
        <f>IF(N898="snížená",J898,0)</f>
        <v>0</v>
      </c>
      <c r="BG898" s="184">
        <f>IF(N898="zákl. přenesená",J898,0)</f>
        <v>0</v>
      </c>
      <c r="BH898" s="184">
        <f>IF(N898="sníž. přenesená",J898,0)</f>
        <v>0</v>
      </c>
      <c r="BI898" s="184">
        <f>IF(N898="nulová",J898,0)</f>
        <v>0</v>
      </c>
      <c r="BJ898" s="18" t="s">
        <v>76</v>
      </c>
      <c r="BK898" s="184">
        <f>ROUND(I898*H898,2)</f>
        <v>0</v>
      </c>
      <c r="BL898" s="18" t="s">
        <v>98</v>
      </c>
      <c r="BM898" s="183" t="s">
        <v>2102</v>
      </c>
    </row>
    <row r="899" s="2" customFormat="1" ht="21.75" customHeight="1">
      <c r="A899" s="37"/>
      <c r="B899" s="171"/>
      <c r="C899" s="192" t="s">
        <v>2103</v>
      </c>
      <c r="D899" s="192" t="s">
        <v>292</v>
      </c>
      <c r="E899" s="193" t="s">
        <v>2104</v>
      </c>
      <c r="F899" s="194" t="s">
        <v>2105</v>
      </c>
      <c r="G899" s="195" t="s">
        <v>281</v>
      </c>
      <c r="H899" s="196">
        <v>3.3730000000000002</v>
      </c>
      <c r="I899" s="197"/>
      <c r="J899" s="198">
        <f>ROUND(I899*H899,2)</f>
        <v>0</v>
      </c>
      <c r="K899" s="194" t="s">
        <v>220</v>
      </c>
      <c r="L899" s="199"/>
      <c r="M899" s="200" t="s">
        <v>3</v>
      </c>
      <c r="N899" s="201" t="s">
        <v>43</v>
      </c>
      <c r="O899" s="71"/>
      <c r="P899" s="181">
        <f>O899*H899</f>
        <v>0</v>
      </c>
      <c r="Q899" s="181">
        <v>1</v>
      </c>
      <c r="R899" s="181">
        <f>Q899*H899</f>
        <v>3.3730000000000002</v>
      </c>
      <c r="S899" s="181">
        <v>0</v>
      </c>
      <c r="T899" s="182">
        <f>S899*H899</f>
        <v>0</v>
      </c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R899" s="183" t="s">
        <v>374</v>
      </c>
      <c r="AT899" s="183" t="s">
        <v>292</v>
      </c>
      <c r="AU899" s="183" t="s">
        <v>80</v>
      </c>
      <c r="AY899" s="18" t="s">
        <v>213</v>
      </c>
      <c r="BE899" s="184">
        <f>IF(N899="základní",J899,0)</f>
        <v>0</v>
      </c>
      <c r="BF899" s="184">
        <f>IF(N899="snížená",J899,0)</f>
        <v>0</v>
      </c>
      <c r="BG899" s="184">
        <f>IF(N899="zákl. přenesená",J899,0)</f>
        <v>0</v>
      </c>
      <c r="BH899" s="184">
        <f>IF(N899="sníž. přenesená",J899,0)</f>
        <v>0</v>
      </c>
      <c r="BI899" s="184">
        <f>IF(N899="nulová",J899,0)</f>
        <v>0</v>
      </c>
      <c r="BJ899" s="18" t="s">
        <v>76</v>
      </c>
      <c r="BK899" s="184">
        <f>ROUND(I899*H899,2)</f>
        <v>0</v>
      </c>
      <c r="BL899" s="18" t="s">
        <v>98</v>
      </c>
      <c r="BM899" s="183" t="s">
        <v>2106</v>
      </c>
    </row>
    <row r="900" s="2" customFormat="1" ht="24.15" customHeight="1">
      <c r="A900" s="37"/>
      <c r="B900" s="171"/>
      <c r="C900" s="192" t="s">
        <v>2107</v>
      </c>
      <c r="D900" s="192" t="s">
        <v>292</v>
      </c>
      <c r="E900" s="193" t="s">
        <v>2108</v>
      </c>
      <c r="F900" s="194" t="s">
        <v>2109</v>
      </c>
      <c r="G900" s="195" t="s">
        <v>281</v>
      </c>
      <c r="H900" s="196">
        <v>0.089999999999999997</v>
      </c>
      <c r="I900" s="197"/>
      <c r="J900" s="198">
        <f>ROUND(I900*H900,2)</f>
        <v>0</v>
      </c>
      <c r="K900" s="194" t="s">
        <v>220</v>
      </c>
      <c r="L900" s="199"/>
      <c r="M900" s="200" t="s">
        <v>3</v>
      </c>
      <c r="N900" s="201" t="s">
        <v>43</v>
      </c>
      <c r="O900" s="71"/>
      <c r="P900" s="181">
        <f>O900*H900</f>
        <v>0</v>
      </c>
      <c r="Q900" s="181">
        <v>1</v>
      </c>
      <c r="R900" s="181">
        <f>Q900*H900</f>
        <v>0.089999999999999997</v>
      </c>
      <c r="S900" s="181">
        <v>0</v>
      </c>
      <c r="T900" s="182">
        <f>S900*H900</f>
        <v>0</v>
      </c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R900" s="183" t="s">
        <v>374</v>
      </c>
      <c r="AT900" s="183" t="s">
        <v>292</v>
      </c>
      <c r="AU900" s="183" t="s">
        <v>80</v>
      </c>
      <c r="AY900" s="18" t="s">
        <v>213</v>
      </c>
      <c r="BE900" s="184">
        <f>IF(N900="základní",J900,0)</f>
        <v>0</v>
      </c>
      <c r="BF900" s="184">
        <f>IF(N900="snížená",J900,0)</f>
        <v>0</v>
      </c>
      <c r="BG900" s="184">
        <f>IF(N900="zákl. přenesená",J900,0)</f>
        <v>0</v>
      </c>
      <c r="BH900" s="184">
        <f>IF(N900="sníž. přenesená",J900,0)</f>
        <v>0</v>
      </c>
      <c r="BI900" s="184">
        <f>IF(N900="nulová",J900,0)</f>
        <v>0</v>
      </c>
      <c r="BJ900" s="18" t="s">
        <v>76</v>
      </c>
      <c r="BK900" s="184">
        <f>ROUND(I900*H900,2)</f>
        <v>0</v>
      </c>
      <c r="BL900" s="18" t="s">
        <v>98</v>
      </c>
      <c r="BM900" s="183" t="s">
        <v>2110</v>
      </c>
    </row>
    <row r="901" s="2" customFormat="1" ht="21.75" customHeight="1">
      <c r="A901" s="37"/>
      <c r="B901" s="171"/>
      <c r="C901" s="192" t="s">
        <v>2111</v>
      </c>
      <c r="D901" s="192" t="s">
        <v>292</v>
      </c>
      <c r="E901" s="193" t="s">
        <v>2112</v>
      </c>
      <c r="F901" s="194" t="s">
        <v>2113</v>
      </c>
      <c r="G901" s="195" t="s">
        <v>281</v>
      </c>
      <c r="H901" s="196">
        <v>0.014999999999999999</v>
      </c>
      <c r="I901" s="197"/>
      <c r="J901" s="198">
        <f>ROUND(I901*H901,2)</f>
        <v>0</v>
      </c>
      <c r="K901" s="194" t="s">
        <v>220</v>
      </c>
      <c r="L901" s="199"/>
      <c r="M901" s="200" t="s">
        <v>3</v>
      </c>
      <c r="N901" s="201" t="s">
        <v>43</v>
      </c>
      <c r="O901" s="71"/>
      <c r="P901" s="181">
        <f>O901*H901</f>
        <v>0</v>
      </c>
      <c r="Q901" s="181">
        <v>1</v>
      </c>
      <c r="R901" s="181">
        <f>Q901*H901</f>
        <v>0.014999999999999999</v>
      </c>
      <c r="S901" s="181">
        <v>0</v>
      </c>
      <c r="T901" s="182">
        <f>S901*H901</f>
        <v>0</v>
      </c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R901" s="183" t="s">
        <v>374</v>
      </c>
      <c r="AT901" s="183" t="s">
        <v>292</v>
      </c>
      <c r="AU901" s="183" t="s">
        <v>80</v>
      </c>
      <c r="AY901" s="18" t="s">
        <v>213</v>
      </c>
      <c r="BE901" s="184">
        <f>IF(N901="základní",J901,0)</f>
        <v>0</v>
      </c>
      <c r="BF901" s="184">
        <f>IF(N901="snížená",J901,0)</f>
        <v>0</v>
      </c>
      <c r="BG901" s="184">
        <f>IF(N901="zákl. přenesená",J901,0)</f>
        <v>0</v>
      </c>
      <c r="BH901" s="184">
        <f>IF(N901="sníž. přenesená",J901,0)</f>
        <v>0</v>
      </c>
      <c r="BI901" s="184">
        <f>IF(N901="nulová",J901,0)</f>
        <v>0</v>
      </c>
      <c r="BJ901" s="18" t="s">
        <v>76</v>
      </c>
      <c r="BK901" s="184">
        <f>ROUND(I901*H901,2)</f>
        <v>0</v>
      </c>
      <c r="BL901" s="18" t="s">
        <v>98</v>
      </c>
      <c r="BM901" s="183" t="s">
        <v>2114</v>
      </c>
    </row>
    <row r="902" s="2" customFormat="1" ht="21.75" customHeight="1">
      <c r="A902" s="37"/>
      <c r="B902" s="171"/>
      <c r="C902" s="192" t="s">
        <v>2115</v>
      </c>
      <c r="D902" s="192" t="s">
        <v>292</v>
      </c>
      <c r="E902" s="193" t="s">
        <v>2116</v>
      </c>
      <c r="F902" s="194" t="s">
        <v>2117</v>
      </c>
      <c r="G902" s="195" t="s">
        <v>281</v>
      </c>
      <c r="H902" s="196">
        <v>0.78500000000000003</v>
      </c>
      <c r="I902" s="197"/>
      <c r="J902" s="198">
        <f>ROUND(I902*H902,2)</f>
        <v>0</v>
      </c>
      <c r="K902" s="194" t="s">
        <v>220</v>
      </c>
      <c r="L902" s="199"/>
      <c r="M902" s="200" t="s">
        <v>3</v>
      </c>
      <c r="N902" s="201" t="s">
        <v>43</v>
      </c>
      <c r="O902" s="71"/>
      <c r="P902" s="181">
        <f>O902*H902</f>
        <v>0</v>
      </c>
      <c r="Q902" s="181">
        <v>1</v>
      </c>
      <c r="R902" s="181">
        <f>Q902*H902</f>
        <v>0.78500000000000003</v>
      </c>
      <c r="S902" s="181">
        <v>0</v>
      </c>
      <c r="T902" s="182">
        <f>S902*H902</f>
        <v>0</v>
      </c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R902" s="183" t="s">
        <v>374</v>
      </c>
      <c r="AT902" s="183" t="s">
        <v>292</v>
      </c>
      <c r="AU902" s="183" t="s">
        <v>80</v>
      </c>
      <c r="AY902" s="18" t="s">
        <v>213</v>
      </c>
      <c r="BE902" s="184">
        <f>IF(N902="základní",J902,0)</f>
        <v>0</v>
      </c>
      <c r="BF902" s="184">
        <f>IF(N902="snížená",J902,0)</f>
        <v>0</v>
      </c>
      <c r="BG902" s="184">
        <f>IF(N902="zákl. přenesená",J902,0)</f>
        <v>0</v>
      </c>
      <c r="BH902" s="184">
        <f>IF(N902="sníž. přenesená",J902,0)</f>
        <v>0</v>
      </c>
      <c r="BI902" s="184">
        <f>IF(N902="nulová",J902,0)</f>
        <v>0</v>
      </c>
      <c r="BJ902" s="18" t="s">
        <v>76</v>
      </c>
      <c r="BK902" s="184">
        <f>ROUND(I902*H902,2)</f>
        <v>0</v>
      </c>
      <c r="BL902" s="18" t="s">
        <v>98</v>
      </c>
      <c r="BM902" s="183" t="s">
        <v>2118</v>
      </c>
    </row>
    <row r="903" s="2" customFormat="1" ht="24.15" customHeight="1">
      <c r="A903" s="37"/>
      <c r="B903" s="171"/>
      <c r="C903" s="172" t="s">
        <v>2119</v>
      </c>
      <c r="D903" s="172" t="s">
        <v>216</v>
      </c>
      <c r="E903" s="173" t="s">
        <v>2120</v>
      </c>
      <c r="F903" s="174" t="s">
        <v>2121</v>
      </c>
      <c r="G903" s="175" t="s">
        <v>1763</v>
      </c>
      <c r="H903" s="176">
        <v>48.700000000000003</v>
      </c>
      <c r="I903" s="177"/>
      <c r="J903" s="178">
        <f>ROUND(I903*H903,2)</f>
        <v>0</v>
      </c>
      <c r="K903" s="174" t="s">
        <v>1112</v>
      </c>
      <c r="L903" s="38"/>
      <c r="M903" s="179" t="s">
        <v>3</v>
      </c>
      <c r="N903" s="180" t="s">
        <v>43</v>
      </c>
      <c r="O903" s="71"/>
      <c r="P903" s="181">
        <f>O903*H903</f>
        <v>0</v>
      </c>
      <c r="Q903" s="181">
        <v>0</v>
      </c>
      <c r="R903" s="181">
        <f>Q903*H903</f>
        <v>0</v>
      </c>
      <c r="S903" s="181">
        <v>0</v>
      </c>
      <c r="T903" s="182">
        <f>S903*H903</f>
        <v>0</v>
      </c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R903" s="183" t="s">
        <v>98</v>
      </c>
      <c r="AT903" s="183" t="s">
        <v>216</v>
      </c>
      <c r="AU903" s="183" t="s">
        <v>80</v>
      </c>
      <c r="AY903" s="18" t="s">
        <v>213</v>
      </c>
      <c r="BE903" s="184">
        <f>IF(N903="základní",J903,0)</f>
        <v>0</v>
      </c>
      <c r="BF903" s="184">
        <f>IF(N903="snížená",J903,0)</f>
        <v>0</v>
      </c>
      <c r="BG903" s="184">
        <f>IF(N903="zákl. přenesená",J903,0)</f>
        <v>0</v>
      </c>
      <c r="BH903" s="184">
        <f>IF(N903="sníž. přenesená",J903,0)</f>
        <v>0</v>
      </c>
      <c r="BI903" s="184">
        <f>IF(N903="nulová",J903,0)</f>
        <v>0</v>
      </c>
      <c r="BJ903" s="18" t="s">
        <v>76</v>
      </c>
      <c r="BK903" s="184">
        <f>ROUND(I903*H903,2)</f>
        <v>0</v>
      </c>
      <c r="BL903" s="18" t="s">
        <v>98</v>
      </c>
      <c r="BM903" s="183" t="s">
        <v>2122</v>
      </c>
    </row>
    <row r="904" s="2" customFormat="1" ht="24.15" customHeight="1">
      <c r="A904" s="37"/>
      <c r="B904" s="171"/>
      <c r="C904" s="172" t="s">
        <v>2123</v>
      </c>
      <c r="D904" s="172" t="s">
        <v>216</v>
      </c>
      <c r="E904" s="173" t="s">
        <v>2124</v>
      </c>
      <c r="F904" s="174" t="s">
        <v>1174</v>
      </c>
      <c r="G904" s="175" t="s">
        <v>219</v>
      </c>
      <c r="H904" s="176">
        <v>55.609999999999999</v>
      </c>
      <c r="I904" s="177"/>
      <c r="J904" s="178">
        <f>ROUND(I904*H904,2)</f>
        <v>0</v>
      </c>
      <c r="K904" s="174" t="s">
        <v>220</v>
      </c>
      <c r="L904" s="38"/>
      <c r="M904" s="179" t="s">
        <v>3</v>
      </c>
      <c r="N904" s="180" t="s">
        <v>43</v>
      </c>
      <c r="O904" s="71"/>
      <c r="P904" s="181">
        <f>O904*H904</f>
        <v>0</v>
      </c>
      <c r="Q904" s="181">
        <v>0.00014375</v>
      </c>
      <c r="R904" s="181">
        <f>Q904*H904</f>
        <v>0.0079939374999999993</v>
      </c>
      <c r="S904" s="181">
        <v>0</v>
      </c>
      <c r="T904" s="182">
        <f>S904*H904</f>
        <v>0</v>
      </c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R904" s="183" t="s">
        <v>98</v>
      </c>
      <c r="AT904" s="183" t="s">
        <v>216</v>
      </c>
      <c r="AU904" s="183" t="s">
        <v>80</v>
      </c>
      <c r="AY904" s="18" t="s">
        <v>213</v>
      </c>
      <c r="BE904" s="184">
        <f>IF(N904="základní",J904,0)</f>
        <v>0</v>
      </c>
      <c r="BF904" s="184">
        <f>IF(N904="snížená",J904,0)</f>
        <v>0</v>
      </c>
      <c r="BG904" s="184">
        <f>IF(N904="zákl. přenesená",J904,0)</f>
        <v>0</v>
      </c>
      <c r="BH904" s="184">
        <f>IF(N904="sníž. přenesená",J904,0)</f>
        <v>0</v>
      </c>
      <c r="BI904" s="184">
        <f>IF(N904="nulová",J904,0)</f>
        <v>0</v>
      </c>
      <c r="BJ904" s="18" t="s">
        <v>76</v>
      </c>
      <c r="BK904" s="184">
        <f>ROUND(I904*H904,2)</f>
        <v>0</v>
      </c>
      <c r="BL904" s="18" t="s">
        <v>98</v>
      </c>
      <c r="BM904" s="183" t="s">
        <v>2125</v>
      </c>
    </row>
    <row r="905" s="2" customFormat="1">
      <c r="A905" s="37"/>
      <c r="B905" s="38"/>
      <c r="C905" s="37"/>
      <c r="D905" s="185" t="s">
        <v>224</v>
      </c>
      <c r="E905" s="37"/>
      <c r="F905" s="186" t="s">
        <v>2126</v>
      </c>
      <c r="G905" s="37"/>
      <c r="H905" s="37"/>
      <c r="I905" s="187"/>
      <c r="J905" s="37"/>
      <c r="K905" s="37"/>
      <c r="L905" s="38"/>
      <c r="M905" s="188"/>
      <c r="N905" s="189"/>
      <c r="O905" s="71"/>
      <c r="P905" s="71"/>
      <c r="Q905" s="71"/>
      <c r="R905" s="71"/>
      <c r="S905" s="71"/>
      <c r="T905" s="72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T905" s="18" t="s">
        <v>224</v>
      </c>
      <c r="AU905" s="18" t="s">
        <v>80</v>
      </c>
    </row>
    <row r="906" s="12" customFormat="1" ht="22.8" customHeight="1">
      <c r="A906" s="12"/>
      <c r="B906" s="158"/>
      <c r="C906" s="12"/>
      <c r="D906" s="159" t="s">
        <v>71</v>
      </c>
      <c r="E906" s="169" t="s">
        <v>2127</v>
      </c>
      <c r="F906" s="169" t="s">
        <v>2128</v>
      </c>
      <c r="G906" s="12"/>
      <c r="H906" s="12"/>
      <c r="I906" s="161"/>
      <c r="J906" s="170">
        <f>BK906</f>
        <v>0</v>
      </c>
      <c r="K906" s="12"/>
      <c r="L906" s="158"/>
      <c r="M906" s="163"/>
      <c r="N906" s="164"/>
      <c r="O906" s="164"/>
      <c r="P906" s="165">
        <f>P907+SUM(P908:P928)+P936</f>
        <v>0</v>
      </c>
      <c r="Q906" s="164"/>
      <c r="R906" s="165">
        <f>R907+SUM(R908:R928)+R936</f>
        <v>7.8804485547999992</v>
      </c>
      <c r="S906" s="164"/>
      <c r="T906" s="166">
        <f>T907+SUM(T908:T928)+T936</f>
        <v>0</v>
      </c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R906" s="159" t="s">
        <v>80</v>
      </c>
      <c r="AT906" s="167" t="s">
        <v>71</v>
      </c>
      <c r="AU906" s="167" t="s">
        <v>76</v>
      </c>
      <c r="AY906" s="159" t="s">
        <v>213</v>
      </c>
      <c r="BK906" s="168">
        <f>BK907+SUM(BK908:BK928)+BK936</f>
        <v>0</v>
      </c>
    </row>
    <row r="907" s="2" customFormat="1" ht="24.15" customHeight="1">
      <c r="A907" s="37"/>
      <c r="B907" s="171"/>
      <c r="C907" s="172" t="s">
        <v>2129</v>
      </c>
      <c r="D907" s="172" t="s">
        <v>216</v>
      </c>
      <c r="E907" s="173" t="s">
        <v>2130</v>
      </c>
      <c r="F907" s="174" t="s">
        <v>2131</v>
      </c>
      <c r="G907" s="175" t="s">
        <v>219</v>
      </c>
      <c r="H907" s="176">
        <v>196.54400000000001</v>
      </c>
      <c r="I907" s="177"/>
      <c r="J907" s="178">
        <f>ROUND(I907*H907,2)</f>
        <v>0</v>
      </c>
      <c r="K907" s="174" t="s">
        <v>220</v>
      </c>
      <c r="L907" s="38"/>
      <c r="M907" s="179" t="s">
        <v>3</v>
      </c>
      <c r="N907" s="180" t="s">
        <v>43</v>
      </c>
      <c r="O907" s="71"/>
      <c r="P907" s="181">
        <f>O907*H907</f>
        <v>0</v>
      </c>
      <c r="Q907" s="181">
        <v>0</v>
      </c>
      <c r="R907" s="181">
        <f>Q907*H907</f>
        <v>0</v>
      </c>
      <c r="S907" s="181">
        <v>0</v>
      </c>
      <c r="T907" s="182">
        <f>S907*H907</f>
        <v>0</v>
      </c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R907" s="183" t="s">
        <v>98</v>
      </c>
      <c r="AT907" s="183" t="s">
        <v>216</v>
      </c>
      <c r="AU907" s="183" t="s">
        <v>80</v>
      </c>
      <c r="AY907" s="18" t="s">
        <v>213</v>
      </c>
      <c r="BE907" s="184">
        <f>IF(N907="základní",J907,0)</f>
        <v>0</v>
      </c>
      <c r="BF907" s="184">
        <f>IF(N907="snížená",J907,0)</f>
        <v>0</v>
      </c>
      <c r="BG907" s="184">
        <f>IF(N907="zákl. přenesená",J907,0)</f>
        <v>0</v>
      </c>
      <c r="BH907" s="184">
        <f>IF(N907="sníž. přenesená",J907,0)</f>
        <v>0</v>
      </c>
      <c r="BI907" s="184">
        <f>IF(N907="nulová",J907,0)</f>
        <v>0</v>
      </c>
      <c r="BJ907" s="18" t="s">
        <v>76</v>
      </c>
      <c r="BK907" s="184">
        <f>ROUND(I907*H907,2)</f>
        <v>0</v>
      </c>
      <c r="BL907" s="18" t="s">
        <v>98</v>
      </c>
      <c r="BM907" s="183" t="s">
        <v>2132</v>
      </c>
    </row>
    <row r="908" s="2" customFormat="1">
      <c r="A908" s="37"/>
      <c r="B908" s="38"/>
      <c r="C908" s="37"/>
      <c r="D908" s="185" t="s">
        <v>224</v>
      </c>
      <c r="E908" s="37"/>
      <c r="F908" s="186" t="s">
        <v>2133</v>
      </c>
      <c r="G908" s="37"/>
      <c r="H908" s="37"/>
      <c r="I908" s="187"/>
      <c r="J908" s="37"/>
      <c r="K908" s="37"/>
      <c r="L908" s="38"/>
      <c r="M908" s="188"/>
      <c r="N908" s="189"/>
      <c r="O908" s="71"/>
      <c r="P908" s="71"/>
      <c r="Q908" s="71"/>
      <c r="R908" s="71"/>
      <c r="S908" s="71"/>
      <c r="T908" s="72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T908" s="18" t="s">
        <v>224</v>
      </c>
      <c r="AU908" s="18" t="s">
        <v>80</v>
      </c>
    </row>
    <row r="909" s="2" customFormat="1" ht="24.15" customHeight="1">
      <c r="A909" s="37"/>
      <c r="B909" s="171"/>
      <c r="C909" s="172" t="s">
        <v>2134</v>
      </c>
      <c r="D909" s="172" t="s">
        <v>216</v>
      </c>
      <c r="E909" s="173" t="s">
        <v>1095</v>
      </c>
      <c r="F909" s="174" t="s">
        <v>1096</v>
      </c>
      <c r="G909" s="175" t="s">
        <v>219</v>
      </c>
      <c r="H909" s="176">
        <v>196.54400000000001</v>
      </c>
      <c r="I909" s="177"/>
      <c r="J909" s="178">
        <f>ROUND(I909*H909,2)</f>
        <v>0</v>
      </c>
      <c r="K909" s="174" t="s">
        <v>220</v>
      </c>
      <c r="L909" s="38"/>
      <c r="M909" s="179" t="s">
        <v>3</v>
      </c>
      <c r="N909" s="180" t="s">
        <v>43</v>
      </c>
      <c r="O909" s="71"/>
      <c r="P909" s="181">
        <f>O909*H909</f>
        <v>0</v>
      </c>
      <c r="Q909" s="181">
        <v>0.00029999999999999997</v>
      </c>
      <c r="R909" s="181">
        <f>Q909*H909</f>
        <v>0.0589632</v>
      </c>
      <c r="S909" s="181">
        <v>0</v>
      </c>
      <c r="T909" s="182">
        <f>S909*H909</f>
        <v>0</v>
      </c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R909" s="183" t="s">
        <v>98</v>
      </c>
      <c r="AT909" s="183" t="s">
        <v>216</v>
      </c>
      <c r="AU909" s="183" t="s">
        <v>80</v>
      </c>
      <c r="AY909" s="18" t="s">
        <v>213</v>
      </c>
      <c r="BE909" s="184">
        <f>IF(N909="základní",J909,0)</f>
        <v>0</v>
      </c>
      <c r="BF909" s="184">
        <f>IF(N909="snížená",J909,0)</f>
        <v>0</v>
      </c>
      <c r="BG909" s="184">
        <f>IF(N909="zákl. přenesená",J909,0)</f>
        <v>0</v>
      </c>
      <c r="BH909" s="184">
        <f>IF(N909="sníž. přenesená",J909,0)</f>
        <v>0</v>
      </c>
      <c r="BI909" s="184">
        <f>IF(N909="nulová",J909,0)</f>
        <v>0</v>
      </c>
      <c r="BJ909" s="18" t="s">
        <v>76</v>
      </c>
      <c r="BK909" s="184">
        <f>ROUND(I909*H909,2)</f>
        <v>0</v>
      </c>
      <c r="BL909" s="18" t="s">
        <v>98</v>
      </c>
      <c r="BM909" s="183" t="s">
        <v>2135</v>
      </c>
    </row>
    <row r="910" s="2" customFormat="1">
      <c r="A910" s="37"/>
      <c r="B910" s="38"/>
      <c r="C910" s="37"/>
      <c r="D910" s="185" t="s">
        <v>224</v>
      </c>
      <c r="E910" s="37"/>
      <c r="F910" s="186" t="s">
        <v>1098</v>
      </c>
      <c r="G910" s="37"/>
      <c r="H910" s="37"/>
      <c r="I910" s="187"/>
      <c r="J910" s="37"/>
      <c r="K910" s="37"/>
      <c r="L910" s="38"/>
      <c r="M910" s="188"/>
      <c r="N910" s="189"/>
      <c r="O910" s="71"/>
      <c r="P910" s="71"/>
      <c r="Q910" s="71"/>
      <c r="R910" s="71"/>
      <c r="S910" s="71"/>
      <c r="T910" s="72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T910" s="18" t="s">
        <v>224</v>
      </c>
      <c r="AU910" s="18" t="s">
        <v>80</v>
      </c>
    </row>
    <row r="911" s="2" customFormat="1" ht="37.8" customHeight="1">
      <c r="A911" s="37"/>
      <c r="B911" s="171"/>
      <c r="C911" s="172" t="s">
        <v>2136</v>
      </c>
      <c r="D911" s="172" t="s">
        <v>216</v>
      </c>
      <c r="E911" s="173" t="s">
        <v>2137</v>
      </c>
      <c r="F911" s="174" t="s">
        <v>2138</v>
      </c>
      <c r="G911" s="175" t="s">
        <v>219</v>
      </c>
      <c r="H911" s="176">
        <v>196.54400000000001</v>
      </c>
      <c r="I911" s="177"/>
      <c r="J911" s="178">
        <f>ROUND(I911*H911,2)</f>
        <v>0</v>
      </c>
      <c r="K911" s="174" t="s">
        <v>220</v>
      </c>
      <c r="L911" s="38"/>
      <c r="M911" s="179" t="s">
        <v>3</v>
      </c>
      <c r="N911" s="180" t="s">
        <v>43</v>
      </c>
      <c r="O911" s="71"/>
      <c r="P911" s="181">
        <f>O911*H911</f>
        <v>0</v>
      </c>
      <c r="Q911" s="181">
        <v>0.0089680000000000003</v>
      </c>
      <c r="R911" s="181">
        <f>Q911*H911</f>
        <v>1.7626065920000003</v>
      </c>
      <c r="S911" s="181">
        <v>0</v>
      </c>
      <c r="T911" s="182">
        <f>S911*H911</f>
        <v>0</v>
      </c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R911" s="183" t="s">
        <v>98</v>
      </c>
      <c r="AT911" s="183" t="s">
        <v>216</v>
      </c>
      <c r="AU911" s="183" t="s">
        <v>80</v>
      </c>
      <c r="AY911" s="18" t="s">
        <v>213</v>
      </c>
      <c r="BE911" s="184">
        <f>IF(N911="základní",J911,0)</f>
        <v>0</v>
      </c>
      <c r="BF911" s="184">
        <f>IF(N911="snížená",J911,0)</f>
        <v>0</v>
      </c>
      <c r="BG911" s="184">
        <f>IF(N911="zákl. přenesená",J911,0)</f>
        <v>0</v>
      </c>
      <c r="BH911" s="184">
        <f>IF(N911="sníž. přenesená",J911,0)</f>
        <v>0</v>
      </c>
      <c r="BI911" s="184">
        <f>IF(N911="nulová",J911,0)</f>
        <v>0</v>
      </c>
      <c r="BJ911" s="18" t="s">
        <v>76</v>
      </c>
      <c r="BK911" s="184">
        <f>ROUND(I911*H911,2)</f>
        <v>0</v>
      </c>
      <c r="BL911" s="18" t="s">
        <v>98</v>
      </c>
      <c r="BM911" s="183" t="s">
        <v>2139</v>
      </c>
    </row>
    <row r="912" s="2" customFormat="1">
      <c r="A912" s="37"/>
      <c r="B912" s="38"/>
      <c r="C912" s="37"/>
      <c r="D912" s="185" t="s">
        <v>224</v>
      </c>
      <c r="E912" s="37"/>
      <c r="F912" s="186" t="s">
        <v>2140</v>
      </c>
      <c r="G912" s="37"/>
      <c r="H912" s="37"/>
      <c r="I912" s="187"/>
      <c r="J912" s="37"/>
      <c r="K912" s="37"/>
      <c r="L912" s="38"/>
      <c r="M912" s="188"/>
      <c r="N912" s="189"/>
      <c r="O912" s="71"/>
      <c r="P912" s="71"/>
      <c r="Q912" s="71"/>
      <c r="R912" s="71"/>
      <c r="S912" s="71"/>
      <c r="T912" s="72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T912" s="18" t="s">
        <v>224</v>
      </c>
      <c r="AU912" s="18" t="s">
        <v>80</v>
      </c>
    </row>
    <row r="913" s="2" customFormat="1" ht="44.25" customHeight="1">
      <c r="A913" s="37"/>
      <c r="B913" s="171"/>
      <c r="C913" s="192" t="s">
        <v>2141</v>
      </c>
      <c r="D913" s="192" t="s">
        <v>292</v>
      </c>
      <c r="E913" s="193" t="s">
        <v>2142</v>
      </c>
      <c r="F913" s="194" t="s">
        <v>2143</v>
      </c>
      <c r="G913" s="195" t="s">
        <v>219</v>
      </c>
      <c r="H913" s="196">
        <v>216.19800000000001</v>
      </c>
      <c r="I913" s="197"/>
      <c r="J913" s="198">
        <f>ROUND(I913*H913,2)</f>
        <v>0</v>
      </c>
      <c r="K913" s="194" t="s">
        <v>220</v>
      </c>
      <c r="L913" s="199"/>
      <c r="M913" s="200" t="s">
        <v>3</v>
      </c>
      <c r="N913" s="201" t="s">
        <v>43</v>
      </c>
      <c r="O913" s="71"/>
      <c r="P913" s="181">
        <f>O913*H913</f>
        <v>0</v>
      </c>
      <c r="Q913" s="181">
        <v>0.021999999999999999</v>
      </c>
      <c r="R913" s="181">
        <f>Q913*H913</f>
        <v>4.7563560000000003</v>
      </c>
      <c r="S913" s="181">
        <v>0</v>
      </c>
      <c r="T913" s="182">
        <f>S913*H913</f>
        <v>0</v>
      </c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R913" s="183" t="s">
        <v>374</v>
      </c>
      <c r="AT913" s="183" t="s">
        <v>292</v>
      </c>
      <c r="AU913" s="183" t="s">
        <v>80</v>
      </c>
      <c r="AY913" s="18" t="s">
        <v>213</v>
      </c>
      <c r="BE913" s="184">
        <f>IF(N913="základní",J913,0)</f>
        <v>0</v>
      </c>
      <c r="BF913" s="184">
        <f>IF(N913="snížená",J913,0)</f>
        <v>0</v>
      </c>
      <c r="BG913" s="184">
        <f>IF(N913="zákl. přenesená",J913,0)</f>
        <v>0</v>
      </c>
      <c r="BH913" s="184">
        <f>IF(N913="sníž. přenesená",J913,0)</f>
        <v>0</v>
      </c>
      <c r="BI913" s="184">
        <f>IF(N913="nulová",J913,0)</f>
        <v>0</v>
      </c>
      <c r="BJ913" s="18" t="s">
        <v>76</v>
      </c>
      <c r="BK913" s="184">
        <f>ROUND(I913*H913,2)</f>
        <v>0</v>
      </c>
      <c r="BL913" s="18" t="s">
        <v>98</v>
      </c>
      <c r="BM913" s="183" t="s">
        <v>2144</v>
      </c>
    </row>
    <row r="914" s="2" customFormat="1" ht="37.8" customHeight="1">
      <c r="A914" s="37"/>
      <c r="B914" s="171"/>
      <c r="C914" s="172" t="s">
        <v>2145</v>
      </c>
      <c r="D914" s="172" t="s">
        <v>216</v>
      </c>
      <c r="E914" s="173" t="s">
        <v>2146</v>
      </c>
      <c r="F914" s="174" t="s">
        <v>2147</v>
      </c>
      <c r="G914" s="175" t="s">
        <v>403</v>
      </c>
      <c r="H914" s="176">
        <v>7.0499999999999998</v>
      </c>
      <c r="I914" s="177"/>
      <c r="J914" s="178">
        <f>ROUND(I914*H914,2)</f>
        <v>0</v>
      </c>
      <c r="K914" s="174" t="s">
        <v>220</v>
      </c>
      <c r="L914" s="38"/>
      <c r="M914" s="179" t="s">
        <v>3</v>
      </c>
      <c r="N914" s="180" t="s">
        <v>43</v>
      </c>
      <c r="O914" s="71"/>
      <c r="P914" s="181">
        <f>O914*H914</f>
        <v>0</v>
      </c>
      <c r="Q914" s="181">
        <v>0.00020000000000000001</v>
      </c>
      <c r="R914" s="181">
        <f>Q914*H914</f>
        <v>0.00141</v>
      </c>
      <c r="S914" s="181">
        <v>0</v>
      </c>
      <c r="T914" s="182">
        <f>S914*H914</f>
        <v>0</v>
      </c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R914" s="183" t="s">
        <v>98</v>
      </c>
      <c r="AT914" s="183" t="s">
        <v>216</v>
      </c>
      <c r="AU914" s="183" t="s">
        <v>80</v>
      </c>
      <c r="AY914" s="18" t="s">
        <v>213</v>
      </c>
      <c r="BE914" s="184">
        <f>IF(N914="základní",J914,0)</f>
        <v>0</v>
      </c>
      <c r="BF914" s="184">
        <f>IF(N914="snížená",J914,0)</f>
        <v>0</v>
      </c>
      <c r="BG914" s="184">
        <f>IF(N914="zákl. přenesená",J914,0)</f>
        <v>0</v>
      </c>
      <c r="BH914" s="184">
        <f>IF(N914="sníž. přenesená",J914,0)</f>
        <v>0</v>
      </c>
      <c r="BI914" s="184">
        <f>IF(N914="nulová",J914,0)</f>
        <v>0</v>
      </c>
      <c r="BJ914" s="18" t="s">
        <v>76</v>
      </c>
      <c r="BK914" s="184">
        <f>ROUND(I914*H914,2)</f>
        <v>0</v>
      </c>
      <c r="BL914" s="18" t="s">
        <v>98</v>
      </c>
      <c r="BM914" s="183" t="s">
        <v>2148</v>
      </c>
    </row>
    <row r="915" s="2" customFormat="1">
      <c r="A915" s="37"/>
      <c r="B915" s="38"/>
      <c r="C915" s="37"/>
      <c r="D915" s="185" t="s">
        <v>224</v>
      </c>
      <c r="E915" s="37"/>
      <c r="F915" s="186" t="s">
        <v>2149</v>
      </c>
      <c r="G915" s="37"/>
      <c r="H915" s="37"/>
      <c r="I915" s="187"/>
      <c r="J915" s="37"/>
      <c r="K915" s="37"/>
      <c r="L915" s="38"/>
      <c r="M915" s="188"/>
      <c r="N915" s="189"/>
      <c r="O915" s="71"/>
      <c r="P915" s="71"/>
      <c r="Q915" s="71"/>
      <c r="R915" s="71"/>
      <c r="S915" s="71"/>
      <c r="T915" s="72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T915" s="18" t="s">
        <v>224</v>
      </c>
      <c r="AU915" s="18" t="s">
        <v>80</v>
      </c>
    </row>
    <row r="916" s="2" customFormat="1" ht="21.75" customHeight="1">
      <c r="A916" s="37"/>
      <c r="B916" s="171"/>
      <c r="C916" s="192" t="s">
        <v>2150</v>
      </c>
      <c r="D916" s="192" t="s">
        <v>292</v>
      </c>
      <c r="E916" s="193" t="s">
        <v>2151</v>
      </c>
      <c r="F916" s="194" t="s">
        <v>2152</v>
      </c>
      <c r="G916" s="195" t="s">
        <v>403</v>
      </c>
      <c r="H916" s="196">
        <v>7.7549999999999999</v>
      </c>
      <c r="I916" s="197"/>
      <c r="J916" s="198">
        <f>ROUND(I916*H916,2)</f>
        <v>0</v>
      </c>
      <c r="K916" s="194" t="s">
        <v>220</v>
      </c>
      <c r="L916" s="199"/>
      <c r="M916" s="200" t="s">
        <v>3</v>
      </c>
      <c r="N916" s="201" t="s">
        <v>43</v>
      </c>
      <c r="O916" s="71"/>
      <c r="P916" s="181">
        <f>O916*H916</f>
        <v>0</v>
      </c>
      <c r="Q916" s="181">
        <v>0.00025999999999999998</v>
      </c>
      <c r="R916" s="181">
        <f>Q916*H916</f>
        <v>0.0020163</v>
      </c>
      <c r="S916" s="181">
        <v>0</v>
      </c>
      <c r="T916" s="182">
        <f>S916*H916</f>
        <v>0</v>
      </c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R916" s="183" t="s">
        <v>374</v>
      </c>
      <c r="AT916" s="183" t="s">
        <v>292</v>
      </c>
      <c r="AU916" s="183" t="s">
        <v>80</v>
      </c>
      <c r="AY916" s="18" t="s">
        <v>213</v>
      </c>
      <c r="BE916" s="184">
        <f>IF(N916="základní",J916,0)</f>
        <v>0</v>
      </c>
      <c r="BF916" s="184">
        <f>IF(N916="snížená",J916,0)</f>
        <v>0</v>
      </c>
      <c r="BG916" s="184">
        <f>IF(N916="zákl. přenesená",J916,0)</f>
        <v>0</v>
      </c>
      <c r="BH916" s="184">
        <f>IF(N916="sníž. přenesená",J916,0)</f>
        <v>0</v>
      </c>
      <c r="BI916" s="184">
        <f>IF(N916="nulová",J916,0)</f>
        <v>0</v>
      </c>
      <c r="BJ916" s="18" t="s">
        <v>76</v>
      </c>
      <c r="BK916" s="184">
        <f>ROUND(I916*H916,2)</f>
        <v>0</v>
      </c>
      <c r="BL916" s="18" t="s">
        <v>98</v>
      </c>
      <c r="BM916" s="183" t="s">
        <v>2153</v>
      </c>
    </row>
    <row r="917" s="2" customFormat="1" ht="37.8" customHeight="1">
      <c r="A917" s="37"/>
      <c r="B917" s="171"/>
      <c r="C917" s="172" t="s">
        <v>2154</v>
      </c>
      <c r="D917" s="172" t="s">
        <v>216</v>
      </c>
      <c r="E917" s="173" t="s">
        <v>2155</v>
      </c>
      <c r="F917" s="174" t="s">
        <v>2156</v>
      </c>
      <c r="G917" s="175" t="s">
        <v>403</v>
      </c>
      <c r="H917" s="176">
        <v>99.183999999999998</v>
      </c>
      <c r="I917" s="177"/>
      <c r="J917" s="178">
        <f>ROUND(I917*H917,2)</f>
        <v>0</v>
      </c>
      <c r="K917" s="174" t="s">
        <v>220</v>
      </c>
      <c r="L917" s="38"/>
      <c r="M917" s="179" t="s">
        <v>3</v>
      </c>
      <c r="N917" s="180" t="s">
        <v>43</v>
      </c>
      <c r="O917" s="71"/>
      <c r="P917" s="181">
        <f>O917*H917</f>
        <v>0</v>
      </c>
      <c r="Q917" s="181">
        <v>0.00030299999999999999</v>
      </c>
      <c r="R917" s="181">
        <f>Q917*H917</f>
        <v>0.030052751999999999</v>
      </c>
      <c r="S917" s="181">
        <v>0</v>
      </c>
      <c r="T917" s="182">
        <f>S917*H917</f>
        <v>0</v>
      </c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R917" s="183" t="s">
        <v>98</v>
      </c>
      <c r="AT917" s="183" t="s">
        <v>216</v>
      </c>
      <c r="AU917" s="183" t="s">
        <v>80</v>
      </c>
      <c r="AY917" s="18" t="s">
        <v>213</v>
      </c>
      <c r="BE917" s="184">
        <f>IF(N917="základní",J917,0)</f>
        <v>0</v>
      </c>
      <c r="BF917" s="184">
        <f>IF(N917="snížená",J917,0)</f>
        <v>0</v>
      </c>
      <c r="BG917" s="184">
        <f>IF(N917="zákl. přenesená",J917,0)</f>
        <v>0</v>
      </c>
      <c r="BH917" s="184">
        <f>IF(N917="sníž. přenesená",J917,0)</f>
        <v>0</v>
      </c>
      <c r="BI917" s="184">
        <f>IF(N917="nulová",J917,0)</f>
        <v>0</v>
      </c>
      <c r="BJ917" s="18" t="s">
        <v>76</v>
      </c>
      <c r="BK917" s="184">
        <f>ROUND(I917*H917,2)</f>
        <v>0</v>
      </c>
      <c r="BL917" s="18" t="s">
        <v>98</v>
      </c>
      <c r="BM917" s="183" t="s">
        <v>2157</v>
      </c>
    </row>
    <row r="918" s="2" customFormat="1">
      <c r="A918" s="37"/>
      <c r="B918" s="38"/>
      <c r="C918" s="37"/>
      <c r="D918" s="185" t="s">
        <v>224</v>
      </c>
      <c r="E918" s="37"/>
      <c r="F918" s="186" t="s">
        <v>2158</v>
      </c>
      <c r="G918" s="37"/>
      <c r="H918" s="37"/>
      <c r="I918" s="187"/>
      <c r="J918" s="37"/>
      <c r="K918" s="37"/>
      <c r="L918" s="38"/>
      <c r="M918" s="188"/>
      <c r="N918" s="189"/>
      <c r="O918" s="71"/>
      <c r="P918" s="71"/>
      <c r="Q918" s="71"/>
      <c r="R918" s="71"/>
      <c r="S918" s="71"/>
      <c r="T918" s="72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T918" s="18" t="s">
        <v>224</v>
      </c>
      <c r="AU918" s="18" t="s">
        <v>80</v>
      </c>
    </row>
    <row r="919" s="2" customFormat="1" ht="16.5" customHeight="1">
      <c r="A919" s="37"/>
      <c r="B919" s="171"/>
      <c r="C919" s="172" t="s">
        <v>2159</v>
      </c>
      <c r="D919" s="172" t="s">
        <v>216</v>
      </c>
      <c r="E919" s="173" t="s">
        <v>2160</v>
      </c>
      <c r="F919" s="174" t="s">
        <v>2161</v>
      </c>
      <c r="G919" s="175" t="s">
        <v>403</v>
      </c>
      <c r="H919" s="176">
        <v>99.183999999999998</v>
      </c>
      <c r="I919" s="177"/>
      <c r="J919" s="178">
        <f>ROUND(I919*H919,2)</f>
        <v>0</v>
      </c>
      <c r="K919" s="174" t="s">
        <v>220</v>
      </c>
      <c r="L919" s="38"/>
      <c r="M919" s="179" t="s">
        <v>3</v>
      </c>
      <c r="N919" s="180" t="s">
        <v>43</v>
      </c>
      <c r="O919" s="71"/>
      <c r="P919" s="181">
        <f>O919*H919</f>
        <v>0</v>
      </c>
      <c r="Q919" s="181">
        <v>3.0000000000000001E-05</v>
      </c>
      <c r="R919" s="181">
        <f>Q919*H919</f>
        <v>0.0029755200000000002</v>
      </c>
      <c r="S919" s="181">
        <v>0</v>
      </c>
      <c r="T919" s="182">
        <f>S919*H919</f>
        <v>0</v>
      </c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R919" s="183" t="s">
        <v>98</v>
      </c>
      <c r="AT919" s="183" t="s">
        <v>216</v>
      </c>
      <c r="AU919" s="183" t="s">
        <v>80</v>
      </c>
      <c r="AY919" s="18" t="s">
        <v>213</v>
      </c>
      <c r="BE919" s="184">
        <f>IF(N919="základní",J919,0)</f>
        <v>0</v>
      </c>
      <c r="BF919" s="184">
        <f>IF(N919="snížená",J919,0)</f>
        <v>0</v>
      </c>
      <c r="BG919" s="184">
        <f>IF(N919="zákl. přenesená",J919,0)</f>
        <v>0</v>
      </c>
      <c r="BH919" s="184">
        <f>IF(N919="sníž. přenesená",J919,0)</f>
        <v>0</v>
      </c>
      <c r="BI919" s="184">
        <f>IF(N919="nulová",J919,0)</f>
        <v>0</v>
      </c>
      <c r="BJ919" s="18" t="s">
        <v>76</v>
      </c>
      <c r="BK919" s="184">
        <f>ROUND(I919*H919,2)</f>
        <v>0</v>
      </c>
      <c r="BL919" s="18" t="s">
        <v>98</v>
      </c>
      <c r="BM919" s="183" t="s">
        <v>2162</v>
      </c>
    </row>
    <row r="920" s="2" customFormat="1">
      <c r="A920" s="37"/>
      <c r="B920" s="38"/>
      <c r="C920" s="37"/>
      <c r="D920" s="185" t="s">
        <v>224</v>
      </c>
      <c r="E920" s="37"/>
      <c r="F920" s="186" t="s">
        <v>2163</v>
      </c>
      <c r="G920" s="37"/>
      <c r="H920" s="37"/>
      <c r="I920" s="187"/>
      <c r="J920" s="37"/>
      <c r="K920" s="37"/>
      <c r="L920" s="38"/>
      <c r="M920" s="188"/>
      <c r="N920" s="189"/>
      <c r="O920" s="71"/>
      <c r="P920" s="71"/>
      <c r="Q920" s="71"/>
      <c r="R920" s="71"/>
      <c r="S920" s="71"/>
      <c r="T920" s="72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T920" s="18" t="s">
        <v>224</v>
      </c>
      <c r="AU920" s="18" t="s">
        <v>80</v>
      </c>
    </row>
    <row r="921" s="2" customFormat="1" ht="16.5" customHeight="1">
      <c r="A921" s="37"/>
      <c r="B921" s="171"/>
      <c r="C921" s="172" t="s">
        <v>2164</v>
      </c>
      <c r="D921" s="172" t="s">
        <v>216</v>
      </c>
      <c r="E921" s="173" t="s">
        <v>2165</v>
      </c>
      <c r="F921" s="174" t="s">
        <v>2166</v>
      </c>
      <c r="G921" s="175" t="s">
        <v>403</v>
      </c>
      <c r="H921" s="176">
        <v>99.183999999999998</v>
      </c>
      <c r="I921" s="177"/>
      <c r="J921" s="178">
        <f>ROUND(I921*H921,2)</f>
        <v>0</v>
      </c>
      <c r="K921" s="174" t="s">
        <v>220</v>
      </c>
      <c r="L921" s="38"/>
      <c r="M921" s="179" t="s">
        <v>3</v>
      </c>
      <c r="N921" s="180" t="s">
        <v>43</v>
      </c>
      <c r="O921" s="71"/>
      <c r="P921" s="181">
        <f>O921*H921</f>
        <v>0</v>
      </c>
      <c r="Q921" s="181">
        <v>0.00011620000000000001</v>
      </c>
      <c r="R921" s="181">
        <f>Q921*H921</f>
        <v>0.0115251808</v>
      </c>
      <c r="S921" s="181">
        <v>0</v>
      </c>
      <c r="T921" s="182">
        <f>S921*H921</f>
        <v>0</v>
      </c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R921" s="183" t="s">
        <v>98</v>
      </c>
      <c r="AT921" s="183" t="s">
        <v>216</v>
      </c>
      <c r="AU921" s="183" t="s">
        <v>80</v>
      </c>
      <c r="AY921" s="18" t="s">
        <v>213</v>
      </c>
      <c r="BE921" s="184">
        <f>IF(N921="základní",J921,0)</f>
        <v>0</v>
      </c>
      <c r="BF921" s="184">
        <f>IF(N921="snížená",J921,0)</f>
        <v>0</v>
      </c>
      <c r="BG921" s="184">
        <f>IF(N921="zákl. přenesená",J921,0)</f>
        <v>0</v>
      </c>
      <c r="BH921" s="184">
        <f>IF(N921="sníž. přenesená",J921,0)</f>
        <v>0</v>
      </c>
      <c r="BI921" s="184">
        <f>IF(N921="nulová",J921,0)</f>
        <v>0</v>
      </c>
      <c r="BJ921" s="18" t="s">
        <v>76</v>
      </c>
      <c r="BK921" s="184">
        <f>ROUND(I921*H921,2)</f>
        <v>0</v>
      </c>
      <c r="BL921" s="18" t="s">
        <v>98</v>
      </c>
      <c r="BM921" s="183" t="s">
        <v>2167</v>
      </c>
    </row>
    <row r="922" s="2" customFormat="1">
      <c r="A922" s="37"/>
      <c r="B922" s="38"/>
      <c r="C922" s="37"/>
      <c r="D922" s="185" t="s">
        <v>224</v>
      </c>
      <c r="E922" s="37"/>
      <c r="F922" s="186" t="s">
        <v>2168</v>
      </c>
      <c r="G922" s="37"/>
      <c r="H922" s="37"/>
      <c r="I922" s="187"/>
      <c r="J922" s="37"/>
      <c r="K922" s="37"/>
      <c r="L922" s="38"/>
      <c r="M922" s="188"/>
      <c r="N922" s="189"/>
      <c r="O922" s="71"/>
      <c r="P922" s="71"/>
      <c r="Q922" s="71"/>
      <c r="R922" s="71"/>
      <c r="S922" s="71"/>
      <c r="T922" s="72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T922" s="18" t="s">
        <v>224</v>
      </c>
      <c r="AU922" s="18" t="s">
        <v>80</v>
      </c>
    </row>
    <row r="923" s="2" customFormat="1" ht="24.15" customHeight="1">
      <c r="A923" s="37"/>
      <c r="B923" s="171"/>
      <c r="C923" s="172" t="s">
        <v>2169</v>
      </c>
      <c r="D923" s="172" t="s">
        <v>216</v>
      </c>
      <c r="E923" s="173" t="s">
        <v>2170</v>
      </c>
      <c r="F923" s="174" t="s">
        <v>2171</v>
      </c>
      <c r="G923" s="175" t="s">
        <v>403</v>
      </c>
      <c r="H923" s="176">
        <v>99.183999999999998</v>
      </c>
      <c r="I923" s="177"/>
      <c r="J923" s="178">
        <f>ROUND(I923*H923,2)</f>
        <v>0</v>
      </c>
      <c r="K923" s="174" t="s">
        <v>220</v>
      </c>
      <c r="L923" s="38"/>
      <c r="M923" s="179" t="s">
        <v>3</v>
      </c>
      <c r="N923" s="180" t="s">
        <v>43</v>
      </c>
      <c r="O923" s="71"/>
      <c r="P923" s="181">
        <f>O923*H923</f>
        <v>0</v>
      </c>
      <c r="Q923" s="181">
        <v>0</v>
      </c>
      <c r="R923" s="181">
        <f>Q923*H923</f>
        <v>0</v>
      </c>
      <c r="S923" s="181">
        <v>0</v>
      </c>
      <c r="T923" s="182">
        <f>S923*H923</f>
        <v>0</v>
      </c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R923" s="183" t="s">
        <v>98</v>
      </c>
      <c r="AT923" s="183" t="s">
        <v>216</v>
      </c>
      <c r="AU923" s="183" t="s">
        <v>80</v>
      </c>
      <c r="AY923" s="18" t="s">
        <v>213</v>
      </c>
      <c r="BE923" s="184">
        <f>IF(N923="základní",J923,0)</f>
        <v>0</v>
      </c>
      <c r="BF923" s="184">
        <f>IF(N923="snížená",J923,0)</f>
        <v>0</v>
      </c>
      <c r="BG923" s="184">
        <f>IF(N923="zákl. přenesená",J923,0)</f>
        <v>0</v>
      </c>
      <c r="BH923" s="184">
        <f>IF(N923="sníž. přenesená",J923,0)</f>
        <v>0</v>
      </c>
      <c r="BI923" s="184">
        <f>IF(N923="nulová",J923,0)</f>
        <v>0</v>
      </c>
      <c r="BJ923" s="18" t="s">
        <v>76</v>
      </c>
      <c r="BK923" s="184">
        <f>ROUND(I923*H923,2)</f>
        <v>0</v>
      </c>
      <c r="BL923" s="18" t="s">
        <v>98</v>
      </c>
      <c r="BM923" s="183" t="s">
        <v>2172</v>
      </c>
    </row>
    <row r="924" s="2" customFormat="1">
      <c r="A924" s="37"/>
      <c r="B924" s="38"/>
      <c r="C924" s="37"/>
      <c r="D924" s="185" t="s">
        <v>224</v>
      </c>
      <c r="E924" s="37"/>
      <c r="F924" s="186" t="s">
        <v>2173</v>
      </c>
      <c r="G924" s="37"/>
      <c r="H924" s="37"/>
      <c r="I924" s="187"/>
      <c r="J924" s="37"/>
      <c r="K924" s="37"/>
      <c r="L924" s="38"/>
      <c r="M924" s="188"/>
      <c r="N924" s="189"/>
      <c r="O924" s="71"/>
      <c r="P924" s="71"/>
      <c r="Q924" s="71"/>
      <c r="R924" s="71"/>
      <c r="S924" s="71"/>
      <c r="T924" s="72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T924" s="18" t="s">
        <v>224</v>
      </c>
      <c r="AU924" s="18" t="s">
        <v>80</v>
      </c>
    </row>
    <row r="925" s="2" customFormat="1" ht="37.8" customHeight="1">
      <c r="A925" s="37"/>
      <c r="B925" s="171"/>
      <c r="C925" s="192" t="s">
        <v>2174</v>
      </c>
      <c r="D925" s="192" t="s">
        <v>292</v>
      </c>
      <c r="E925" s="193" t="s">
        <v>2175</v>
      </c>
      <c r="F925" s="194" t="s">
        <v>2176</v>
      </c>
      <c r="G925" s="195" t="s">
        <v>219</v>
      </c>
      <c r="H925" s="196">
        <v>14.878</v>
      </c>
      <c r="I925" s="197"/>
      <c r="J925" s="198">
        <f>ROUND(I925*H925,2)</f>
        <v>0</v>
      </c>
      <c r="K925" s="194" t="s">
        <v>220</v>
      </c>
      <c r="L925" s="199"/>
      <c r="M925" s="200" t="s">
        <v>3</v>
      </c>
      <c r="N925" s="201" t="s">
        <v>43</v>
      </c>
      <c r="O925" s="71"/>
      <c r="P925" s="181">
        <f>O925*H925</f>
        <v>0</v>
      </c>
      <c r="Q925" s="181">
        <v>0.021999999999999999</v>
      </c>
      <c r="R925" s="181">
        <f>Q925*H925</f>
        <v>0.327316</v>
      </c>
      <c r="S925" s="181">
        <v>0</v>
      </c>
      <c r="T925" s="182">
        <f>S925*H925</f>
        <v>0</v>
      </c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R925" s="183" t="s">
        <v>374</v>
      </c>
      <c r="AT925" s="183" t="s">
        <v>292</v>
      </c>
      <c r="AU925" s="183" t="s">
        <v>80</v>
      </c>
      <c r="AY925" s="18" t="s">
        <v>213</v>
      </c>
      <c r="BE925" s="184">
        <f>IF(N925="základní",J925,0)</f>
        <v>0</v>
      </c>
      <c r="BF925" s="184">
        <f>IF(N925="snížená",J925,0)</f>
        <v>0</v>
      </c>
      <c r="BG925" s="184">
        <f>IF(N925="zákl. přenesená",J925,0)</f>
        <v>0</v>
      </c>
      <c r="BH925" s="184">
        <f>IF(N925="sníž. přenesená",J925,0)</f>
        <v>0</v>
      </c>
      <c r="BI925" s="184">
        <f>IF(N925="nulová",J925,0)</f>
        <v>0</v>
      </c>
      <c r="BJ925" s="18" t="s">
        <v>76</v>
      </c>
      <c r="BK925" s="184">
        <f>ROUND(I925*H925,2)</f>
        <v>0</v>
      </c>
      <c r="BL925" s="18" t="s">
        <v>98</v>
      </c>
      <c r="BM925" s="183" t="s">
        <v>2177</v>
      </c>
    </row>
    <row r="926" s="2" customFormat="1" ht="49.05" customHeight="1">
      <c r="A926" s="37"/>
      <c r="B926" s="171"/>
      <c r="C926" s="172" t="s">
        <v>2178</v>
      </c>
      <c r="D926" s="172" t="s">
        <v>216</v>
      </c>
      <c r="E926" s="173" t="s">
        <v>2179</v>
      </c>
      <c r="F926" s="174" t="s">
        <v>2180</v>
      </c>
      <c r="G926" s="175" t="s">
        <v>281</v>
      </c>
      <c r="H926" s="176">
        <v>7.8799999999999999</v>
      </c>
      <c r="I926" s="177"/>
      <c r="J926" s="178">
        <f>ROUND(I926*H926,2)</f>
        <v>0</v>
      </c>
      <c r="K926" s="174" t="s">
        <v>220</v>
      </c>
      <c r="L926" s="38"/>
      <c r="M926" s="179" t="s">
        <v>3</v>
      </c>
      <c r="N926" s="180" t="s">
        <v>43</v>
      </c>
      <c r="O926" s="71"/>
      <c r="P926" s="181">
        <f>O926*H926</f>
        <v>0</v>
      </c>
      <c r="Q926" s="181">
        <v>0</v>
      </c>
      <c r="R926" s="181">
        <f>Q926*H926</f>
        <v>0</v>
      </c>
      <c r="S926" s="181">
        <v>0</v>
      </c>
      <c r="T926" s="182">
        <f>S926*H926</f>
        <v>0</v>
      </c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R926" s="183" t="s">
        <v>98</v>
      </c>
      <c r="AT926" s="183" t="s">
        <v>216</v>
      </c>
      <c r="AU926" s="183" t="s">
        <v>80</v>
      </c>
      <c r="AY926" s="18" t="s">
        <v>213</v>
      </c>
      <c r="BE926" s="184">
        <f>IF(N926="základní",J926,0)</f>
        <v>0</v>
      </c>
      <c r="BF926" s="184">
        <f>IF(N926="snížená",J926,0)</f>
        <v>0</v>
      </c>
      <c r="BG926" s="184">
        <f>IF(N926="zákl. přenesená",J926,0)</f>
        <v>0</v>
      </c>
      <c r="BH926" s="184">
        <f>IF(N926="sníž. přenesená",J926,0)</f>
        <v>0</v>
      </c>
      <c r="BI926" s="184">
        <f>IF(N926="nulová",J926,0)</f>
        <v>0</v>
      </c>
      <c r="BJ926" s="18" t="s">
        <v>76</v>
      </c>
      <c r="BK926" s="184">
        <f>ROUND(I926*H926,2)</f>
        <v>0</v>
      </c>
      <c r="BL926" s="18" t="s">
        <v>98</v>
      </c>
      <c r="BM926" s="183" t="s">
        <v>2181</v>
      </c>
    </row>
    <row r="927" s="2" customFormat="1">
      <c r="A927" s="37"/>
      <c r="B927" s="38"/>
      <c r="C927" s="37"/>
      <c r="D927" s="185" t="s">
        <v>224</v>
      </c>
      <c r="E927" s="37"/>
      <c r="F927" s="186" t="s">
        <v>2182</v>
      </c>
      <c r="G927" s="37"/>
      <c r="H927" s="37"/>
      <c r="I927" s="187"/>
      <c r="J927" s="37"/>
      <c r="K927" s="37"/>
      <c r="L927" s="38"/>
      <c r="M927" s="188"/>
      <c r="N927" s="189"/>
      <c r="O927" s="71"/>
      <c r="P927" s="71"/>
      <c r="Q927" s="71"/>
      <c r="R927" s="71"/>
      <c r="S927" s="71"/>
      <c r="T927" s="72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T927" s="18" t="s">
        <v>224</v>
      </c>
      <c r="AU927" s="18" t="s">
        <v>80</v>
      </c>
    </row>
    <row r="928" s="12" customFormat="1" ht="20.88" customHeight="1">
      <c r="A928" s="12"/>
      <c r="B928" s="158"/>
      <c r="C928" s="12"/>
      <c r="D928" s="159" t="s">
        <v>71</v>
      </c>
      <c r="E928" s="169" t="s">
        <v>2183</v>
      </c>
      <c r="F928" s="169" t="s">
        <v>2184</v>
      </c>
      <c r="G928" s="12"/>
      <c r="H928" s="12"/>
      <c r="I928" s="161"/>
      <c r="J928" s="170">
        <f>BK928</f>
        <v>0</v>
      </c>
      <c r="K928" s="12"/>
      <c r="L928" s="158"/>
      <c r="M928" s="163"/>
      <c r="N928" s="164"/>
      <c r="O928" s="164"/>
      <c r="P928" s="165">
        <f>SUM(P929:P935)</f>
        <v>0</v>
      </c>
      <c r="Q928" s="164"/>
      <c r="R928" s="165">
        <f>SUM(R929:R935)</f>
        <v>0.13827061000000002</v>
      </c>
      <c r="S928" s="164"/>
      <c r="T928" s="166">
        <f>SUM(T929:T935)</f>
        <v>0</v>
      </c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R928" s="159" t="s">
        <v>80</v>
      </c>
      <c r="AT928" s="167" t="s">
        <v>71</v>
      </c>
      <c r="AU928" s="167" t="s">
        <v>80</v>
      </c>
      <c r="AY928" s="159" t="s">
        <v>213</v>
      </c>
      <c r="BK928" s="168">
        <f>SUM(BK929:BK935)</f>
        <v>0</v>
      </c>
    </row>
    <row r="929" s="2" customFormat="1" ht="24.15" customHeight="1">
      <c r="A929" s="37"/>
      <c r="B929" s="171"/>
      <c r="C929" s="172" t="s">
        <v>2185</v>
      </c>
      <c r="D929" s="172" t="s">
        <v>216</v>
      </c>
      <c r="E929" s="173" t="s">
        <v>2186</v>
      </c>
      <c r="F929" s="174" t="s">
        <v>2187</v>
      </c>
      <c r="G929" s="175" t="s">
        <v>219</v>
      </c>
      <c r="H929" s="176">
        <v>36.658999999999999</v>
      </c>
      <c r="I929" s="177"/>
      <c r="J929" s="178">
        <f>ROUND(I929*H929,2)</f>
        <v>0</v>
      </c>
      <c r="K929" s="174" t="s">
        <v>220</v>
      </c>
      <c r="L929" s="38"/>
      <c r="M929" s="179" t="s">
        <v>3</v>
      </c>
      <c r="N929" s="180" t="s">
        <v>43</v>
      </c>
      <c r="O929" s="71"/>
      <c r="P929" s="181">
        <f>O929*H929</f>
        <v>0</v>
      </c>
      <c r="Q929" s="181">
        <v>0</v>
      </c>
      <c r="R929" s="181">
        <f>Q929*H929</f>
        <v>0</v>
      </c>
      <c r="S929" s="181">
        <v>0</v>
      </c>
      <c r="T929" s="182">
        <f>S929*H929</f>
        <v>0</v>
      </c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R929" s="183" t="s">
        <v>98</v>
      </c>
      <c r="AT929" s="183" t="s">
        <v>216</v>
      </c>
      <c r="AU929" s="183" t="s">
        <v>222</v>
      </c>
      <c r="AY929" s="18" t="s">
        <v>213</v>
      </c>
      <c r="BE929" s="184">
        <f>IF(N929="základní",J929,0)</f>
        <v>0</v>
      </c>
      <c r="BF929" s="184">
        <f>IF(N929="snížená",J929,0)</f>
        <v>0</v>
      </c>
      <c r="BG929" s="184">
        <f>IF(N929="zákl. přenesená",J929,0)</f>
        <v>0</v>
      </c>
      <c r="BH929" s="184">
        <f>IF(N929="sníž. přenesená",J929,0)</f>
        <v>0</v>
      </c>
      <c r="BI929" s="184">
        <f>IF(N929="nulová",J929,0)</f>
        <v>0</v>
      </c>
      <c r="BJ929" s="18" t="s">
        <v>76</v>
      </c>
      <c r="BK929" s="184">
        <f>ROUND(I929*H929,2)</f>
        <v>0</v>
      </c>
      <c r="BL929" s="18" t="s">
        <v>98</v>
      </c>
      <c r="BM929" s="183" t="s">
        <v>2188</v>
      </c>
    </row>
    <row r="930" s="2" customFormat="1">
      <c r="A930" s="37"/>
      <c r="B930" s="38"/>
      <c r="C930" s="37"/>
      <c r="D930" s="185" t="s">
        <v>224</v>
      </c>
      <c r="E930" s="37"/>
      <c r="F930" s="186" t="s">
        <v>2189</v>
      </c>
      <c r="G930" s="37"/>
      <c r="H930" s="37"/>
      <c r="I930" s="187"/>
      <c r="J930" s="37"/>
      <c r="K930" s="37"/>
      <c r="L930" s="38"/>
      <c r="M930" s="188"/>
      <c r="N930" s="189"/>
      <c r="O930" s="71"/>
      <c r="P930" s="71"/>
      <c r="Q930" s="71"/>
      <c r="R930" s="71"/>
      <c r="S930" s="71"/>
      <c r="T930" s="72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T930" s="18" t="s">
        <v>224</v>
      </c>
      <c r="AU930" s="18" t="s">
        <v>222</v>
      </c>
    </row>
    <row r="931" s="2" customFormat="1" ht="24.15" customHeight="1">
      <c r="A931" s="37"/>
      <c r="B931" s="171"/>
      <c r="C931" s="192" t="s">
        <v>2190</v>
      </c>
      <c r="D931" s="192" t="s">
        <v>292</v>
      </c>
      <c r="E931" s="193" t="s">
        <v>2191</v>
      </c>
      <c r="F931" s="194" t="s">
        <v>2192</v>
      </c>
      <c r="G931" s="195" t="s">
        <v>409</v>
      </c>
      <c r="H931" s="196">
        <v>54.988999999999997</v>
      </c>
      <c r="I931" s="197"/>
      <c r="J931" s="198">
        <f>ROUND(I931*H931,2)</f>
        <v>0</v>
      </c>
      <c r="K931" s="194" t="s">
        <v>220</v>
      </c>
      <c r="L931" s="199"/>
      <c r="M931" s="200" t="s">
        <v>3</v>
      </c>
      <c r="N931" s="201" t="s">
        <v>43</v>
      </c>
      <c r="O931" s="71"/>
      <c r="P931" s="181">
        <f>O931*H931</f>
        <v>0</v>
      </c>
      <c r="Q931" s="181">
        <v>0.001</v>
      </c>
      <c r="R931" s="181">
        <f>Q931*H931</f>
        <v>0.054988999999999996</v>
      </c>
      <c r="S931" s="181">
        <v>0</v>
      </c>
      <c r="T931" s="182">
        <f>S931*H931</f>
        <v>0</v>
      </c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R931" s="183" t="s">
        <v>374</v>
      </c>
      <c r="AT931" s="183" t="s">
        <v>292</v>
      </c>
      <c r="AU931" s="183" t="s">
        <v>222</v>
      </c>
      <c r="AY931" s="18" t="s">
        <v>213</v>
      </c>
      <c r="BE931" s="184">
        <f>IF(N931="základní",J931,0)</f>
        <v>0</v>
      </c>
      <c r="BF931" s="184">
        <f>IF(N931="snížená",J931,0)</f>
        <v>0</v>
      </c>
      <c r="BG931" s="184">
        <f>IF(N931="zákl. přenesená",J931,0)</f>
        <v>0</v>
      </c>
      <c r="BH931" s="184">
        <f>IF(N931="sníž. přenesená",J931,0)</f>
        <v>0</v>
      </c>
      <c r="BI931" s="184">
        <f>IF(N931="nulová",J931,0)</f>
        <v>0</v>
      </c>
      <c r="BJ931" s="18" t="s">
        <v>76</v>
      </c>
      <c r="BK931" s="184">
        <f>ROUND(I931*H931,2)</f>
        <v>0</v>
      </c>
      <c r="BL931" s="18" t="s">
        <v>98</v>
      </c>
      <c r="BM931" s="183" t="s">
        <v>2193</v>
      </c>
    </row>
    <row r="932" s="2" customFormat="1">
      <c r="A932" s="37"/>
      <c r="B932" s="38"/>
      <c r="C932" s="37"/>
      <c r="D932" s="190" t="s">
        <v>235</v>
      </c>
      <c r="E932" s="37"/>
      <c r="F932" s="191" t="s">
        <v>2194</v>
      </c>
      <c r="G932" s="37"/>
      <c r="H932" s="37"/>
      <c r="I932" s="187"/>
      <c r="J932" s="37"/>
      <c r="K932" s="37"/>
      <c r="L932" s="38"/>
      <c r="M932" s="188"/>
      <c r="N932" s="189"/>
      <c r="O932" s="71"/>
      <c r="P932" s="71"/>
      <c r="Q932" s="71"/>
      <c r="R932" s="71"/>
      <c r="S932" s="71"/>
      <c r="T932" s="72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T932" s="18" t="s">
        <v>235</v>
      </c>
      <c r="AU932" s="18" t="s">
        <v>222</v>
      </c>
    </row>
    <row r="933" s="2" customFormat="1" ht="24.15" customHeight="1">
      <c r="A933" s="37"/>
      <c r="B933" s="171"/>
      <c r="C933" s="172" t="s">
        <v>2195</v>
      </c>
      <c r="D933" s="172" t="s">
        <v>216</v>
      </c>
      <c r="E933" s="173" t="s">
        <v>2196</v>
      </c>
      <c r="F933" s="174" t="s">
        <v>2197</v>
      </c>
      <c r="G933" s="175" t="s">
        <v>403</v>
      </c>
      <c r="H933" s="176">
        <v>67.700000000000003</v>
      </c>
      <c r="I933" s="177"/>
      <c r="J933" s="178">
        <f>ROUND(I933*H933,2)</f>
        <v>0</v>
      </c>
      <c r="K933" s="174" t="s">
        <v>220</v>
      </c>
      <c r="L933" s="38"/>
      <c r="M933" s="179" t="s">
        <v>3</v>
      </c>
      <c r="N933" s="180" t="s">
        <v>43</v>
      </c>
      <c r="O933" s="71"/>
      <c r="P933" s="181">
        <f>O933*H933</f>
        <v>0</v>
      </c>
      <c r="Q933" s="181">
        <v>0.00017000000000000001</v>
      </c>
      <c r="R933" s="181">
        <f>Q933*H933</f>
        <v>0.011509000000000002</v>
      </c>
      <c r="S933" s="181">
        <v>0</v>
      </c>
      <c r="T933" s="182">
        <f>S933*H933</f>
        <v>0</v>
      </c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R933" s="183" t="s">
        <v>98</v>
      </c>
      <c r="AT933" s="183" t="s">
        <v>216</v>
      </c>
      <c r="AU933" s="183" t="s">
        <v>222</v>
      </c>
      <c r="AY933" s="18" t="s">
        <v>213</v>
      </c>
      <c r="BE933" s="184">
        <f>IF(N933="základní",J933,0)</f>
        <v>0</v>
      </c>
      <c r="BF933" s="184">
        <f>IF(N933="snížená",J933,0)</f>
        <v>0</v>
      </c>
      <c r="BG933" s="184">
        <f>IF(N933="zákl. přenesená",J933,0)</f>
        <v>0</v>
      </c>
      <c r="BH933" s="184">
        <f>IF(N933="sníž. přenesená",J933,0)</f>
        <v>0</v>
      </c>
      <c r="BI933" s="184">
        <f>IF(N933="nulová",J933,0)</f>
        <v>0</v>
      </c>
      <c r="BJ933" s="18" t="s">
        <v>76</v>
      </c>
      <c r="BK933" s="184">
        <f>ROUND(I933*H933,2)</f>
        <v>0</v>
      </c>
      <c r="BL933" s="18" t="s">
        <v>98</v>
      </c>
      <c r="BM933" s="183" t="s">
        <v>2198</v>
      </c>
    </row>
    <row r="934" s="2" customFormat="1">
      <c r="A934" s="37"/>
      <c r="B934" s="38"/>
      <c r="C934" s="37"/>
      <c r="D934" s="185" t="s">
        <v>224</v>
      </c>
      <c r="E934" s="37"/>
      <c r="F934" s="186" t="s">
        <v>2199</v>
      </c>
      <c r="G934" s="37"/>
      <c r="H934" s="37"/>
      <c r="I934" s="187"/>
      <c r="J934" s="37"/>
      <c r="K934" s="37"/>
      <c r="L934" s="38"/>
      <c r="M934" s="188"/>
      <c r="N934" s="189"/>
      <c r="O934" s="71"/>
      <c r="P934" s="71"/>
      <c r="Q934" s="71"/>
      <c r="R934" s="71"/>
      <c r="S934" s="71"/>
      <c r="T934" s="72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T934" s="18" t="s">
        <v>224</v>
      </c>
      <c r="AU934" s="18" t="s">
        <v>222</v>
      </c>
    </row>
    <row r="935" s="2" customFormat="1" ht="16.5" customHeight="1">
      <c r="A935" s="37"/>
      <c r="B935" s="171"/>
      <c r="C935" s="192" t="s">
        <v>2200</v>
      </c>
      <c r="D935" s="192" t="s">
        <v>292</v>
      </c>
      <c r="E935" s="193" t="s">
        <v>2201</v>
      </c>
      <c r="F935" s="194" t="s">
        <v>2202</v>
      </c>
      <c r="G935" s="195" t="s">
        <v>403</v>
      </c>
      <c r="H935" s="196">
        <v>78.870999999999995</v>
      </c>
      <c r="I935" s="197"/>
      <c r="J935" s="198">
        <f>ROUND(I935*H935,2)</f>
        <v>0</v>
      </c>
      <c r="K935" s="194" t="s">
        <v>220</v>
      </c>
      <c r="L935" s="199"/>
      <c r="M935" s="200" t="s">
        <v>3</v>
      </c>
      <c r="N935" s="201" t="s">
        <v>43</v>
      </c>
      <c r="O935" s="71"/>
      <c r="P935" s="181">
        <f>O935*H935</f>
        <v>0</v>
      </c>
      <c r="Q935" s="181">
        <v>0.00091</v>
      </c>
      <c r="R935" s="181">
        <f>Q935*H935</f>
        <v>0.071772610000000001</v>
      </c>
      <c r="S935" s="181">
        <v>0</v>
      </c>
      <c r="T935" s="182">
        <f>S935*H935</f>
        <v>0</v>
      </c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R935" s="183" t="s">
        <v>374</v>
      </c>
      <c r="AT935" s="183" t="s">
        <v>292</v>
      </c>
      <c r="AU935" s="183" t="s">
        <v>222</v>
      </c>
      <c r="AY935" s="18" t="s">
        <v>213</v>
      </c>
      <c r="BE935" s="184">
        <f>IF(N935="základní",J935,0)</f>
        <v>0</v>
      </c>
      <c r="BF935" s="184">
        <f>IF(N935="snížená",J935,0)</f>
        <v>0</v>
      </c>
      <c r="BG935" s="184">
        <f>IF(N935="zákl. přenesená",J935,0)</f>
        <v>0</v>
      </c>
      <c r="BH935" s="184">
        <f>IF(N935="sníž. přenesená",J935,0)</f>
        <v>0</v>
      </c>
      <c r="BI935" s="184">
        <f>IF(N935="nulová",J935,0)</f>
        <v>0</v>
      </c>
      <c r="BJ935" s="18" t="s">
        <v>76</v>
      </c>
      <c r="BK935" s="184">
        <f>ROUND(I935*H935,2)</f>
        <v>0</v>
      </c>
      <c r="BL935" s="18" t="s">
        <v>98</v>
      </c>
      <c r="BM935" s="183" t="s">
        <v>2203</v>
      </c>
    </row>
    <row r="936" s="12" customFormat="1" ht="20.88" customHeight="1">
      <c r="A936" s="12"/>
      <c r="B936" s="158"/>
      <c r="C936" s="12"/>
      <c r="D936" s="159" t="s">
        <v>71</v>
      </c>
      <c r="E936" s="169" t="s">
        <v>2204</v>
      </c>
      <c r="F936" s="169" t="s">
        <v>2205</v>
      </c>
      <c r="G936" s="12"/>
      <c r="H936" s="12"/>
      <c r="I936" s="161"/>
      <c r="J936" s="170">
        <f>BK936</f>
        <v>0</v>
      </c>
      <c r="K936" s="12"/>
      <c r="L936" s="158"/>
      <c r="M936" s="163"/>
      <c r="N936" s="164"/>
      <c r="O936" s="164"/>
      <c r="P936" s="165">
        <f>SUM(P937:P955)</f>
        <v>0</v>
      </c>
      <c r="Q936" s="164"/>
      <c r="R936" s="165">
        <f>SUM(R937:R955)</f>
        <v>0.78895639999999989</v>
      </c>
      <c r="S936" s="164"/>
      <c r="T936" s="166">
        <f>SUM(T937:T955)</f>
        <v>0</v>
      </c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R936" s="159" t="s">
        <v>80</v>
      </c>
      <c r="AT936" s="167" t="s">
        <v>71</v>
      </c>
      <c r="AU936" s="167" t="s">
        <v>80</v>
      </c>
      <c r="AY936" s="159" t="s">
        <v>213</v>
      </c>
      <c r="BK936" s="168">
        <f>SUM(BK937:BK955)</f>
        <v>0</v>
      </c>
    </row>
    <row r="937" s="2" customFormat="1" ht="24.15" customHeight="1">
      <c r="A937" s="37"/>
      <c r="B937" s="171"/>
      <c r="C937" s="172" t="s">
        <v>2206</v>
      </c>
      <c r="D937" s="172" t="s">
        <v>216</v>
      </c>
      <c r="E937" s="173" t="s">
        <v>2207</v>
      </c>
      <c r="F937" s="174" t="s">
        <v>2208</v>
      </c>
      <c r="G937" s="175" t="s">
        <v>403</v>
      </c>
      <c r="H937" s="176">
        <v>40</v>
      </c>
      <c r="I937" s="177"/>
      <c r="J937" s="178">
        <f>ROUND(I937*H937,2)</f>
        <v>0</v>
      </c>
      <c r="K937" s="174" t="s">
        <v>220</v>
      </c>
      <c r="L937" s="38"/>
      <c r="M937" s="179" t="s">
        <v>3</v>
      </c>
      <c r="N937" s="180" t="s">
        <v>43</v>
      </c>
      <c r="O937" s="71"/>
      <c r="P937" s="181">
        <f>O937*H937</f>
        <v>0</v>
      </c>
      <c r="Q937" s="181">
        <v>0</v>
      </c>
      <c r="R937" s="181">
        <f>Q937*H937</f>
        <v>0</v>
      </c>
      <c r="S937" s="181">
        <v>0</v>
      </c>
      <c r="T937" s="182">
        <f>S937*H937</f>
        <v>0</v>
      </c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R937" s="183" t="s">
        <v>98</v>
      </c>
      <c r="AT937" s="183" t="s">
        <v>216</v>
      </c>
      <c r="AU937" s="183" t="s">
        <v>222</v>
      </c>
      <c r="AY937" s="18" t="s">
        <v>213</v>
      </c>
      <c r="BE937" s="184">
        <f>IF(N937="základní",J937,0)</f>
        <v>0</v>
      </c>
      <c r="BF937" s="184">
        <f>IF(N937="snížená",J937,0)</f>
        <v>0</v>
      </c>
      <c r="BG937" s="184">
        <f>IF(N937="zákl. přenesená",J937,0)</f>
        <v>0</v>
      </c>
      <c r="BH937" s="184">
        <f>IF(N937="sníž. přenesená",J937,0)</f>
        <v>0</v>
      </c>
      <c r="BI937" s="184">
        <f>IF(N937="nulová",J937,0)</f>
        <v>0</v>
      </c>
      <c r="BJ937" s="18" t="s">
        <v>76</v>
      </c>
      <c r="BK937" s="184">
        <f>ROUND(I937*H937,2)</f>
        <v>0</v>
      </c>
      <c r="BL937" s="18" t="s">
        <v>98</v>
      </c>
      <c r="BM937" s="183" t="s">
        <v>2209</v>
      </c>
    </row>
    <row r="938" s="2" customFormat="1">
      <c r="A938" s="37"/>
      <c r="B938" s="38"/>
      <c r="C938" s="37"/>
      <c r="D938" s="185" t="s">
        <v>224</v>
      </c>
      <c r="E938" s="37"/>
      <c r="F938" s="186" t="s">
        <v>2210</v>
      </c>
      <c r="G938" s="37"/>
      <c r="H938" s="37"/>
      <c r="I938" s="187"/>
      <c r="J938" s="37"/>
      <c r="K938" s="37"/>
      <c r="L938" s="38"/>
      <c r="M938" s="188"/>
      <c r="N938" s="189"/>
      <c r="O938" s="71"/>
      <c r="P938" s="71"/>
      <c r="Q938" s="71"/>
      <c r="R938" s="71"/>
      <c r="S938" s="71"/>
      <c r="T938" s="72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T938" s="18" t="s">
        <v>224</v>
      </c>
      <c r="AU938" s="18" t="s">
        <v>222</v>
      </c>
    </row>
    <row r="939" s="2" customFormat="1" ht="24.15" customHeight="1">
      <c r="A939" s="37"/>
      <c r="B939" s="171"/>
      <c r="C939" s="172" t="s">
        <v>2211</v>
      </c>
      <c r="D939" s="172" t="s">
        <v>216</v>
      </c>
      <c r="E939" s="173" t="s">
        <v>2212</v>
      </c>
      <c r="F939" s="174" t="s">
        <v>2213</v>
      </c>
      <c r="G939" s="175" t="s">
        <v>219</v>
      </c>
      <c r="H939" s="176">
        <v>17</v>
      </c>
      <c r="I939" s="177"/>
      <c r="J939" s="178">
        <f>ROUND(I939*H939,2)</f>
        <v>0</v>
      </c>
      <c r="K939" s="174" t="s">
        <v>220</v>
      </c>
      <c r="L939" s="38"/>
      <c r="M939" s="179" t="s">
        <v>3</v>
      </c>
      <c r="N939" s="180" t="s">
        <v>43</v>
      </c>
      <c r="O939" s="71"/>
      <c r="P939" s="181">
        <f>O939*H939</f>
        <v>0</v>
      </c>
      <c r="Q939" s="181">
        <v>0.00050000000000000001</v>
      </c>
      <c r="R939" s="181">
        <f>Q939*H939</f>
        <v>0.0085000000000000006</v>
      </c>
      <c r="S939" s="181">
        <v>0</v>
      </c>
      <c r="T939" s="182">
        <f>S939*H939</f>
        <v>0</v>
      </c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R939" s="183" t="s">
        <v>98</v>
      </c>
      <c r="AT939" s="183" t="s">
        <v>216</v>
      </c>
      <c r="AU939" s="183" t="s">
        <v>222</v>
      </c>
      <c r="AY939" s="18" t="s">
        <v>213</v>
      </c>
      <c r="BE939" s="184">
        <f>IF(N939="základní",J939,0)</f>
        <v>0</v>
      </c>
      <c r="BF939" s="184">
        <f>IF(N939="snížená",J939,0)</f>
        <v>0</v>
      </c>
      <c r="BG939" s="184">
        <f>IF(N939="zákl. přenesená",J939,0)</f>
        <v>0</v>
      </c>
      <c r="BH939" s="184">
        <f>IF(N939="sníž. přenesená",J939,0)</f>
        <v>0</v>
      </c>
      <c r="BI939" s="184">
        <f>IF(N939="nulová",J939,0)</f>
        <v>0</v>
      </c>
      <c r="BJ939" s="18" t="s">
        <v>76</v>
      </c>
      <c r="BK939" s="184">
        <f>ROUND(I939*H939,2)</f>
        <v>0</v>
      </c>
      <c r="BL939" s="18" t="s">
        <v>98</v>
      </c>
      <c r="BM939" s="183" t="s">
        <v>2214</v>
      </c>
    </row>
    <row r="940" s="2" customFormat="1">
      <c r="A940" s="37"/>
      <c r="B940" s="38"/>
      <c r="C940" s="37"/>
      <c r="D940" s="185" t="s">
        <v>224</v>
      </c>
      <c r="E940" s="37"/>
      <c r="F940" s="186" t="s">
        <v>2215</v>
      </c>
      <c r="G940" s="37"/>
      <c r="H940" s="37"/>
      <c r="I940" s="187"/>
      <c r="J940" s="37"/>
      <c r="K940" s="37"/>
      <c r="L940" s="38"/>
      <c r="M940" s="188"/>
      <c r="N940" s="189"/>
      <c r="O940" s="71"/>
      <c r="P940" s="71"/>
      <c r="Q940" s="71"/>
      <c r="R940" s="71"/>
      <c r="S940" s="71"/>
      <c r="T940" s="72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T940" s="18" t="s">
        <v>224</v>
      </c>
      <c r="AU940" s="18" t="s">
        <v>222</v>
      </c>
    </row>
    <row r="941" s="2" customFormat="1" ht="37.8" customHeight="1">
      <c r="A941" s="37"/>
      <c r="B941" s="171"/>
      <c r="C941" s="172" t="s">
        <v>2216</v>
      </c>
      <c r="D941" s="172" t="s">
        <v>216</v>
      </c>
      <c r="E941" s="173" t="s">
        <v>2217</v>
      </c>
      <c r="F941" s="174" t="s">
        <v>2218</v>
      </c>
      <c r="G941" s="175" t="s">
        <v>403</v>
      </c>
      <c r="H941" s="176">
        <v>40</v>
      </c>
      <c r="I941" s="177"/>
      <c r="J941" s="178">
        <f>ROUND(I941*H941,2)</f>
        <v>0</v>
      </c>
      <c r="K941" s="174" t="s">
        <v>220</v>
      </c>
      <c r="L941" s="38"/>
      <c r="M941" s="179" t="s">
        <v>3</v>
      </c>
      <c r="N941" s="180" t="s">
        <v>43</v>
      </c>
      <c r="O941" s="71"/>
      <c r="P941" s="181">
        <f>O941*H941</f>
        <v>0</v>
      </c>
      <c r="Q941" s="181">
        <v>0.00033500000000000001</v>
      </c>
      <c r="R941" s="181">
        <f>Q941*H941</f>
        <v>0.013400000000000001</v>
      </c>
      <c r="S941" s="181">
        <v>0</v>
      </c>
      <c r="T941" s="182">
        <f>S941*H941</f>
        <v>0</v>
      </c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R941" s="183" t="s">
        <v>98</v>
      </c>
      <c r="AT941" s="183" t="s">
        <v>216</v>
      </c>
      <c r="AU941" s="183" t="s">
        <v>222</v>
      </c>
      <c r="AY941" s="18" t="s">
        <v>213</v>
      </c>
      <c r="BE941" s="184">
        <f>IF(N941="základní",J941,0)</f>
        <v>0</v>
      </c>
      <c r="BF941" s="184">
        <f>IF(N941="snížená",J941,0)</f>
        <v>0</v>
      </c>
      <c r="BG941" s="184">
        <f>IF(N941="zákl. přenesená",J941,0)</f>
        <v>0</v>
      </c>
      <c r="BH941" s="184">
        <f>IF(N941="sníž. přenesená",J941,0)</f>
        <v>0</v>
      </c>
      <c r="BI941" s="184">
        <f>IF(N941="nulová",J941,0)</f>
        <v>0</v>
      </c>
      <c r="BJ941" s="18" t="s">
        <v>76</v>
      </c>
      <c r="BK941" s="184">
        <f>ROUND(I941*H941,2)</f>
        <v>0</v>
      </c>
      <c r="BL941" s="18" t="s">
        <v>98</v>
      </c>
      <c r="BM941" s="183" t="s">
        <v>2219</v>
      </c>
    </row>
    <row r="942" s="2" customFormat="1">
      <c r="A942" s="37"/>
      <c r="B942" s="38"/>
      <c r="C942" s="37"/>
      <c r="D942" s="185" t="s">
        <v>224</v>
      </c>
      <c r="E942" s="37"/>
      <c r="F942" s="186" t="s">
        <v>2220</v>
      </c>
      <c r="G942" s="37"/>
      <c r="H942" s="37"/>
      <c r="I942" s="187"/>
      <c r="J942" s="37"/>
      <c r="K942" s="37"/>
      <c r="L942" s="38"/>
      <c r="M942" s="188"/>
      <c r="N942" s="189"/>
      <c r="O942" s="71"/>
      <c r="P942" s="71"/>
      <c r="Q942" s="71"/>
      <c r="R942" s="71"/>
      <c r="S942" s="71"/>
      <c r="T942" s="72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T942" s="18" t="s">
        <v>224</v>
      </c>
      <c r="AU942" s="18" t="s">
        <v>222</v>
      </c>
    </row>
    <row r="943" s="2" customFormat="1" ht="24.15" customHeight="1">
      <c r="A943" s="37"/>
      <c r="B943" s="171"/>
      <c r="C943" s="192" t="s">
        <v>2221</v>
      </c>
      <c r="D943" s="192" t="s">
        <v>292</v>
      </c>
      <c r="E943" s="193" t="s">
        <v>2222</v>
      </c>
      <c r="F943" s="194" t="s">
        <v>2223</v>
      </c>
      <c r="G943" s="195" t="s">
        <v>403</v>
      </c>
      <c r="H943" s="196">
        <v>46</v>
      </c>
      <c r="I943" s="197"/>
      <c r="J943" s="198">
        <f>ROUND(I943*H943,2)</f>
        <v>0</v>
      </c>
      <c r="K943" s="194" t="s">
        <v>220</v>
      </c>
      <c r="L943" s="199"/>
      <c r="M943" s="200" t="s">
        <v>3</v>
      </c>
      <c r="N943" s="201" t="s">
        <v>43</v>
      </c>
      <c r="O943" s="71"/>
      <c r="P943" s="181">
        <f>O943*H943</f>
        <v>0</v>
      </c>
      <c r="Q943" s="181">
        <v>0.00036000000000000002</v>
      </c>
      <c r="R943" s="181">
        <f>Q943*H943</f>
        <v>0.016560000000000002</v>
      </c>
      <c r="S943" s="181">
        <v>0</v>
      </c>
      <c r="T943" s="182">
        <f>S943*H943</f>
        <v>0</v>
      </c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R943" s="183" t="s">
        <v>374</v>
      </c>
      <c r="AT943" s="183" t="s">
        <v>292</v>
      </c>
      <c r="AU943" s="183" t="s">
        <v>222</v>
      </c>
      <c r="AY943" s="18" t="s">
        <v>213</v>
      </c>
      <c r="BE943" s="184">
        <f>IF(N943="základní",J943,0)</f>
        <v>0</v>
      </c>
      <c r="BF943" s="184">
        <f>IF(N943="snížená",J943,0)</f>
        <v>0</v>
      </c>
      <c r="BG943" s="184">
        <f>IF(N943="zákl. přenesená",J943,0)</f>
        <v>0</v>
      </c>
      <c r="BH943" s="184">
        <f>IF(N943="sníž. přenesená",J943,0)</f>
        <v>0</v>
      </c>
      <c r="BI943" s="184">
        <f>IF(N943="nulová",J943,0)</f>
        <v>0</v>
      </c>
      <c r="BJ943" s="18" t="s">
        <v>76</v>
      </c>
      <c r="BK943" s="184">
        <f>ROUND(I943*H943,2)</f>
        <v>0</v>
      </c>
      <c r="BL943" s="18" t="s">
        <v>98</v>
      </c>
      <c r="BM943" s="183" t="s">
        <v>2224</v>
      </c>
    </row>
    <row r="944" s="2" customFormat="1" ht="37.8" customHeight="1">
      <c r="A944" s="37"/>
      <c r="B944" s="171"/>
      <c r="C944" s="172" t="s">
        <v>2225</v>
      </c>
      <c r="D944" s="172" t="s">
        <v>216</v>
      </c>
      <c r="E944" s="173" t="s">
        <v>2226</v>
      </c>
      <c r="F944" s="174" t="s">
        <v>2227</v>
      </c>
      <c r="G944" s="175" t="s">
        <v>403</v>
      </c>
      <c r="H944" s="176">
        <v>40</v>
      </c>
      <c r="I944" s="177"/>
      <c r="J944" s="178">
        <f>ROUND(I944*H944,2)</f>
        <v>0</v>
      </c>
      <c r="K944" s="174" t="s">
        <v>220</v>
      </c>
      <c r="L944" s="38"/>
      <c r="M944" s="179" t="s">
        <v>3</v>
      </c>
      <c r="N944" s="180" t="s">
        <v>43</v>
      </c>
      <c r="O944" s="71"/>
      <c r="P944" s="181">
        <f>O944*H944</f>
        <v>0</v>
      </c>
      <c r="Q944" s="181">
        <v>0.0015299999999999999</v>
      </c>
      <c r="R944" s="181">
        <f>Q944*H944</f>
        <v>0.061199999999999997</v>
      </c>
      <c r="S944" s="181">
        <v>0</v>
      </c>
      <c r="T944" s="182">
        <f>S944*H944</f>
        <v>0</v>
      </c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R944" s="183" t="s">
        <v>98</v>
      </c>
      <c r="AT944" s="183" t="s">
        <v>216</v>
      </c>
      <c r="AU944" s="183" t="s">
        <v>222</v>
      </c>
      <c r="AY944" s="18" t="s">
        <v>213</v>
      </c>
      <c r="BE944" s="184">
        <f>IF(N944="základní",J944,0)</f>
        <v>0</v>
      </c>
      <c r="BF944" s="184">
        <f>IF(N944="snížená",J944,0)</f>
        <v>0</v>
      </c>
      <c r="BG944" s="184">
        <f>IF(N944="zákl. přenesená",J944,0)</f>
        <v>0</v>
      </c>
      <c r="BH944" s="184">
        <f>IF(N944="sníž. přenesená",J944,0)</f>
        <v>0</v>
      </c>
      <c r="BI944" s="184">
        <f>IF(N944="nulová",J944,0)</f>
        <v>0</v>
      </c>
      <c r="BJ944" s="18" t="s">
        <v>76</v>
      </c>
      <c r="BK944" s="184">
        <f>ROUND(I944*H944,2)</f>
        <v>0</v>
      </c>
      <c r="BL944" s="18" t="s">
        <v>98</v>
      </c>
      <c r="BM944" s="183" t="s">
        <v>2228</v>
      </c>
    </row>
    <row r="945" s="2" customFormat="1">
      <c r="A945" s="37"/>
      <c r="B945" s="38"/>
      <c r="C945" s="37"/>
      <c r="D945" s="185" t="s">
        <v>224</v>
      </c>
      <c r="E945" s="37"/>
      <c r="F945" s="186" t="s">
        <v>2229</v>
      </c>
      <c r="G945" s="37"/>
      <c r="H945" s="37"/>
      <c r="I945" s="187"/>
      <c r="J945" s="37"/>
      <c r="K945" s="37"/>
      <c r="L945" s="38"/>
      <c r="M945" s="188"/>
      <c r="N945" s="189"/>
      <c r="O945" s="71"/>
      <c r="P945" s="71"/>
      <c r="Q945" s="71"/>
      <c r="R945" s="71"/>
      <c r="S945" s="71"/>
      <c r="T945" s="72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T945" s="18" t="s">
        <v>224</v>
      </c>
      <c r="AU945" s="18" t="s">
        <v>222</v>
      </c>
    </row>
    <row r="946" s="2" customFormat="1" ht="37.8" customHeight="1">
      <c r="A946" s="37"/>
      <c r="B946" s="171"/>
      <c r="C946" s="192" t="s">
        <v>2230</v>
      </c>
      <c r="D946" s="192" t="s">
        <v>292</v>
      </c>
      <c r="E946" s="193" t="s">
        <v>2231</v>
      </c>
      <c r="F946" s="194" t="s">
        <v>2232</v>
      </c>
      <c r="G946" s="195" t="s">
        <v>219</v>
      </c>
      <c r="H946" s="196">
        <v>27.600000000000001</v>
      </c>
      <c r="I946" s="197"/>
      <c r="J946" s="198">
        <f>ROUND(I946*H946,2)</f>
        <v>0</v>
      </c>
      <c r="K946" s="194" t="s">
        <v>220</v>
      </c>
      <c r="L946" s="199"/>
      <c r="M946" s="200" t="s">
        <v>3</v>
      </c>
      <c r="N946" s="201" t="s">
        <v>43</v>
      </c>
      <c r="O946" s="71"/>
      <c r="P946" s="181">
        <f>O946*H946</f>
        <v>0</v>
      </c>
      <c r="Q946" s="181">
        <v>0.021999999999999999</v>
      </c>
      <c r="R946" s="181">
        <f>Q946*H946</f>
        <v>0.60719999999999996</v>
      </c>
      <c r="S946" s="181">
        <v>0</v>
      </c>
      <c r="T946" s="182">
        <f>S946*H946</f>
        <v>0</v>
      </c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R946" s="183" t="s">
        <v>374</v>
      </c>
      <c r="AT946" s="183" t="s">
        <v>292</v>
      </c>
      <c r="AU946" s="183" t="s">
        <v>222</v>
      </c>
      <c r="AY946" s="18" t="s">
        <v>213</v>
      </c>
      <c r="BE946" s="184">
        <f>IF(N946="základní",J946,0)</f>
        <v>0</v>
      </c>
      <c r="BF946" s="184">
        <f>IF(N946="snížená",J946,0)</f>
        <v>0</v>
      </c>
      <c r="BG946" s="184">
        <f>IF(N946="zákl. přenesená",J946,0)</f>
        <v>0</v>
      </c>
      <c r="BH946" s="184">
        <f>IF(N946="sníž. přenesená",J946,0)</f>
        <v>0</v>
      </c>
      <c r="BI946" s="184">
        <f>IF(N946="nulová",J946,0)</f>
        <v>0</v>
      </c>
      <c r="BJ946" s="18" t="s">
        <v>76</v>
      </c>
      <c r="BK946" s="184">
        <f>ROUND(I946*H946,2)</f>
        <v>0</v>
      </c>
      <c r="BL946" s="18" t="s">
        <v>98</v>
      </c>
      <c r="BM946" s="183" t="s">
        <v>2233</v>
      </c>
    </row>
    <row r="947" s="2" customFormat="1" ht="37.8" customHeight="1">
      <c r="A947" s="37"/>
      <c r="B947" s="171"/>
      <c r="C947" s="172" t="s">
        <v>2234</v>
      </c>
      <c r="D947" s="172" t="s">
        <v>216</v>
      </c>
      <c r="E947" s="173" t="s">
        <v>2235</v>
      </c>
      <c r="F947" s="174" t="s">
        <v>2236</v>
      </c>
      <c r="G947" s="175" t="s">
        <v>403</v>
      </c>
      <c r="H947" s="176">
        <v>40</v>
      </c>
      <c r="I947" s="177"/>
      <c r="J947" s="178">
        <f>ROUND(I947*H947,2)</f>
        <v>0</v>
      </c>
      <c r="K947" s="174" t="s">
        <v>220</v>
      </c>
      <c r="L947" s="38"/>
      <c r="M947" s="179" t="s">
        <v>3</v>
      </c>
      <c r="N947" s="180" t="s">
        <v>43</v>
      </c>
      <c r="O947" s="71"/>
      <c r="P947" s="181">
        <f>O947*H947</f>
        <v>0</v>
      </c>
      <c r="Q947" s="181">
        <v>0.0010200000000000001</v>
      </c>
      <c r="R947" s="181">
        <f>Q947*H947</f>
        <v>0.040800000000000003</v>
      </c>
      <c r="S947" s="181">
        <v>0</v>
      </c>
      <c r="T947" s="182">
        <f>S947*H947</f>
        <v>0</v>
      </c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R947" s="183" t="s">
        <v>98</v>
      </c>
      <c r="AT947" s="183" t="s">
        <v>216</v>
      </c>
      <c r="AU947" s="183" t="s">
        <v>222</v>
      </c>
      <c r="AY947" s="18" t="s">
        <v>213</v>
      </c>
      <c r="BE947" s="184">
        <f>IF(N947="základní",J947,0)</f>
        <v>0</v>
      </c>
      <c r="BF947" s="184">
        <f>IF(N947="snížená",J947,0)</f>
        <v>0</v>
      </c>
      <c r="BG947" s="184">
        <f>IF(N947="zákl. přenesená",J947,0)</f>
        <v>0</v>
      </c>
      <c r="BH947" s="184">
        <f>IF(N947="sníž. přenesená",J947,0)</f>
        <v>0</v>
      </c>
      <c r="BI947" s="184">
        <f>IF(N947="nulová",J947,0)</f>
        <v>0</v>
      </c>
      <c r="BJ947" s="18" t="s">
        <v>76</v>
      </c>
      <c r="BK947" s="184">
        <f>ROUND(I947*H947,2)</f>
        <v>0</v>
      </c>
      <c r="BL947" s="18" t="s">
        <v>98</v>
      </c>
      <c r="BM947" s="183" t="s">
        <v>2237</v>
      </c>
    </row>
    <row r="948" s="2" customFormat="1">
      <c r="A948" s="37"/>
      <c r="B948" s="38"/>
      <c r="C948" s="37"/>
      <c r="D948" s="185" t="s">
        <v>224</v>
      </c>
      <c r="E948" s="37"/>
      <c r="F948" s="186" t="s">
        <v>2238</v>
      </c>
      <c r="G948" s="37"/>
      <c r="H948" s="37"/>
      <c r="I948" s="187"/>
      <c r="J948" s="37"/>
      <c r="K948" s="37"/>
      <c r="L948" s="38"/>
      <c r="M948" s="188"/>
      <c r="N948" s="189"/>
      <c r="O948" s="71"/>
      <c r="P948" s="71"/>
      <c r="Q948" s="71"/>
      <c r="R948" s="71"/>
      <c r="S948" s="71"/>
      <c r="T948" s="72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T948" s="18" t="s">
        <v>224</v>
      </c>
      <c r="AU948" s="18" t="s">
        <v>222</v>
      </c>
    </row>
    <row r="949" s="2" customFormat="1" ht="37.8" customHeight="1">
      <c r="A949" s="37"/>
      <c r="B949" s="171"/>
      <c r="C949" s="172" t="s">
        <v>2239</v>
      </c>
      <c r="D949" s="172" t="s">
        <v>216</v>
      </c>
      <c r="E949" s="173" t="s">
        <v>2240</v>
      </c>
      <c r="F949" s="174" t="s">
        <v>2241</v>
      </c>
      <c r="G949" s="175" t="s">
        <v>403</v>
      </c>
      <c r="H949" s="176">
        <v>17</v>
      </c>
      <c r="I949" s="177"/>
      <c r="J949" s="178">
        <f>ROUND(I949*H949,2)</f>
        <v>0</v>
      </c>
      <c r="K949" s="174" t="s">
        <v>220</v>
      </c>
      <c r="L949" s="38"/>
      <c r="M949" s="179" t="s">
        <v>3</v>
      </c>
      <c r="N949" s="180" t="s">
        <v>43</v>
      </c>
      <c r="O949" s="71"/>
      <c r="P949" s="181">
        <f>O949*H949</f>
        <v>0</v>
      </c>
      <c r="Q949" s="181">
        <v>0.00030299999999999999</v>
      </c>
      <c r="R949" s="181">
        <f>Q949*H949</f>
        <v>0.0051510000000000002</v>
      </c>
      <c r="S949" s="181">
        <v>0</v>
      </c>
      <c r="T949" s="182">
        <f>S949*H949</f>
        <v>0</v>
      </c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R949" s="183" t="s">
        <v>98</v>
      </c>
      <c r="AT949" s="183" t="s">
        <v>216</v>
      </c>
      <c r="AU949" s="183" t="s">
        <v>222</v>
      </c>
      <c r="AY949" s="18" t="s">
        <v>213</v>
      </c>
      <c r="BE949" s="184">
        <f>IF(N949="základní",J949,0)</f>
        <v>0</v>
      </c>
      <c r="BF949" s="184">
        <f>IF(N949="snížená",J949,0)</f>
        <v>0</v>
      </c>
      <c r="BG949" s="184">
        <f>IF(N949="zákl. přenesená",J949,0)</f>
        <v>0</v>
      </c>
      <c r="BH949" s="184">
        <f>IF(N949="sníž. přenesená",J949,0)</f>
        <v>0</v>
      </c>
      <c r="BI949" s="184">
        <f>IF(N949="nulová",J949,0)</f>
        <v>0</v>
      </c>
      <c r="BJ949" s="18" t="s">
        <v>76</v>
      </c>
      <c r="BK949" s="184">
        <f>ROUND(I949*H949,2)</f>
        <v>0</v>
      </c>
      <c r="BL949" s="18" t="s">
        <v>98</v>
      </c>
      <c r="BM949" s="183" t="s">
        <v>2242</v>
      </c>
    </row>
    <row r="950" s="2" customFormat="1">
      <c r="A950" s="37"/>
      <c r="B950" s="38"/>
      <c r="C950" s="37"/>
      <c r="D950" s="185" t="s">
        <v>224</v>
      </c>
      <c r="E950" s="37"/>
      <c r="F950" s="186" t="s">
        <v>2243</v>
      </c>
      <c r="G950" s="37"/>
      <c r="H950" s="37"/>
      <c r="I950" s="187"/>
      <c r="J950" s="37"/>
      <c r="K950" s="37"/>
      <c r="L950" s="38"/>
      <c r="M950" s="188"/>
      <c r="N950" s="189"/>
      <c r="O950" s="71"/>
      <c r="P950" s="71"/>
      <c r="Q950" s="71"/>
      <c r="R950" s="71"/>
      <c r="S950" s="71"/>
      <c r="T950" s="72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T950" s="18" t="s">
        <v>224</v>
      </c>
      <c r="AU950" s="18" t="s">
        <v>222</v>
      </c>
    </row>
    <row r="951" s="2" customFormat="1" ht="33" customHeight="1">
      <c r="A951" s="37"/>
      <c r="B951" s="171"/>
      <c r="C951" s="192" t="s">
        <v>2244</v>
      </c>
      <c r="D951" s="192" t="s">
        <v>292</v>
      </c>
      <c r="E951" s="193" t="s">
        <v>2245</v>
      </c>
      <c r="F951" s="194" t="s">
        <v>2246</v>
      </c>
      <c r="G951" s="195" t="s">
        <v>403</v>
      </c>
      <c r="H951" s="196">
        <v>17</v>
      </c>
      <c r="I951" s="197"/>
      <c r="J951" s="198">
        <f>ROUND(I951*H951,2)</f>
        <v>0</v>
      </c>
      <c r="K951" s="194" t="s">
        <v>220</v>
      </c>
      <c r="L951" s="199"/>
      <c r="M951" s="200" t="s">
        <v>3</v>
      </c>
      <c r="N951" s="201" t="s">
        <v>43</v>
      </c>
      <c r="O951" s="71"/>
      <c r="P951" s="181">
        <f>O951*H951</f>
        <v>0</v>
      </c>
      <c r="Q951" s="181">
        <v>0.00198</v>
      </c>
      <c r="R951" s="181">
        <f>Q951*H951</f>
        <v>0.033660000000000002</v>
      </c>
      <c r="S951" s="181">
        <v>0</v>
      </c>
      <c r="T951" s="182">
        <f>S951*H951</f>
        <v>0</v>
      </c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R951" s="183" t="s">
        <v>374</v>
      </c>
      <c r="AT951" s="183" t="s">
        <v>292</v>
      </c>
      <c r="AU951" s="183" t="s">
        <v>222</v>
      </c>
      <c r="AY951" s="18" t="s">
        <v>213</v>
      </c>
      <c r="BE951" s="184">
        <f>IF(N951="základní",J951,0)</f>
        <v>0</v>
      </c>
      <c r="BF951" s="184">
        <f>IF(N951="snížená",J951,0)</f>
        <v>0</v>
      </c>
      <c r="BG951" s="184">
        <f>IF(N951="zákl. přenesená",J951,0)</f>
        <v>0</v>
      </c>
      <c r="BH951" s="184">
        <f>IF(N951="sníž. přenesená",J951,0)</f>
        <v>0</v>
      </c>
      <c r="BI951" s="184">
        <f>IF(N951="nulová",J951,0)</f>
        <v>0</v>
      </c>
      <c r="BJ951" s="18" t="s">
        <v>76</v>
      </c>
      <c r="BK951" s="184">
        <f>ROUND(I951*H951,2)</f>
        <v>0</v>
      </c>
      <c r="BL951" s="18" t="s">
        <v>98</v>
      </c>
      <c r="BM951" s="183" t="s">
        <v>2247</v>
      </c>
    </row>
    <row r="952" s="2" customFormat="1" ht="16.5" customHeight="1">
      <c r="A952" s="37"/>
      <c r="B952" s="171"/>
      <c r="C952" s="172" t="s">
        <v>2248</v>
      </c>
      <c r="D952" s="172" t="s">
        <v>216</v>
      </c>
      <c r="E952" s="173" t="s">
        <v>2160</v>
      </c>
      <c r="F952" s="174" t="s">
        <v>2161</v>
      </c>
      <c r="G952" s="175" t="s">
        <v>403</v>
      </c>
      <c r="H952" s="176">
        <v>17</v>
      </c>
      <c r="I952" s="177"/>
      <c r="J952" s="178">
        <f>ROUND(I952*H952,2)</f>
        <v>0</v>
      </c>
      <c r="K952" s="174" t="s">
        <v>220</v>
      </c>
      <c r="L952" s="38"/>
      <c r="M952" s="179" t="s">
        <v>3</v>
      </c>
      <c r="N952" s="180" t="s">
        <v>43</v>
      </c>
      <c r="O952" s="71"/>
      <c r="P952" s="181">
        <f>O952*H952</f>
        <v>0</v>
      </c>
      <c r="Q952" s="181">
        <v>3.0000000000000001E-05</v>
      </c>
      <c r="R952" s="181">
        <f>Q952*H952</f>
        <v>0.00051000000000000004</v>
      </c>
      <c r="S952" s="181">
        <v>0</v>
      </c>
      <c r="T952" s="182">
        <f>S952*H952</f>
        <v>0</v>
      </c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R952" s="183" t="s">
        <v>98</v>
      </c>
      <c r="AT952" s="183" t="s">
        <v>216</v>
      </c>
      <c r="AU952" s="183" t="s">
        <v>222</v>
      </c>
      <c r="AY952" s="18" t="s">
        <v>213</v>
      </c>
      <c r="BE952" s="184">
        <f>IF(N952="základní",J952,0)</f>
        <v>0</v>
      </c>
      <c r="BF952" s="184">
        <f>IF(N952="snížená",J952,0)</f>
        <v>0</v>
      </c>
      <c r="BG952" s="184">
        <f>IF(N952="zákl. přenesená",J952,0)</f>
        <v>0</v>
      </c>
      <c r="BH952" s="184">
        <f>IF(N952="sníž. přenesená",J952,0)</f>
        <v>0</v>
      </c>
      <c r="BI952" s="184">
        <f>IF(N952="nulová",J952,0)</f>
        <v>0</v>
      </c>
      <c r="BJ952" s="18" t="s">
        <v>76</v>
      </c>
      <c r="BK952" s="184">
        <f>ROUND(I952*H952,2)</f>
        <v>0</v>
      </c>
      <c r="BL952" s="18" t="s">
        <v>98</v>
      </c>
      <c r="BM952" s="183" t="s">
        <v>2249</v>
      </c>
    </row>
    <row r="953" s="2" customFormat="1">
      <c r="A953" s="37"/>
      <c r="B953" s="38"/>
      <c r="C953" s="37"/>
      <c r="D953" s="185" t="s">
        <v>224</v>
      </c>
      <c r="E953" s="37"/>
      <c r="F953" s="186" t="s">
        <v>2163</v>
      </c>
      <c r="G953" s="37"/>
      <c r="H953" s="37"/>
      <c r="I953" s="187"/>
      <c r="J953" s="37"/>
      <c r="K953" s="37"/>
      <c r="L953" s="38"/>
      <c r="M953" s="188"/>
      <c r="N953" s="189"/>
      <c r="O953" s="71"/>
      <c r="P953" s="71"/>
      <c r="Q953" s="71"/>
      <c r="R953" s="71"/>
      <c r="S953" s="71"/>
      <c r="T953" s="72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T953" s="18" t="s">
        <v>224</v>
      </c>
      <c r="AU953" s="18" t="s">
        <v>222</v>
      </c>
    </row>
    <row r="954" s="2" customFormat="1" ht="16.5" customHeight="1">
      <c r="A954" s="37"/>
      <c r="B954" s="171"/>
      <c r="C954" s="172" t="s">
        <v>2250</v>
      </c>
      <c r="D954" s="172" t="s">
        <v>216</v>
      </c>
      <c r="E954" s="173" t="s">
        <v>2165</v>
      </c>
      <c r="F954" s="174" t="s">
        <v>2166</v>
      </c>
      <c r="G954" s="175" t="s">
        <v>403</v>
      </c>
      <c r="H954" s="176">
        <v>17</v>
      </c>
      <c r="I954" s="177"/>
      <c r="J954" s="178">
        <f>ROUND(I954*H954,2)</f>
        <v>0</v>
      </c>
      <c r="K954" s="174" t="s">
        <v>220</v>
      </c>
      <c r="L954" s="38"/>
      <c r="M954" s="179" t="s">
        <v>3</v>
      </c>
      <c r="N954" s="180" t="s">
        <v>43</v>
      </c>
      <c r="O954" s="71"/>
      <c r="P954" s="181">
        <f>O954*H954</f>
        <v>0</v>
      </c>
      <c r="Q954" s="181">
        <v>0.00011620000000000001</v>
      </c>
      <c r="R954" s="181">
        <f>Q954*H954</f>
        <v>0.0019754</v>
      </c>
      <c r="S954" s="181">
        <v>0</v>
      </c>
      <c r="T954" s="182">
        <f>S954*H954</f>
        <v>0</v>
      </c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R954" s="183" t="s">
        <v>98</v>
      </c>
      <c r="AT954" s="183" t="s">
        <v>216</v>
      </c>
      <c r="AU954" s="183" t="s">
        <v>222</v>
      </c>
      <c r="AY954" s="18" t="s">
        <v>213</v>
      </c>
      <c r="BE954" s="184">
        <f>IF(N954="základní",J954,0)</f>
        <v>0</v>
      </c>
      <c r="BF954" s="184">
        <f>IF(N954="snížená",J954,0)</f>
        <v>0</v>
      </c>
      <c r="BG954" s="184">
        <f>IF(N954="zákl. přenesená",J954,0)</f>
        <v>0</v>
      </c>
      <c r="BH954" s="184">
        <f>IF(N954="sníž. přenesená",J954,0)</f>
        <v>0</v>
      </c>
      <c r="BI954" s="184">
        <f>IF(N954="nulová",J954,0)</f>
        <v>0</v>
      </c>
      <c r="BJ954" s="18" t="s">
        <v>76</v>
      </c>
      <c r="BK954" s="184">
        <f>ROUND(I954*H954,2)</f>
        <v>0</v>
      </c>
      <c r="BL954" s="18" t="s">
        <v>98</v>
      </c>
      <c r="BM954" s="183" t="s">
        <v>2251</v>
      </c>
    </row>
    <row r="955" s="2" customFormat="1">
      <c r="A955" s="37"/>
      <c r="B955" s="38"/>
      <c r="C955" s="37"/>
      <c r="D955" s="185" t="s">
        <v>224</v>
      </c>
      <c r="E955" s="37"/>
      <c r="F955" s="186" t="s">
        <v>2168</v>
      </c>
      <c r="G955" s="37"/>
      <c r="H955" s="37"/>
      <c r="I955" s="187"/>
      <c r="J955" s="37"/>
      <c r="K955" s="37"/>
      <c r="L955" s="38"/>
      <c r="M955" s="188"/>
      <c r="N955" s="189"/>
      <c r="O955" s="71"/>
      <c r="P955" s="71"/>
      <c r="Q955" s="71"/>
      <c r="R955" s="71"/>
      <c r="S955" s="71"/>
      <c r="T955" s="72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T955" s="18" t="s">
        <v>224</v>
      </c>
      <c r="AU955" s="18" t="s">
        <v>222</v>
      </c>
    </row>
    <row r="956" s="12" customFormat="1" ht="22.8" customHeight="1">
      <c r="A956" s="12"/>
      <c r="B956" s="158"/>
      <c r="C956" s="12"/>
      <c r="D956" s="159" t="s">
        <v>71</v>
      </c>
      <c r="E956" s="169" t="s">
        <v>2252</v>
      </c>
      <c r="F956" s="169" t="s">
        <v>2253</v>
      </c>
      <c r="G956" s="12"/>
      <c r="H956" s="12"/>
      <c r="I956" s="161"/>
      <c r="J956" s="170">
        <f>BK956</f>
        <v>0</v>
      </c>
      <c r="K956" s="12"/>
      <c r="L956" s="158"/>
      <c r="M956" s="163"/>
      <c r="N956" s="164"/>
      <c r="O956" s="164"/>
      <c r="P956" s="165">
        <f>SUM(P957:P973)</f>
        <v>0</v>
      </c>
      <c r="Q956" s="164"/>
      <c r="R956" s="165">
        <f>SUM(R957:R973)</f>
        <v>0.134020556416</v>
      </c>
      <c r="S956" s="164"/>
      <c r="T956" s="166">
        <f>SUM(T957:T973)</f>
        <v>0</v>
      </c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R956" s="159" t="s">
        <v>80</v>
      </c>
      <c r="AT956" s="167" t="s">
        <v>71</v>
      </c>
      <c r="AU956" s="167" t="s">
        <v>76</v>
      </c>
      <c r="AY956" s="159" t="s">
        <v>213</v>
      </c>
      <c r="BK956" s="168">
        <f>SUM(BK957:BK973)</f>
        <v>0</v>
      </c>
    </row>
    <row r="957" s="2" customFormat="1" ht="24.15" customHeight="1">
      <c r="A957" s="37"/>
      <c r="B957" s="171"/>
      <c r="C957" s="172" t="s">
        <v>2254</v>
      </c>
      <c r="D957" s="172" t="s">
        <v>216</v>
      </c>
      <c r="E957" s="173" t="s">
        <v>2255</v>
      </c>
      <c r="F957" s="174" t="s">
        <v>2256</v>
      </c>
      <c r="G957" s="175" t="s">
        <v>219</v>
      </c>
      <c r="H957" s="176">
        <v>219.21600000000001</v>
      </c>
      <c r="I957" s="177"/>
      <c r="J957" s="178">
        <f>ROUND(I957*H957,2)</f>
        <v>0</v>
      </c>
      <c r="K957" s="174" t="s">
        <v>220</v>
      </c>
      <c r="L957" s="38"/>
      <c r="M957" s="179" t="s">
        <v>3</v>
      </c>
      <c r="N957" s="180" t="s">
        <v>43</v>
      </c>
      <c r="O957" s="71"/>
      <c r="P957" s="181">
        <f>O957*H957</f>
        <v>0</v>
      </c>
      <c r="Q957" s="181">
        <v>5.7599999999999997E-07</v>
      </c>
      <c r="R957" s="181">
        <f>Q957*H957</f>
        <v>0.00012626841600000001</v>
      </c>
      <c r="S957" s="181">
        <v>0</v>
      </c>
      <c r="T957" s="182">
        <f>S957*H957</f>
        <v>0</v>
      </c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R957" s="183" t="s">
        <v>98</v>
      </c>
      <c r="AT957" s="183" t="s">
        <v>216</v>
      </c>
      <c r="AU957" s="183" t="s">
        <v>80</v>
      </c>
      <c r="AY957" s="18" t="s">
        <v>213</v>
      </c>
      <c r="BE957" s="184">
        <f>IF(N957="základní",J957,0)</f>
        <v>0</v>
      </c>
      <c r="BF957" s="184">
        <f>IF(N957="snížená",J957,0)</f>
        <v>0</v>
      </c>
      <c r="BG957" s="184">
        <f>IF(N957="zákl. přenesená",J957,0)</f>
        <v>0</v>
      </c>
      <c r="BH957" s="184">
        <f>IF(N957="sníž. přenesená",J957,0)</f>
        <v>0</v>
      </c>
      <c r="BI957" s="184">
        <f>IF(N957="nulová",J957,0)</f>
        <v>0</v>
      </c>
      <c r="BJ957" s="18" t="s">
        <v>76</v>
      </c>
      <c r="BK957" s="184">
        <f>ROUND(I957*H957,2)</f>
        <v>0</v>
      </c>
      <c r="BL957" s="18" t="s">
        <v>98</v>
      </c>
      <c r="BM957" s="183" t="s">
        <v>2257</v>
      </c>
    </row>
    <row r="958" s="2" customFormat="1">
      <c r="A958" s="37"/>
      <c r="B958" s="38"/>
      <c r="C958" s="37"/>
      <c r="D958" s="185" t="s">
        <v>224</v>
      </c>
      <c r="E958" s="37"/>
      <c r="F958" s="186" t="s">
        <v>2258</v>
      </c>
      <c r="G958" s="37"/>
      <c r="H958" s="37"/>
      <c r="I958" s="187"/>
      <c r="J958" s="37"/>
      <c r="K958" s="37"/>
      <c r="L958" s="38"/>
      <c r="M958" s="188"/>
      <c r="N958" s="189"/>
      <c r="O958" s="71"/>
      <c r="P958" s="71"/>
      <c r="Q958" s="71"/>
      <c r="R958" s="71"/>
      <c r="S958" s="71"/>
      <c r="T958" s="72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T958" s="18" t="s">
        <v>224</v>
      </c>
      <c r="AU958" s="18" t="s">
        <v>80</v>
      </c>
    </row>
    <row r="959" s="2" customFormat="1" ht="24.15" customHeight="1">
      <c r="A959" s="37"/>
      <c r="B959" s="171"/>
      <c r="C959" s="172" t="s">
        <v>2259</v>
      </c>
      <c r="D959" s="172" t="s">
        <v>216</v>
      </c>
      <c r="E959" s="173" t="s">
        <v>2260</v>
      </c>
      <c r="F959" s="174" t="s">
        <v>2261</v>
      </c>
      <c r="G959" s="175" t="s">
        <v>219</v>
      </c>
      <c r="H959" s="176">
        <v>219.21600000000001</v>
      </c>
      <c r="I959" s="177"/>
      <c r="J959" s="178">
        <f>ROUND(I959*H959,2)</f>
        <v>0</v>
      </c>
      <c r="K959" s="174" t="s">
        <v>220</v>
      </c>
      <c r="L959" s="38"/>
      <c r="M959" s="179" t="s">
        <v>3</v>
      </c>
      <c r="N959" s="180" t="s">
        <v>43</v>
      </c>
      <c r="O959" s="71"/>
      <c r="P959" s="181">
        <f>O959*H959</f>
        <v>0</v>
      </c>
      <c r="Q959" s="181">
        <v>0</v>
      </c>
      <c r="R959" s="181">
        <f>Q959*H959</f>
        <v>0</v>
      </c>
      <c r="S959" s="181">
        <v>0</v>
      </c>
      <c r="T959" s="182">
        <f>S959*H959</f>
        <v>0</v>
      </c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R959" s="183" t="s">
        <v>98</v>
      </c>
      <c r="AT959" s="183" t="s">
        <v>216</v>
      </c>
      <c r="AU959" s="183" t="s">
        <v>80</v>
      </c>
      <c r="AY959" s="18" t="s">
        <v>213</v>
      </c>
      <c r="BE959" s="184">
        <f>IF(N959="základní",J959,0)</f>
        <v>0</v>
      </c>
      <c r="BF959" s="184">
        <f>IF(N959="snížená",J959,0)</f>
        <v>0</v>
      </c>
      <c r="BG959" s="184">
        <f>IF(N959="zákl. přenesená",J959,0)</f>
        <v>0</v>
      </c>
      <c r="BH959" s="184">
        <f>IF(N959="sníž. přenesená",J959,0)</f>
        <v>0</v>
      </c>
      <c r="BI959" s="184">
        <f>IF(N959="nulová",J959,0)</f>
        <v>0</v>
      </c>
      <c r="BJ959" s="18" t="s">
        <v>76</v>
      </c>
      <c r="BK959" s="184">
        <f>ROUND(I959*H959,2)</f>
        <v>0</v>
      </c>
      <c r="BL959" s="18" t="s">
        <v>98</v>
      </c>
      <c r="BM959" s="183" t="s">
        <v>2262</v>
      </c>
    </row>
    <row r="960" s="2" customFormat="1">
      <c r="A960" s="37"/>
      <c r="B960" s="38"/>
      <c r="C960" s="37"/>
      <c r="D960" s="185" t="s">
        <v>224</v>
      </c>
      <c r="E960" s="37"/>
      <c r="F960" s="186" t="s">
        <v>2263</v>
      </c>
      <c r="G960" s="37"/>
      <c r="H960" s="37"/>
      <c r="I960" s="187"/>
      <c r="J960" s="37"/>
      <c r="K960" s="37"/>
      <c r="L960" s="38"/>
      <c r="M960" s="188"/>
      <c r="N960" s="189"/>
      <c r="O960" s="71"/>
      <c r="P960" s="71"/>
      <c r="Q960" s="71"/>
      <c r="R960" s="71"/>
      <c r="S960" s="71"/>
      <c r="T960" s="72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T960" s="18" t="s">
        <v>224</v>
      </c>
      <c r="AU960" s="18" t="s">
        <v>80</v>
      </c>
    </row>
    <row r="961" s="2" customFormat="1" ht="24.15" customHeight="1">
      <c r="A961" s="37"/>
      <c r="B961" s="171"/>
      <c r="C961" s="172" t="s">
        <v>2264</v>
      </c>
      <c r="D961" s="172" t="s">
        <v>216</v>
      </c>
      <c r="E961" s="173" t="s">
        <v>2265</v>
      </c>
      <c r="F961" s="174" t="s">
        <v>2266</v>
      </c>
      <c r="G961" s="175" t="s">
        <v>219</v>
      </c>
      <c r="H961" s="176">
        <v>219.21600000000001</v>
      </c>
      <c r="I961" s="177"/>
      <c r="J961" s="178">
        <f>ROUND(I961*H961,2)</f>
        <v>0</v>
      </c>
      <c r="K961" s="174" t="s">
        <v>220</v>
      </c>
      <c r="L961" s="38"/>
      <c r="M961" s="179" t="s">
        <v>3</v>
      </c>
      <c r="N961" s="180" t="s">
        <v>43</v>
      </c>
      <c r="O961" s="71"/>
      <c r="P961" s="181">
        <f>O961*H961</f>
        <v>0</v>
      </c>
      <c r="Q961" s="181">
        <v>3.3000000000000003E-05</v>
      </c>
      <c r="R961" s="181">
        <f>Q961*H961</f>
        <v>0.0072341280000000011</v>
      </c>
      <c r="S961" s="181">
        <v>0</v>
      </c>
      <c r="T961" s="182">
        <f>S961*H961</f>
        <v>0</v>
      </c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R961" s="183" t="s">
        <v>98</v>
      </c>
      <c r="AT961" s="183" t="s">
        <v>216</v>
      </c>
      <c r="AU961" s="183" t="s">
        <v>80</v>
      </c>
      <c r="AY961" s="18" t="s">
        <v>213</v>
      </c>
      <c r="BE961" s="184">
        <f>IF(N961="základní",J961,0)</f>
        <v>0</v>
      </c>
      <c r="BF961" s="184">
        <f>IF(N961="snížená",J961,0)</f>
        <v>0</v>
      </c>
      <c r="BG961" s="184">
        <f>IF(N961="zákl. přenesená",J961,0)</f>
        <v>0</v>
      </c>
      <c r="BH961" s="184">
        <f>IF(N961="sníž. přenesená",J961,0)</f>
        <v>0</v>
      </c>
      <c r="BI961" s="184">
        <f>IF(N961="nulová",J961,0)</f>
        <v>0</v>
      </c>
      <c r="BJ961" s="18" t="s">
        <v>76</v>
      </c>
      <c r="BK961" s="184">
        <f>ROUND(I961*H961,2)</f>
        <v>0</v>
      </c>
      <c r="BL961" s="18" t="s">
        <v>98</v>
      </c>
      <c r="BM961" s="183" t="s">
        <v>2267</v>
      </c>
    </row>
    <row r="962" s="2" customFormat="1">
      <c r="A962" s="37"/>
      <c r="B962" s="38"/>
      <c r="C962" s="37"/>
      <c r="D962" s="185" t="s">
        <v>224</v>
      </c>
      <c r="E962" s="37"/>
      <c r="F962" s="186" t="s">
        <v>2268</v>
      </c>
      <c r="G962" s="37"/>
      <c r="H962" s="37"/>
      <c r="I962" s="187"/>
      <c r="J962" s="37"/>
      <c r="K962" s="37"/>
      <c r="L962" s="38"/>
      <c r="M962" s="188"/>
      <c r="N962" s="189"/>
      <c r="O962" s="71"/>
      <c r="P962" s="71"/>
      <c r="Q962" s="71"/>
      <c r="R962" s="71"/>
      <c r="S962" s="71"/>
      <c r="T962" s="72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T962" s="18" t="s">
        <v>224</v>
      </c>
      <c r="AU962" s="18" t="s">
        <v>80</v>
      </c>
    </row>
    <row r="963" s="2" customFormat="1" ht="24.15" customHeight="1">
      <c r="A963" s="37"/>
      <c r="B963" s="171"/>
      <c r="C963" s="172" t="s">
        <v>2269</v>
      </c>
      <c r="D963" s="172" t="s">
        <v>216</v>
      </c>
      <c r="E963" s="173" t="s">
        <v>2270</v>
      </c>
      <c r="F963" s="174" t="s">
        <v>2271</v>
      </c>
      <c r="G963" s="175" t="s">
        <v>219</v>
      </c>
      <c r="H963" s="176">
        <v>219.21600000000001</v>
      </c>
      <c r="I963" s="177"/>
      <c r="J963" s="178">
        <f>ROUND(I963*H963,2)</f>
        <v>0</v>
      </c>
      <c r="K963" s="174" t="s">
        <v>220</v>
      </c>
      <c r="L963" s="38"/>
      <c r="M963" s="179" t="s">
        <v>3</v>
      </c>
      <c r="N963" s="180" t="s">
        <v>43</v>
      </c>
      <c r="O963" s="71"/>
      <c r="P963" s="181">
        <f>O963*H963</f>
        <v>0</v>
      </c>
      <c r="Q963" s="181">
        <v>0.00029999999999999997</v>
      </c>
      <c r="R963" s="181">
        <f>Q963*H963</f>
        <v>0.065764799999999998</v>
      </c>
      <c r="S963" s="181">
        <v>0</v>
      </c>
      <c r="T963" s="182">
        <f>S963*H963</f>
        <v>0</v>
      </c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R963" s="183" t="s">
        <v>98</v>
      </c>
      <c r="AT963" s="183" t="s">
        <v>216</v>
      </c>
      <c r="AU963" s="183" t="s">
        <v>80</v>
      </c>
      <c r="AY963" s="18" t="s">
        <v>213</v>
      </c>
      <c r="BE963" s="184">
        <f>IF(N963="základní",J963,0)</f>
        <v>0</v>
      </c>
      <c r="BF963" s="184">
        <f>IF(N963="snížená",J963,0)</f>
        <v>0</v>
      </c>
      <c r="BG963" s="184">
        <f>IF(N963="zákl. přenesená",J963,0)</f>
        <v>0</v>
      </c>
      <c r="BH963" s="184">
        <f>IF(N963="sníž. přenesená",J963,0)</f>
        <v>0</v>
      </c>
      <c r="BI963" s="184">
        <f>IF(N963="nulová",J963,0)</f>
        <v>0</v>
      </c>
      <c r="BJ963" s="18" t="s">
        <v>76</v>
      </c>
      <c r="BK963" s="184">
        <f>ROUND(I963*H963,2)</f>
        <v>0</v>
      </c>
      <c r="BL963" s="18" t="s">
        <v>98</v>
      </c>
      <c r="BM963" s="183" t="s">
        <v>2272</v>
      </c>
    </row>
    <row r="964" s="2" customFormat="1">
      <c r="A964" s="37"/>
      <c r="B964" s="38"/>
      <c r="C964" s="37"/>
      <c r="D964" s="185" t="s">
        <v>224</v>
      </c>
      <c r="E964" s="37"/>
      <c r="F964" s="186" t="s">
        <v>2273</v>
      </c>
      <c r="G964" s="37"/>
      <c r="H964" s="37"/>
      <c r="I964" s="187"/>
      <c r="J964" s="37"/>
      <c r="K964" s="37"/>
      <c r="L964" s="38"/>
      <c r="M964" s="188"/>
      <c r="N964" s="189"/>
      <c r="O964" s="71"/>
      <c r="P964" s="71"/>
      <c r="Q964" s="71"/>
      <c r="R964" s="71"/>
      <c r="S964" s="71"/>
      <c r="T964" s="72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T964" s="18" t="s">
        <v>224</v>
      </c>
      <c r="AU964" s="18" t="s">
        <v>80</v>
      </c>
    </row>
    <row r="965" s="2" customFormat="1" ht="16.5" customHeight="1">
      <c r="A965" s="37"/>
      <c r="B965" s="171"/>
      <c r="C965" s="192" t="s">
        <v>2274</v>
      </c>
      <c r="D965" s="192" t="s">
        <v>292</v>
      </c>
      <c r="E965" s="193" t="s">
        <v>2275</v>
      </c>
      <c r="F965" s="194" t="s">
        <v>2276</v>
      </c>
      <c r="G965" s="195" t="s">
        <v>219</v>
      </c>
      <c r="H965" s="196">
        <v>172.91999999999999</v>
      </c>
      <c r="I965" s="197"/>
      <c r="J965" s="198">
        <f>ROUND(I965*H965,2)</f>
        <v>0</v>
      </c>
      <c r="K965" s="194" t="s">
        <v>1112</v>
      </c>
      <c r="L965" s="199"/>
      <c r="M965" s="200" t="s">
        <v>3</v>
      </c>
      <c r="N965" s="201" t="s">
        <v>43</v>
      </c>
      <c r="O965" s="71"/>
      <c r="P965" s="181">
        <f>O965*H965</f>
        <v>0</v>
      </c>
      <c r="Q965" s="181">
        <v>0</v>
      </c>
      <c r="R965" s="181">
        <f>Q965*H965</f>
        <v>0</v>
      </c>
      <c r="S965" s="181">
        <v>0</v>
      </c>
      <c r="T965" s="182">
        <f>S965*H965</f>
        <v>0</v>
      </c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R965" s="183" t="s">
        <v>374</v>
      </c>
      <c r="AT965" s="183" t="s">
        <v>292</v>
      </c>
      <c r="AU965" s="183" t="s">
        <v>80</v>
      </c>
      <c r="AY965" s="18" t="s">
        <v>213</v>
      </c>
      <c r="BE965" s="184">
        <f>IF(N965="základní",J965,0)</f>
        <v>0</v>
      </c>
      <c r="BF965" s="184">
        <f>IF(N965="snížená",J965,0)</f>
        <v>0</v>
      </c>
      <c r="BG965" s="184">
        <f>IF(N965="zákl. přenesená",J965,0)</f>
        <v>0</v>
      </c>
      <c r="BH965" s="184">
        <f>IF(N965="sníž. přenesená",J965,0)</f>
        <v>0</v>
      </c>
      <c r="BI965" s="184">
        <f>IF(N965="nulová",J965,0)</f>
        <v>0</v>
      </c>
      <c r="BJ965" s="18" t="s">
        <v>76</v>
      </c>
      <c r="BK965" s="184">
        <f>ROUND(I965*H965,2)</f>
        <v>0</v>
      </c>
      <c r="BL965" s="18" t="s">
        <v>98</v>
      </c>
      <c r="BM965" s="183" t="s">
        <v>2277</v>
      </c>
    </row>
    <row r="966" s="2" customFormat="1">
      <c r="A966" s="37"/>
      <c r="B966" s="38"/>
      <c r="C966" s="37"/>
      <c r="D966" s="190" t="s">
        <v>235</v>
      </c>
      <c r="E966" s="37"/>
      <c r="F966" s="191" t="s">
        <v>2278</v>
      </c>
      <c r="G966" s="37"/>
      <c r="H966" s="37"/>
      <c r="I966" s="187"/>
      <c r="J966" s="37"/>
      <c r="K966" s="37"/>
      <c r="L966" s="38"/>
      <c r="M966" s="188"/>
      <c r="N966" s="189"/>
      <c r="O966" s="71"/>
      <c r="P966" s="71"/>
      <c r="Q966" s="71"/>
      <c r="R966" s="71"/>
      <c r="S966" s="71"/>
      <c r="T966" s="72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T966" s="18" t="s">
        <v>235</v>
      </c>
      <c r="AU966" s="18" t="s">
        <v>80</v>
      </c>
    </row>
    <row r="967" s="2" customFormat="1" ht="16.5" customHeight="1">
      <c r="A967" s="37"/>
      <c r="B967" s="171"/>
      <c r="C967" s="192" t="s">
        <v>2279</v>
      </c>
      <c r="D967" s="192" t="s">
        <v>292</v>
      </c>
      <c r="E967" s="193" t="s">
        <v>2280</v>
      </c>
      <c r="F967" s="194" t="s">
        <v>2281</v>
      </c>
      <c r="G967" s="195" t="s">
        <v>219</v>
      </c>
      <c r="H967" s="196">
        <v>66</v>
      </c>
      <c r="I967" s="197"/>
      <c r="J967" s="198">
        <f>ROUND(I967*H967,2)</f>
        <v>0</v>
      </c>
      <c r="K967" s="194" t="s">
        <v>1112</v>
      </c>
      <c r="L967" s="199"/>
      <c r="M967" s="200" t="s">
        <v>3</v>
      </c>
      <c r="N967" s="201" t="s">
        <v>43</v>
      </c>
      <c r="O967" s="71"/>
      <c r="P967" s="181">
        <f>O967*H967</f>
        <v>0</v>
      </c>
      <c r="Q967" s="181">
        <v>0</v>
      </c>
      <c r="R967" s="181">
        <f>Q967*H967</f>
        <v>0</v>
      </c>
      <c r="S967" s="181">
        <v>0</v>
      </c>
      <c r="T967" s="182">
        <f>S967*H967</f>
        <v>0</v>
      </c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R967" s="183" t="s">
        <v>374</v>
      </c>
      <c r="AT967" s="183" t="s">
        <v>292</v>
      </c>
      <c r="AU967" s="183" t="s">
        <v>80</v>
      </c>
      <c r="AY967" s="18" t="s">
        <v>213</v>
      </c>
      <c r="BE967" s="184">
        <f>IF(N967="základní",J967,0)</f>
        <v>0</v>
      </c>
      <c r="BF967" s="184">
        <f>IF(N967="snížená",J967,0)</f>
        <v>0</v>
      </c>
      <c r="BG967" s="184">
        <f>IF(N967="zákl. přenesená",J967,0)</f>
        <v>0</v>
      </c>
      <c r="BH967" s="184">
        <f>IF(N967="sníž. přenesená",J967,0)</f>
        <v>0</v>
      </c>
      <c r="BI967" s="184">
        <f>IF(N967="nulová",J967,0)</f>
        <v>0</v>
      </c>
      <c r="BJ967" s="18" t="s">
        <v>76</v>
      </c>
      <c r="BK967" s="184">
        <f>ROUND(I967*H967,2)</f>
        <v>0</v>
      </c>
      <c r="BL967" s="18" t="s">
        <v>98</v>
      </c>
      <c r="BM967" s="183" t="s">
        <v>2282</v>
      </c>
    </row>
    <row r="968" s="2" customFormat="1">
      <c r="A968" s="37"/>
      <c r="B968" s="38"/>
      <c r="C968" s="37"/>
      <c r="D968" s="190" t="s">
        <v>235</v>
      </c>
      <c r="E968" s="37"/>
      <c r="F968" s="191" t="s">
        <v>2283</v>
      </c>
      <c r="G968" s="37"/>
      <c r="H968" s="37"/>
      <c r="I968" s="187"/>
      <c r="J968" s="37"/>
      <c r="K968" s="37"/>
      <c r="L968" s="38"/>
      <c r="M968" s="188"/>
      <c r="N968" s="189"/>
      <c r="O968" s="71"/>
      <c r="P968" s="71"/>
      <c r="Q968" s="71"/>
      <c r="R968" s="71"/>
      <c r="S968" s="71"/>
      <c r="T968" s="72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T968" s="18" t="s">
        <v>235</v>
      </c>
      <c r="AU968" s="18" t="s">
        <v>80</v>
      </c>
    </row>
    <row r="969" s="2" customFormat="1" ht="16.5" customHeight="1">
      <c r="A969" s="37"/>
      <c r="B969" s="171"/>
      <c r="C969" s="172" t="s">
        <v>2284</v>
      </c>
      <c r="D969" s="172" t="s">
        <v>216</v>
      </c>
      <c r="E969" s="173" t="s">
        <v>2285</v>
      </c>
      <c r="F969" s="174" t="s">
        <v>2286</v>
      </c>
      <c r="G969" s="175" t="s">
        <v>403</v>
      </c>
      <c r="H969" s="176">
        <v>197.19999999999999</v>
      </c>
      <c r="I969" s="177"/>
      <c r="J969" s="178">
        <f>ROUND(I969*H969,2)</f>
        <v>0</v>
      </c>
      <c r="K969" s="174" t="s">
        <v>220</v>
      </c>
      <c r="L969" s="38"/>
      <c r="M969" s="179" t="s">
        <v>3</v>
      </c>
      <c r="N969" s="180" t="s">
        <v>43</v>
      </c>
      <c r="O969" s="71"/>
      <c r="P969" s="181">
        <f>O969*H969</f>
        <v>0</v>
      </c>
      <c r="Q969" s="181">
        <v>7.9999999999999996E-07</v>
      </c>
      <c r="R969" s="181">
        <f>Q969*H969</f>
        <v>0.00015775999999999998</v>
      </c>
      <c r="S969" s="181">
        <v>0</v>
      </c>
      <c r="T969" s="182">
        <f>S969*H969</f>
        <v>0</v>
      </c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R969" s="183" t="s">
        <v>98</v>
      </c>
      <c r="AT969" s="183" t="s">
        <v>216</v>
      </c>
      <c r="AU969" s="183" t="s">
        <v>80</v>
      </c>
      <c r="AY969" s="18" t="s">
        <v>213</v>
      </c>
      <c r="BE969" s="184">
        <f>IF(N969="základní",J969,0)</f>
        <v>0</v>
      </c>
      <c r="BF969" s="184">
        <f>IF(N969="snížená",J969,0)</f>
        <v>0</v>
      </c>
      <c r="BG969" s="184">
        <f>IF(N969="zákl. přenesená",J969,0)</f>
        <v>0</v>
      </c>
      <c r="BH969" s="184">
        <f>IF(N969="sníž. přenesená",J969,0)</f>
        <v>0</v>
      </c>
      <c r="BI969" s="184">
        <f>IF(N969="nulová",J969,0)</f>
        <v>0</v>
      </c>
      <c r="BJ969" s="18" t="s">
        <v>76</v>
      </c>
      <c r="BK969" s="184">
        <f>ROUND(I969*H969,2)</f>
        <v>0</v>
      </c>
      <c r="BL969" s="18" t="s">
        <v>98</v>
      </c>
      <c r="BM969" s="183" t="s">
        <v>2287</v>
      </c>
    </row>
    <row r="970" s="2" customFormat="1">
      <c r="A970" s="37"/>
      <c r="B970" s="38"/>
      <c r="C970" s="37"/>
      <c r="D970" s="185" t="s">
        <v>224</v>
      </c>
      <c r="E970" s="37"/>
      <c r="F970" s="186" t="s">
        <v>2288</v>
      </c>
      <c r="G970" s="37"/>
      <c r="H970" s="37"/>
      <c r="I970" s="187"/>
      <c r="J970" s="37"/>
      <c r="K970" s="37"/>
      <c r="L970" s="38"/>
      <c r="M970" s="188"/>
      <c r="N970" s="189"/>
      <c r="O970" s="71"/>
      <c r="P970" s="71"/>
      <c r="Q970" s="71"/>
      <c r="R970" s="71"/>
      <c r="S970" s="71"/>
      <c r="T970" s="72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T970" s="18" t="s">
        <v>224</v>
      </c>
      <c r="AU970" s="18" t="s">
        <v>80</v>
      </c>
    </row>
    <row r="971" s="2" customFormat="1" ht="16.5" customHeight="1">
      <c r="A971" s="37"/>
      <c r="B971" s="171"/>
      <c r="C971" s="192" t="s">
        <v>2289</v>
      </c>
      <c r="D971" s="192" t="s">
        <v>292</v>
      </c>
      <c r="E971" s="193" t="s">
        <v>2290</v>
      </c>
      <c r="F971" s="194" t="s">
        <v>2291</v>
      </c>
      <c r="G971" s="195" t="s">
        <v>403</v>
      </c>
      <c r="H971" s="196">
        <v>216.91999999999999</v>
      </c>
      <c r="I971" s="197"/>
      <c r="J971" s="198">
        <f>ROUND(I971*H971,2)</f>
        <v>0</v>
      </c>
      <c r="K971" s="194" t="s">
        <v>220</v>
      </c>
      <c r="L971" s="199"/>
      <c r="M971" s="200" t="s">
        <v>3</v>
      </c>
      <c r="N971" s="201" t="s">
        <v>43</v>
      </c>
      <c r="O971" s="71"/>
      <c r="P971" s="181">
        <f>O971*H971</f>
        <v>0</v>
      </c>
      <c r="Q971" s="181">
        <v>0.00027999999999999998</v>
      </c>
      <c r="R971" s="181">
        <f>Q971*H971</f>
        <v>0.060737599999999989</v>
      </c>
      <c r="S971" s="181">
        <v>0</v>
      </c>
      <c r="T971" s="182">
        <f>S971*H971</f>
        <v>0</v>
      </c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R971" s="183" t="s">
        <v>374</v>
      </c>
      <c r="AT971" s="183" t="s">
        <v>292</v>
      </c>
      <c r="AU971" s="183" t="s">
        <v>80</v>
      </c>
      <c r="AY971" s="18" t="s">
        <v>213</v>
      </c>
      <c r="BE971" s="184">
        <f>IF(N971="základní",J971,0)</f>
        <v>0</v>
      </c>
      <c r="BF971" s="184">
        <f>IF(N971="snížená",J971,0)</f>
        <v>0</v>
      </c>
      <c r="BG971" s="184">
        <f>IF(N971="zákl. přenesená",J971,0)</f>
        <v>0</v>
      </c>
      <c r="BH971" s="184">
        <f>IF(N971="sníž. přenesená",J971,0)</f>
        <v>0</v>
      </c>
      <c r="BI971" s="184">
        <f>IF(N971="nulová",J971,0)</f>
        <v>0</v>
      </c>
      <c r="BJ971" s="18" t="s">
        <v>76</v>
      </c>
      <c r="BK971" s="184">
        <f>ROUND(I971*H971,2)</f>
        <v>0</v>
      </c>
      <c r="BL971" s="18" t="s">
        <v>98</v>
      </c>
      <c r="BM971" s="183" t="s">
        <v>2292</v>
      </c>
    </row>
    <row r="972" s="2" customFormat="1" ht="49.05" customHeight="1">
      <c r="A972" s="37"/>
      <c r="B972" s="171"/>
      <c r="C972" s="172" t="s">
        <v>2293</v>
      </c>
      <c r="D972" s="172" t="s">
        <v>216</v>
      </c>
      <c r="E972" s="173" t="s">
        <v>2294</v>
      </c>
      <c r="F972" s="174" t="s">
        <v>2295</v>
      </c>
      <c r="G972" s="175" t="s">
        <v>281</v>
      </c>
      <c r="H972" s="176">
        <v>0.13400000000000001</v>
      </c>
      <c r="I972" s="177"/>
      <c r="J972" s="178">
        <f>ROUND(I972*H972,2)</f>
        <v>0</v>
      </c>
      <c r="K972" s="174" t="s">
        <v>220</v>
      </c>
      <c r="L972" s="38"/>
      <c r="M972" s="179" t="s">
        <v>3</v>
      </c>
      <c r="N972" s="180" t="s">
        <v>43</v>
      </c>
      <c r="O972" s="71"/>
      <c r="P972" s="181">
        <f>O972*H972</f>
        <v>0</v>
      </c>
      <c r="Q972" s="181">
        <v>0</v>
      </c>
      <c r="R972" s="181">
        <f>Q972*H972</f>
        <v>0</v>
      </c>
      <c r="S972" s="181">
        <v>0</v>
      </c>
      <c r="T972" s="182">
        <f>S972*H972</f>
        <v>0</v>
      </c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R972" s="183" t="s">
        <v>98</v>
      </c>
      <c r="AT972" s="183" t="s">
        <v>216</v>
      </c>
      <c r="AU972" s="183" t="s">
        <v>80</v>
      </c>
      <c r="AY972" s="18" t="s">
        <v>213</v>
      </c>
      <c r="BE972" s="184">
        <f>IF(N972="základní",J972,0)</f>
        <v>0</v>
      </c>
      <c r="BF972" s="184">
        <f>IF(N972="snížená",J972,0)</f>
        <v>0</v>
      </c>
      <c r="BG972" s="184">
        <f>IF(N972="zákl. přenesená",J972,0)</f>
        <v>0</v>
      </c>
      <c r="BH972" s="184">
        <f>IF(N972="sníž. přenesená",J972,0)</f>
        <v>0</v>
      </c>
      <c r="BI972" s="184">
        <f>IF(N972="nulová",J972,0)</f>
        <v>0</v>
      </c>
      <c r="BJ972" s="18" t="s">
        <v>76</v>
      </c>
      <c r="BK972" s="184">
        <f>ROUND(I972*H972,2)</f>
        <v>0</v>
      </c>
      <c r="BL972" s="18" t="s">
        <v>98</v>
      </c>
      <c r="BM972" s="183" t="s">
        <v>2296</v>
      </c>
    </row>
    <row r="973" s="2" customFormat="1">
      <c r="A973" s="37"/>
      <c r="B973" s="38"/>
      <c r="C973" s="37"/>
      <c r="D973" s="185" t="s">
        <v>224</v>
      </c>
      <c r="E973" s="37"/>
      <c r="F973" s="186" t="s">
        <v>2297</v>
      </c>
      <c r="G973" s="37"/>
      <c r="H973" s="37"/>
      <c r="I973" s="187"/>
      <c r="J973" s="37"/>
      <c r="K973" s="37"/>
      <c r="L973" s="38"/>
      <c r="M973" s="188"/>
      <c r="N973" s="189"/>
      <c r="O973" s="71"/>
      <c r="P973" s="71"/>
      <c r="Q973" s="71"/>
      <c r="R973" s="71"/>
      <c r="S973" s="71"/>
      <c r="T973" s="72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T973" s="18" t="s">
        <v>224</v>
      </c>
      <c r="AU973" s="18" t="s">
        <v>80</v>
      </c>
    </row>
    <row r="974" s="12" customFormat="1" ht="22.8" customHeight="1">
      <c r="A974" s="12"/>
      <c r="B974" s="158"/>
      <c r="C974" s="12"/>
      <c r="D974" s="159" t="s">
        <v>71</v>
      </c>
      <c r="E974" s="169" t="s">
        <v>2298</v>
      </c>
      <c r="F974" s="169" t="s">
        <v>2299</v>
      </c>
      <c r="G974" s="12"/>
      <c r="H974" s="12"/>
      <c r="I974" s="161"/>
      <c r="J974" s="170">
        <f>BK974</f>
        <v>0</v>
      </c>
      <c r="K974" s="12"/>
      <c r="L974" s="158"/>
      <c r="M974" s="163"/>
      <c r="N974" s="164"/>
      <c r="O974" s="164"/>
      <c r="P974" s="165">
        <f>P975+SUM(P976:P994)</f>
        <v>0</v>
      </c>
      <c r="Q974" s="164"/>
      <c r="R974" s="165">
        <f>R975+SUM(R976:R994)</f>
        <v>5.7566619999999995</v>
      </c>
      <c r="S974" s="164"/>
      <c r="T974" s="166">
        <f>T975+SUM(T976:T994)</f>
        <v>0</v>
      </c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R974" s="159" t="s">
        <v>80</v>
      </c>
      <c r="AT974" s="167" t="s">
        <v>71</v>
      </c>
      <c r="AU974" s="167" t="s">
        <v>76</v>
      </c>
      <c r="AY974" s="159" t="s">
        <v>213</v>
      </c>
      <c r="BK974" s="168">
        <f>BK975+SUM(BK976:BK994)</f>
        <v>0</v>
      </c>
    </row>
    <row r="975" s="2" customFormat="1" ht="24.15" customHeight="1">
      <c r="A975" s="37"/>
      <c r="B975" s="171"/>
      <c r="C975" s="172" t="s">
        <v>2300</v>
      </c>
      <c r="D975" s="172" t="s">
        <v>216</v>
      </c>
      <c r="E975" s="173" t="s">
        <v>2301</v>
      </c>
      <c r="F975" s="174" t="s">
        <v>2302</v>
      </c>
      <c r="G975" s="175" t="s">
        <v>219</v>
      </c>
      <c r="H975" s="176">
        <v>185.70699999999999</v>
      </c>
      <c r="I975" s="177"/>
      <c r="J975" s="178">
        <f>ROUND(I975*H975,2)</f>
        <v>0</v>
      </c>
      <c r="K975" s="174" t="s">
        <v>220</v>
      </c>
      <c r="L975" s="38"/>
      <c r="M975" s="179" t="s">
        <v>3</v>
      </c>
      <c r="N975" s="180" t="s">
        <v>43</v>
      </c>
      <c r="O975" s="71"/>
      <c r="P975" s="181">
        <f>O975*H975</f>
        <v>0</v>
      </c>
      <c r="Q975" s="181">
        <v>0.00029999999999999997</v>
      </c>
      <c r="R975" s="181">
        <f>Q975*H975</f>
        <v>0.055712099999999994</v>
      </c>
      <c r="S975" s="181">
        <v>0</v>
      </c>
      <c r="T975" s="182">
        <f>S975*H975</f>
        <v>0</v>
      </c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R975" s="183" t="s">
        <v>98</v>
      </c>
      <c r="AT975" s="183" t="s">
        <v>216</v>
      </c>
      <c r="AU975" s="183" t="s">
        <v>80</v>
      </c>
      <c r="AY975" s="18" t="s">
        <v>213</v>
      </c>
      <c r="BE975" s="184">
        <f>IF(N975="základní",J975,0)</f>
        <v>0</v>
      </c>
      <c r="BF975" s="184">
        <f>IF(N975="snížená",J975,0)</f>
        <v>0</v>
      </c>
      <c r="BG975" s="184">
        <f>IF(N975="zákl. přenesená",J975,0)</f>
        <v>0</v>
      </c>
      <c r="BH975" s="184">
        <f>IF(N975="sníž. přenesená",J975,0)</f>
        <v>0</v>
      </c>
      <c r="BI975" s="184">
        <f>IF(N975="nulová",J975,0)</f>
        <v>0</v>
      </c>
      <c r="BJ975" s="18" t="s">
        <v>76</v>
      </c>
      <c r="BK975" s="184">
        <f>ROUND(I975*H975,2)</f>
        <v>0</v>
      </c>
      <c r="BL975" s="18" t="s">
        <v>98</v>
      </c>
      <c r="BM975" s="183" t="s">
        <v>2303</v>
      </c>
    </row>
    <row r="976" s="2" customFormat="1">
      <c r="A976" s="37"/>
      <c r="B976" s="38"/>
      <c r="C976" s="37"/>
      <c r="D976" s="185" t="s">
        <v>224</v>
      </c>
      <c r="E976" s="37"/>
      <c r="F976" s="186" t="s">
        <v>2304</v>
      </c>
      <c r="G976" s="37"/>
      <c r="H976" s="37"/>
      <c r="I976" s="187"/>
      <c r="J976" s="37"/>
      <c r="K976" s="37"/>
      <c r="L976" s="38"/>
      <c r="M976" s="188"/>
      <c r="N976" s="189"/>
      <c r="O976" s="71"/>
      <c r="P976" s="71"/>
      <c r="Q976" s="71"/>
      <c r="R976" s="71"/>
      <c r="S976" s="71"/>
      <c r="T976" s="72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T976" s="18" t="s">
        <v>224</v>
      </c>
      <c r="AU976" s="18" t="s">
        <v>80</v>
      </c>
    </row>
    <row r="977" s="2" customFormat="1" ht="37.8" customHeight="1">
      <c r="A977" s="37"/>
      <c r="B977" s="171"/>
      <c r="C977" s="172" t="s">
        <v>2305</v>
      </c>
      <c r="D977" s="172" t="s">
        <v>216</v>
      </c>
      <c r="E977" s="173" t="s">
        <v>2306</v>
      </c>
      <c r="F977" s="174" t="s">
        <v>2307</v>
      </c>
      <c r="G977" s="175" t="s">
        <v>219</v>
      </c>
      <c r="H977" s="176">
        <v>185.70699999999999</v>
      </c>
      <c r="I977" s="177"/>
      <c r="J977" s="178">
        <f>ROUND(I977*H977,2)</f>
        <v>0</v>
      </c>
      <c r="K977" s="174" t="s">
        <v>220</v>
      </c>
      <c r="L977" s="38"/>
      <c r="M977" s="179" t="s">
        <v>3</v>
      </c>
      <c r="N977" s="180" t="s">
        <v>43</v>
      </c>
      <c r="O977" s="71"/>
      <c r="P977" s="181">
        <f>O977*H977</f>
        <v>0</v>
      </c>
      <c r="Q977" s="181">
        <v>0.0089999999999999993</v>
      </c>
      <c r="R977" s="181">
        <f>Q977*H977</f>
        <v>1.6713629999999997</v>
      </c>
      <c r="S977" s="181">
        <v>0</v>
      </c>
      <c r="T977" s="182">
        <f>S977*H977</f>
        <v>0</v>
      </c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R977" s="183" t="s">
        <v>98</v>
      </c>
      <c r="AT977" s="183" t="s">
        <v>216</v>
      </c>
      <c r="AU977" s="183" t="s">
        <v>80</v>
      </c>
      <c r="AY977" s="18" t="s">
        <v>213</v>
      </c>
      <c r="BE977" s="184">
        <f>IF(N977="základní",J977,0)</f>
        <v>0</v>
      </c>
      <c r="BF977" s="184">
        <f>IF(N977="snížená",J977,0)</f>
        <v>0</v>
      </c>
      <c r="BG977" s="184">
        <f>IF(N977="zákl. přenesená",J977,0)</f>
        <v>0</v>
      </c>
      <c r="BH977" s="184">
        <f>IF(N977="sníž. přenesená",J977,0)</f>
        <v>0</v>
      </c>
      <c r="BI977" s="184">
        <f>IF(N977="nulová",J977,0)</f>
        <v>0</v>
      </c>
      <c r="BJ977" s="18" t="s">
        <v>76</v>
      </c>
      <c r="BK977" s="184">
        <f>ROUND(I977*H977,2)</f>
        <v>0</v>
      </c>
      <c r="BL977" s="18" t="s">
        <v>98</v>
      </c>
      <c r="BM977" s="183" t="s">
        <v>2308</v>
      </c>
    </row>
    <row r="978" s="2" customFormat="1">
      <c r="A978" s="37"/>
      <c r="B978" s="38"/>
      <c r="C978" s="37"/>
      <c r="D978" s="185" t="s">
        <v>224</v>
      </c>
      <c r="E978" s="37"/>
      <c r="F978" s="186" t="s">
        <v>2309</v>
      </c>
      <c r="G978" s="37"/>
      <c r="H978" s="37"/>
      <c r="I978" s="187"/>
      <c r="J978" s="37"/>
      <c r="K978" s="37"/>
      <c r="L978" s="38"/>
      <c r="M978" s="188"/>
      <c r="N978" s="189"/>
      <c r="O978" s="71"/>
      <c r="P978" s="71"/>
      <c r="Q978" s="71"/>
      <c r="R978" s="71"/>
      <c r="S978" s="71"/>
      <c r="T978" s="72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T978" s="18" t="s">
        <v>224</v>
      </c>
      <c r="AU978" s="18" t="s">
        <v>80</v>
      </c>
    </row>
    <row r="979" s="2" customFormat="1" ht="33" customHeight="1">
      <c r="A979" s="37"/>
      <c r="B979" s="171"/>
      <c r="C979" s="192" t="s">
        <v>2310</v>
      </c>
      <c r="D979" s="192" t="s">
        <v>292</v>
      </c>
      <c r="E979" s="193" t="s">
        <v>2311</v>
      </c>
      <c r="F979" s="194" t="s">
        <v>2312</v>
      </c>
      <c r="G979" s="195" t="s">
        <v>219</v>
      </c>
      <c r="H979" s="196">
        <v>204.27799999999999</v>
      </c>
      <c r="I979" s="197"/>
      <c r="J979" s="198">
        <f>ROUND(I979*H979,2)</f>
        <v>0</v>
      </c>
      <c r="K979" s="194" t="s">
        <v>220</v>
      </c>
      <c r="L979" s="199"/>
      <c r="M979" s="200" t="s">
        <v>3</v>
      </c>
      <c r="N979" s="201" t="s">
        <v>43</v>
      </c>
      <c r="O979" s="71"/>
      <c r="P979" s="181">
        <f>O979*H979</f>
        <v>0</v>
      </c>
      <c r="Q979" s="181">
        <v>0.019</v>
      </c>
      <c r="R979" s="181">
        <f>Q979*H979</f>
        <v>3.8812819999999997</v>
      </c>
      <c r="S979" s="181">
        <v>0</v>
      </c>
      <c r="T979" s="182">
        <f>S979*H979</f>
        <v>0</v>
      </c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R979" s="183" t="s">
        <v>374</v>
      </c>
      <c r="AT979" s="183" t="s">
        <v>292</v>
      </c>
      <c r="AU979" s="183" t="s">
        <v>80</v>
      </c>
      <c r="AY979" s="18" t="s">
        <v>213</v>
      </c>
      <c r="BE979" s="184">
        <f>IF(N979="základní",J979,0)</f>
        <v>0</v>
      </c>
      <c r="BF979" s="184">
        <f>IF(N979="snížená",J979,0)</f>
        <v>0</v>
      </c>
      <c r="BG979" s="184">
        <f>IF(N979="zákl. přenesená",J979,0)</f>
        <v>0</v>
      </c>
      <c r="BH979" s="184">
        <f>IF(N979="sníž. přenesená",J979,0)</f>
        <v>0</v>
      </c>
      <c r="BI979" s="184">
        <f>IF(N979="nulová",J979,0)</f>
        <v>0</v>
      </c>
      <c r="BJ979" s="18" t="s">
        <v>76</v>
      </c>
      <c r="BK979" s="184">
        <f>ROUND(I979*H979,2)</f>
        <v>0</v>
      </c>
      <c r="BL979" s="18" t="s">
        <v>98</v>
      </c>
      <c r="BM979" s="183" t="s">
        <v>2313</v>
      </c>
    </row>
    <row r="980" s="2" customFormat="1" ht="33" customHeight="1">
      <c r="A980" s="37"/>
      <c r="B980" s="171"/>
      <c r="C980" s="172" t="s">
        <v>2314</v>
      </c>
      <c r="D980" s="172" t="s">
        <v>216</v>
      </c>
      <c r="E980" s="173" t="s">
        <v>2315</v>
      </c>
      <c r="F980" s="174" t="s">
        <v>2316</v>
      </c>
      <c r="G980" s="175" t="s">
        <v>403</v>
      </c>
      <c r="H980" s="176">
        <v>17.414999999999999</v>
      </c>
      <c r="I980" s="177"/>
      <c r="J980" s="178">
        <f>ROUND(I980*H980,2)</f>
        <v>0</v>
      </c>
      <c r="K980" s="174" t="s">
        <v>220</v>
      </c>
      <c r="L980" s="38"/>
      <c r="M980" s="179" t="s">
        <v>3</v>
      </c>
      <c r="N980" s="180" t="s">
        <v>43</v>
      </c>
      <c r="O980" s="71"/>
      <c r="P980" s="181">
        <f>O980*H980</f>
        <v>0</v>
      </c>
      <c r="Q980" s="181">
        <v>0.00020000000000000001</v>
      </c>
      <c r="R980" s="181">
        <f>Q980*H980</f>
        <v>0.003483</v>
      </c>
      <c r="S980" s="181">
        <v>0</v>
      </c>
      <c r="T980" s="182">
        <f>S980*H980</f>
        <v>0</v>
      </c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R980" s="183" t="s">
        <v>98</v>
      </c>
      <c r="AT980" s="183" t="s">
        <v>216</v>
      </c>
      <c r="AU980" s="183" t="s">
        <v>80</v>
      </c>
      <c r="AY980" s="18" t="s">
        <v>213</v>
      </c>
      <c r="BE980" s="184">
        <f>IF(N980="základní",J980,0)</f>
        <v>0</v>
      </c>
      <c r="BF980" s="184">
        <f>IF(N980="snížená",J980,0)</f>
        <v>0</v>
      </c>
      <c r="BG980" s="184">
        <f>IF(N980="zákl. přenesená",J980,0)</f>
        <v>0</v>
      </c>
      <c r="BH980" s="184">
        <f>IF(N980="sníž. přenesená",J980,0)</f>
        <v>0</v>
      </c>
      <c r="BI980" s="184">
        <f>IF(N980="nulová",J980,0)</f>
        <v>0</v>
      </c>
      <c r="BJ980" s="18" t="s">
        <v>76</v>
      </c>
      <c r="BK980" s="184">
        <f>ROUND(I980*H980,2)</f>
        <v>0</v>
      </c>
      <c r="BL980" s="18" t="s">
        <v>98</v>
      </c>
      <c r="BM980" s="183" t="s">
        <v>2317</v>
      </c>
    </row>
    <row r="981" s="2" customFormat="1">
      <c r="A981" s="37"/>
      <c r="B981" s="38"/>
      <c r="C981" s="37"/>
      <c r="D981" s="185" t="s">
        <v>224</v>
      </c>
      <c r="E981" s="37"/>
      <c r="F981" s="186" t="s">
        <v>2318</v>
      </c>
      <c r="G981" s="37"/>
      <c r="H981" s="37"/>
      <c r="I981" s="187"/>
      <c r="J981" s="37"/>
      <c r="K981" s="37"/>
      <c r="L981" s="38"/>
      <c r="M981" s="188"/>
      <c r="N981" s="189"/>
      <c r="O981" s="71"/>
      <c r="P981" s="71"/>
      <c r="Q981" s="71"/>
      <c r="R981" s="71"/>
      <c r="S981" s="71"/>
      <c r="T981" s="72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T981" s="18" t="s">
        <v>224</v>
      </c>
      <c r="AU981" s="18" t="s">
        <v>80</v>
      </c>
    </row>
    <row r="982" s="2" customFormat="1" ht="24.15" customHeight="1">
      <c r="A982" s="37"/>
      <c r="B982" s="171"/>
      <c r="C982" s="192" t="s">
        <v>2319</v>
      </c>
      <c r="D982" s="192" t="s">
        <v>292</v>
      </c>
      <c r="E982" s="193" t="s">
        <v>2320</v>
      </c>
      <c r="F982" s="194" t="s">
        <v>2321</v>
      </c>
      <c r="G982" s="195" t="s">
        <v>403</v>
      </c>
      <c r="H982" s="196">
        <v>19.157</v>
      </c>
      <c r="I982" s="197"/>
      <c r="J982" s="198">
        <f>ROUND(I982*H982,2)</f>
        <v>0</v>
      </c>
      <c r="K982" s="194" t="s">
        <v>220</v>
      </c>
      <c r="L982" s="199"/>
      <c r="M982" s="200" t="s">
        <v>3</v>
      </c>
      <c r="N982" s="201" t="s">
        <v>43</v>
      </c>
      <c r="O982" s="71"/>
      <c r="P982" s="181">
        <f>O982*H982</f>
        <v>0</v>
      </c>
      <c r="Q982" s="181">
        <v>0.00025999999999999998</v>
      </c>
      <c r="R982" s="181">
        <f>Q982*H982</f>
        <v>0.0049808199999999995</v>
      </c>
      <c r="S982" s="181">
        <v>0</v>
      </c>
      <c r="T982" s="182">
        <f>S982*H982</f>
        <v>0</v>
      </c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R982" s="183" t="s">
        <v>374</v>
      </c>
      <c r="AT982" s="183" t="s">
        <v>292</v>
      </c>
      <c r="AU982" s="183" t="s">
        <v>80</v>
      </c>
      <c r="AY982" s="18" t="s">
        <v>213</v>
      </c>
      <c r="BE982" s="184">
        <f>IF(N982="základní",J982,0)</f>
        <v>0</v>
      </c>
      <c r="BF982" s="184">
        <f>IF(N982="snížená",J982,0)</f>
        <v>0</v>
      </c>
      <c r="BG982" s="184">
        <f>IF(N982="zákl. přenesená",J982,0)</f>
        <v>0</v>
      </c>
      <c r="BH982" s="184">
        <f>IF(N982="sníž. přenesená",J982,0)</f>
        <v>0</v>
      </c>
      <c r="BI982" s="184">
        <f>IF(N982="nulová",J982,0)</f>
        <v>0</v>
      </c>
      <c r="BJ982" s="18" t="s">
        <v>76</v>
      </c>
      <c r="BK982" s="184">
        <f>ROUND(I982*H982,2)</f>
        <v>0</v>
      </c>
      <c r="BL982" s="18" t="s">
        <v>98</v>
      </c>
      <c r="BM982" s="183" t="s">
        <v>2322</v>
      </c>
    </row>
    <row r="983" s="2" customFormat="1" ht="24.15" customHeight="1">
      <c r="A983" s="37"/>
      <c r="B983" s="171"/>
      <c r="C983" s="172" t="s">
        <v>2323</v>
      </c>
      <c r="D983" s="172" t="s">
        <v>216</v>
      </c>
      <c r="E983" s="173" t="s">
        <v>2324</v>
      </c>
      <c r="F983" s="174" t="s">
        <v>2325</v>
      </c>
      <c r="G983" s="175" t="s">
        <v>403</v>
      </c>
      <c r="H983" s="176">
        <v>197.30000000000001</v>
      </c>
      <c r="I983" s="177"/>
      <c r="J983" s="178">
        <f>ROUND(I983*H983,2)</f>
        <v>0</v>
      </c>
      <c r="K983" s="174" t="s">
        <v>220</v>
      </c>
      <c r="L983" s="38"/>
      <c r="M983" s="179" t="s">
        <v>3</v>
      </c>
      <c r="N983" s="180" t="s">
        <v>43</v>
      </c>
      <c r="O983" s="71"/>
      <c r="P983" s="181">
        <f>O983*H983</f>
        <v>0</v>
      </c>
      <c r="Q983" s="181">
        <v>3.0000000000000001E-05</v>
      </c>
      <c r="R983" s="181">
        <f>Q983*H983</f>
        <v>0.0059190000000000006</v>
      </c>
      <c r="S983" s="181">
        <v>0</v>
      </c>
      <c r="T983" s="182">
        <f>S983*H983</f>
        <v>0</v>
      </c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R983" s="183" t="s">
        <v>98</v>
      </c>
      <c r="AT983" s="183" t="s">
        <v>216</v>
      </c>
      <c r="AU983" s="183" t="s">
        <v>80</v>
      </c>
      <c r="AY983" s="18" t="s">
        <v>213</v>
      </c>
      <c r="BE983" s="184">
        <f>IF(N983="základní",J983,0)</f>
        <v>0</v>
      </c>
      <c r="BF983" s="184">
        <f>IF(N983="snížená",J983,0)</f>
        <v>0</v>
      </c>
      <c r="BG983" s="184">
        <f>IF(N983="zákl. přenesená",J983,0)</f>
        <v>0</v>
      </c>
      <c r="BH983" s="184">
        <f>IF(N983="sníž. přenesená",J983,0)</f>
        <v>0</v>
      </c>
      <c r="BI983" s="184">
        <f>IF(N983="nulová",J983,0)</f>
        <v>0</v>
      </c>
      <c r="BJ983" s="18" t="s">
        <v>76</v>
      </c>
      <c r="BK983" s="184">
        <f>ROUND(I983*H983,2)</f>
        <v>0</v>
      </c>
      <c r="BL983" s="18" t="s">
        <v>98</v>
      </c>
      <c r="BM983" s="183" t="s">
        <v>2326</v>
      </c>
    </row>
    <row r="984" s="2" customFormat="1">
      <c r="A984" s="37"/>
      <c r="B984" s="38"/>
      <c r="C984" s="37"/>
      <c r="D984" s="185" t="s">
        <v>224</v>
      </c>
      <c r="E984" s="37"/>
      <c r="F984" s="186" t="s">
        <v>2327</v>
      </c>
      <c r="G984" s="37"/>
      <c r="H984" s="37"/>
      <c r="I984" s="187"/>
      <c r="J984" s="37"/>
      <c r="K984" s="37"/>
      <c r="L984" s="38"/>
      <c r="M984" s="188"/>
      <c r="N984" s="189"/>
      <c r="O984" s="71"/>
      <c r="P984" s="71"/>
      <c r="Q984" s="71"/>
      <c r="R984" s="71"/>
      <c r="S984" s="71"/>
      <c r="T984" s="72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T984" s="18" t="s">
        <v>224</v>
      </c>
      <c r="AU984" s="18" t="s">
        <v>80</v>
      </c>
    </row>
    <row r="985" s="2" customFormat="1" ht="24.15" customHeight="1">
      <c r="A985" s="37"/>
      <c r="B985" s="171"/>
      <c r="C985" s="172" t="s">
        <v>2328</v>
      </c>
      <c r="D985" s="172" t="s">
        <v>216</v>
      </c>
      <c r="E985" s="173" t="s">
        <v>2329</v>
      </c>
      <c r="F985" s="174" t="s">
        <v>2330</v>
      </c>
      <c r="G985" s="175" t="s">
        <v>329</v>
      </c>
      <c r="H985" s="176">
        <v>72</v>
      </c>
      <c r="I985" s="177"/>
      <c r="J985" s="178">
        <f>ROUND(I985*H985,2)</f>
        <v>0</v>
      </c>
      <c r="K985" s="174" t="s">
        <v>220</v>
      </c>
      <c r="L985" s="38"/>
      <c r="M985" s="179" t="s">
        <v>3</v>
      </c>
      <c r="N985" s="180" t="s">
        <v>43</v>
      </c>
      <c r="O985" s="71"/>
      <c r="P985" s="181">
        <f>O985*H985</f>
        <v>0</v>
      </c>
      <c r="Q985" s="181">
        <v>0</v>
      </c>
      <c r="R985" s="181">
        <f>Q985*H985</f>
        <v>0</v>
      </c>
      <c r="S985" s="181">
        <v>0</v>
      </c>
      <c r="T985" s="182">
        <f>S985*H985</f>
        <v>0</v>
      </c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R985" s="183" t="s">
        <v>98</v>
      </c>
      <c r="AT985" s="183" t="s">
        <v>216</v>
      </c>
      <c r="AU985" s="183" t="s">
        <v>80</v>
      </c>
      <c r="AY985" s="18" t="s">
        <v>213</v>
      </c>
      <c r="BE985" s="184">
        <f>IF(N985="základní",J985,0)</f>
        <v>0</v>
      </c>
      <c r="BF985" s="184">
        <f>IF(N985="snížená",J985,0)</f>
        <v>0</v>
      </c>
      <c r="BG985" s="184">
        <f>IF(N985="zákl. přenesená",J985,0)</f>
        <v>0</v>
      </c>
      <c r="BH985" s="184">
        <f>IF(N985="sníž. přenesená",J985,0)</f>
        <v>0</v>
      </c>
      <c r="BI985" s="184">
        <f>IF(N985="nulová",J985,0)</f>
        <v>0</v>
      </c>
      <c r="BJ985" s="18" t="s">
        <v>76</v>
      </c>
      <c r="BK985" s="184">
        <f>ROUND(I985*H985,2)</f>
        <v>0</v>
      </c>
      <c r="BL985" s="18" t="s">
        <v>98</v>
      </c>
      <c r="BM985" s="183" t="s">
        <v>2331</v>
      </c>
    </row>
    <row r="986" s="2" customFormat="1">
      <c r="A986" s="37"/>
      <c r="B986" s="38"/>
      <c r="C986" s="37"/>
      <c r="D986" s="185" t="s">
        <v>224</v>
      </c>
      <c r="E986" s="37"/>
      <c r="F986" s="186" t="s">
        <v>2332</v>
      </c>
      <c r="G986" s="37"/>
      <c r="H986" s="37"/>
      <c r="I986" s="187"/>
      <c r="J986" s="37"/>
      <c r="K986" s="37"/>
      <c r="L986" s="38"/>
      <c r="M986" s="188"/>
      <c r="N986" s="189"/>
      <c r="O986" s="71"/>
      <c r="P986" s="71"/>
      <c r="Q986" s="71"/>
      <c r="R986" s="71"/>
      <c r="S986" s="71"/>
      <c r="T986" s="72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T986" s="18" t="s">
        <v>224</v>
      </c>
      <c r="AU986" s="18" t="s">
        <v>80</v>
      </c>
    </row>
    <row r="987" s="2" customFormat="1" ht="24.15" customHeight="1">
      <c r="A987" s="37"/>
      <c r="B987" s="171"/>
      <c r="C987" s="172" t="s">
        <v>2333</v>
      </c>
      <c r="D987" s="172" t="s">
        <v>216</v>
      </c>
      <c r="E987" s="173" t="s">
        <v>2334</v>
      </c>
      <c r="F987" s="174" t="s">
        <v>2335</v>
      </c>
      <c r="G987" s="175" t="s">
        <v>329</v>
      </c>
      <c r="H987" s="176">
        <v>7</v>
      </c>
      <c r="I987" s="177"/>
      <c r="J987" s="178">
        <f>ROUND(I987*H987,2)</f>
        <v>0</v>
      </c>
      <c r="K987" s="174" t="s">
        <v>220</v>
      </c>
      <c r="L987" s="38"/>
      <c r="M987" s="179" t="s">
        <v>3</v>
      </c>
      <c r="N987" s="180" t="s">
        <v>43</v>
      </c>
      <c r="O987" s="71"/>
      <c r="P987" s="181">
        <f>O987*H987</f>
        <v>0</v>
      </c>
      <c r="Q987" s="181">
        <v>0</v>
      </c>
      <c r="R987" s="181">
        <f>Q987*H987</f>
        <v>0</v>
      </c>
      <c r="S987" s="181">
        <v>0</v>
      </c>
      <c r="T987" s="182">
        <f>S987*H987</f>
        <v>0</v>
      </c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R987" s="183" t="s">
        <v>98</v>
      </c>
      <c r="AT987" s="183" t="s">
        <v>216</v>
      </c>
      <c r="AU987" s="183" t="s">
        <v>80</v>
      </c>
      <c r="AY987" s="18" t="s">
        <v>213</v>
      </c>
      <c r="BE987" s="184">
        <f>IF(N987="základní",J987,0)</f>
        <v>0</v>
      </c>
      <c r="BF987" s="184">
        <f>IF(N987="snížená",J987,0)</f>
        <v>0</v>
      </c>
      <c r="BG987" s="184">
        <f>IF(N987="zákl. přenesená",J987,0)</f>
        <v>0</v>
      </c>
      <c r="BH987" s="184">
        <f>IF(N987="sníž. přenesená",J987,0)</f>
        <v>0</v>
      </c>
      <c r="BI987" s="184">
        <f>IF(N987="nulová",J987,0)</f>
        <v>0</v>
      </c>
      <c r="BJ987" s="18" t="s">
        <v>76</v>
      </c>
      <c r="BK987" s="184">
        <f>ROUND(I987*H987,2)</f>
        <v>0</v>
      </c>
      <c r="BL987" s="18" t="s">
        <v>98</v>
      </c>
      <c r="BM987" s="183" t="s">
        <v>2336</v>
      </c>
    </row>
    <row r="988" s="2" customFormat="1">
      <c r="A988" s="37"/>
      <c r="B988" s="38"/>
      <c r="C988" s="37"/>
      <c r="D988" s="185" t="s">
        <v>224</v>
      </c>
      <c r="E988" s="37"/>
      <c r="F988" s="186" t="s">
        <v>2337</v>
      </c>
      <c r="G988" s="37"/>
      <c r="H988" s="37"/>
      <c r="I988" s="187"/>
      <c r="J988" s="37"/>
      <c r="K988" s="37"/>
      <c r="L988" s="38"/>
      <c r="M988" s="188"/>
      <c r="N988" s="189"/>
      <c r="O988" s="71"/>
      <c r="P988" s="71"/>
      <c r="Q988" s="71"/>
      <c r="R988" s="71"/>
      <c r="S988" s="71"/>
      <c r="T988" s="72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T988" s="18" t="s">
        <v>224</v>
      </c>
      <c r="AU988" s="18" t="s">
        <v>80</v>
      </c>
    </row>
    <row r="989" s="2" customFormat="1" ht="24.15" customHeight="1">
      <c r="A989" s="37"/>
      <c r="B989" s="171"/>
      <c r="C989" s="172" t="s">
        <v>2338</v>
      </c>
      <c r="D989" s="172" t="s">
        <v>216</v>
      </c>
      <c r="E989" s="173" t="s">
        <v>2339</v>
      </c>
      <c r="F989" s="174" t="s">
        <v>2340</v>
      </c>
      <c r="G989" s="175" t="s">
        <v>403</v>
      </c>
      <c r="H989" s="176">
        <v>17.414999999999999</v>
      </c>
      <c r="I989" s="177"/>
      <c r="J989" s="178">
        <f>ROUND(I989*H989,2)</f>
        <v>0</v>
      </c>
      <c r="K989" s="174" t="s">
        <v>220</v>
      </c>
      <c r="L989" s="38"/>
      <c r="M989" s="179" t="s">
        <v>3</v>
      </c>
      <c r="N989" s="180" t="s">
        <v>43</v>
      </c>
      <c r="O989" s="71"/>
      <c r="P989" s="181">
        <f>O989*H989</f>
        <v>0</v>
      </c>
      <c r="Q989" s="181">
        <v>0.00095200000000000005</v>
      </c>
      <c r="R989" s="181">
        <f>Q989*H989</f>
        <v>0.01657908</v>
      </c>
      <c r="S989" s="181">
        <v>0</v>
      </c>
      <c r="T989" s="182">
        <f>S989*H989</f>
        <v>0</v>
      </c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R989" s="183" t="s">
        <v>98</v>
      </c>
      <c r="AT989" s="183" t="s">
        <v>216</v>
      </c>
      <c r="AU989" s="183" t="s">
        <v>80</v>
      </c>
      <c r="AY989" s="18" t="s">
        <v>213</v>
      </c>
      <c r="BE989" s="184">
        <f>IF(N989="základní",J989,0)</f>
        <v>0</v>
      </c>
      <c r="BF989" s="184">
        <f>IF(N989="snížená",J989,0)</f>
        <v>0</v>
      </c>
      <c r="BG989" s="184">
        <f>IF(N989="zákl. přenesená",J989,0)</f>
        <v>0</v>
      </c>
      <c r="BH989" s="184">
        <f>IF(N989="sníž. přenesená",J989,0)</f>
        <v>0</v>
      </c>
      <c r="BI989" s="184">
        <f>IF(N989="nulová",J989,0)</f>
        <v>0</v>
      </c>
      <c r="BJ989" s="18" t="s">
        <v>76</v>
      </c>
      <c r="BK989" s="184">
        <f>ROUND(I989*H989,2)</f>
        <v>0</v>
      </c>
      <c r="BL989" s="18" t="s">
        <v>98</v>
      </c>
      <c r="BM989" s="183" t="s">
        <v>2341</v>
      </c>
    </row>
    <row r="990" s="2" customFormat="1">
      <c r="A990" s="37"/>
      <c r="B990" s="38"/>
      <c r="C990" s="37"/>
      <c r="D990" s="185" t="s">
        <v>224</v>
      </c>
      <c r="E990" s="37"/>
      <c r="F990" s="186" t="s">
        <v>2342</v>
      </c>
      <c r="G990" s="37"/>
      <c r="H990" s="37"/>
      <c r="I990" s="187"/>
      <c r="J990" s="37"/>
      <c r="K990" s="37"/>
      <c r="L990" s="38"/>
      <c r="M990" s="188"/>
      <c r="N990" s="189"/>
      <c r="O990" s="71"/>
      <c r="P990" s="71"/>
      <c r="Q990" s="71"/>
      <c r="R990" s="71"/>
      <c r="S990" s="71"/>
      <c r="T990" s="72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T990" s="18" t="s">
        <v>224</v>
      </c>
      <c r="AU990" s="18" t="s">
        <v>80</v>
      </c>
    </row>
    <row r="991" s="2" customFormat="1" ht="33" customHeight="1">
      <c r="A991" s="37"/>
      <c r="B991" s="171"/>
      <c r="C991" s="192" t="s">
        <v>2343</v>
      </c>
      <c r="D991" s="192" t="s">
        <v>292</v>
      </c>
      <c r="E991" s="193" t="s">
        <v>2311</v>
      </c>
      <c r="F991" s="194" t="s">
        <v>2312</v>
      </c>
      <c r="G991" s="195" t="s">
        <v>219</v>
      </c>
      <c r="H991" s="196">
        <v>5.2249999999999996</v>
      </c>
      <c r="I991" s="197"/>
      <c r="J991" s="198">
        <f>ROUND(I991*H991,2)</f>
        <v>0</v>
      </c>
      <c r="K991" s="194" t="s">
        <v>220</v>
      </c>
      <c r="L991" s="199"/>
      <c r="M991" s="200" t="s">
        <v>3</v>
      </c>
      <c r="N991" s="201" t="s">
        <v>43</v>
      </c>
      <c r="O991" s="71"/>
      <c r="P991" s="181">
        <f>O991*H991</f>
        <v>0</v>
      </c>
      <c r="Q991" s="181">
        <v>0.019</v>
      </c>
      <c r="R991" s="181">
        <f>Q991*H991</f>
        <v>0.099274999999999988</v>
      </c>
      <c r="S991" s="181">
        <v>0</v>
      </c>
      <c r="T991" s="182">
        <f>S991*H991</f>
        <v>0</v>
      </c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R991" s="183" t="s">
        <v>374</v>
      </c>
      <c r="AT991" s="183" t="s">
        <v>292</v>
      </c>
      <c r="AU991" s="183" t="s">
        <v>80</v>
      </c>
      <c r="AY991" s="18" t="s">
        <v>213</v>
      </c>
      <c r="BE991" s="184">
        <f>IF(N991="základní",J991,0)</f>
        <v>0</v>
      </c>
      <c r="BF991" s="184">
        <f>IF(N991="snížená",J991,0)</f>
        <v>0</v>
      </c>
      <c r="BG991" s="184">
        <f>IF(N991="zákl. přenesená",J991,0)</f>
        <v>0</v>
      </c>
      <c r="BH991" s="184">
        <f>IF(N991="sníž. přenesená",J991,0)</f>
        <v>0</v>
      </c>
      <c r="BI991" s="184">
        <f>IF(N991="nulová",J991,0)</f>
        <v>0</v>
      </c>
      <c r="BJ991" s="18" t="s">
        <v>76</v>
      </c>
      <c r="BK991" s="184">
        <f>ROUND(I991*H991,2)</f>
        <v>0</v>
      </c>
      <c r="BL991" s="18" t="s">
        <v>98</v>
      </c>
      <c r="BM991" s="183" t="s">
        <v>2344</v>
      </c>
    </row>
    <row r="992" s="2" customFormat="1" ht="49.05" customHeight="1">
      <c r="A992" s="37"/>
      <c r="B992" s="171"/>
      <c r="C992" s="172" t="s">
        <v>2345</v>
      </c>
      <c r="D992" s="172" t="s">
        <v>216</v>
      </c>
      <c r="E992" s="173" t="s">
        <v>2346</v>
      </c>
      <c r="F992" s="174" t="s">
        <v>2347</v>
      </c>
      <c r="G992" s="175" t="s">
        <v>281</v>
      </c>
      <c r="H992" s="176">
        <v>5.7569999999999997</v>
      </c>
      <c r="I992" s="177"/>
      <c r="J992" s="178">
        <f>ROUND(I992*H992,2)</f>
        <v>0</v>
      </c>
      <c r="K992" s="174" t="s">
        <v>220</v>
      </c>
      <c r="L992" s="38"/>
      <c r="M992" s="179" t="s">
        <v>3</v>
      </c>
      <c r="N992" s="180" t="s">
        <v>43</v>
      </c>
      <c r="O992" s="71"/>
      <c r="P992" s="181">
        <f>O992*H992</f>
        <v>0</v>
      </c>
      <c r="Q992" s="181">
        <v>0</v>
      </c>
      <c r="R992" s="181">
        <f>Q992*H992</f>
        <v>0</v>
      </c>
      <c r="S992" s="181">
        <v>0</v>
      </c>
      <c r="T992" s="182">
        <f>S992*H992</f>
        <v>0</v>
      </c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R992" s="183" t="s">
        <v>98</v>
      </c>
      <c r="AT992" s="183" t="s">
        <v>216</v>
      </c>
      <c r="AU992" s="183" t="s">
        <v>80</v>
      </c>
      <c r="AY992" s="18" t="s">
        <v>213</v>
      </c>
      <c r="BE992" s="184">
        <f>IF(N992="základní",J992,0)</f>
        <v>0</v>
      </c>
      <c r="BF992" s="184">
        <f>IF(N992="snížená",J992,0)</f>
        <v>0</v>
      </c>
      <c r="BG992" s="184">
        <f>IF(N992="zákl. přenesená",J992,0)</f>
        <v>0</v>
      </c>
      <c r="BH992" s="184">
        <f>IF(N992="sníž. přenesená",J992,0)</f>
        <v>0</v>
      </c>
      <c r="BI992" s="184">
        <f>IF(N992="nulová",J992,0)</f>
        <v>0</v>
      </c>
      <c r="BJ992" s="18" t="s">
        <v>76</v>
      </c>
      <c r="BK992" s="184">
        <f>ROUND(I992*H992,2)</f>
        <v>0</v>
      </c>
      <c r="BL992" s="18" t="s">
        <v>98</v>
      </c>
      <c r="BM992" s="183" t="s">
        <v>2348</v>
      </c>
    </row>
    <row r="993" s="2" customFormat="1">
      <c r="A993" s="37"/>
      <c r="B993" s="38"/>
      <c r="C993" s="37"/>
      <c r="D993" s="185" t="s">
        <v>224</v>
      </c>
      <c r="E993" s="37"/>
      <c r="F993" s="186" t="s">
        <v>2349</v>
      </c>
      <c r="G993" s="37"/>
      <c r="H993" s="37"/>
      <c r="I993" s="187"/>
      <c r="J993" s="37"/>
      <c r="K993" s="37"/>
      <c r="L993" s="38"/>
      <c r="M993" s="188"/>
      <c r="N993" s="189"/>
      <c r="O993" s="71"/>
      <c r="P993" s="71"/>
      <c r="Q993" s="71"/>
      <c r="R993" s="71"/>
      <c r="S993" s="71"/>
      <c r="T993" s="72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T993" s="18" t="s">
        <v>224</v>
      </c>
      <c r="AU993" s="18" t="s">
        <v>80</v>
      </c>
    </row>
    <row r="994" s="12" customFormat="1" ht="20.88" customHeight="1">
      <c r="A994" s="12"/>
      <c r="B994" s="158"/>
      <c r="C994" s="12"/>
      <c r="D994" s="159" t="s">
        <v>71</v>
      </c>
      <c r="E994" s="169" t="s">
        <v>2350</v>
      </c>
      <c r="F994" s="169" t="s">
        <v>2351</v>
      </c>
      <c r="G994" s="12"/>
      <c r="H994" s="12"/>
      <c r="I994" s="161"/>
      <c r="J994" s="170">
        <f>BK994</f>
        <v>0</v>
      </c>
      <c r="K994" s="12"/>
      <c r="L994" s="158"/>
      <c r="M994" s="163"/>
      <c r="N994" s="164"/>
      <c r="O994" s="164"/>
      <c r="P994" s="165">
        <f>SUM(P995:P998)</f>
        <v>0</v>
      </c>
      <c r="Q994" s="164"/>
      <c r="R994" s="165">
        <f>SUM(R995:R998)</f>
        <v>0.018068000000000001</v>
      </c>
      <c r="S994" s="164"/>
      <c r="T994" s="166">
        <f>SUM(T995:T998)</f>
        <v>0</v>
      </c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R994" s="159" t="s">
        <v>80</v>
      </c>
      <c r="AT994" s="167" t="s">
        <v>71</v>
      </c>
      <c r="AU994" s="167" t="s">
        <v>80</v>
      </c>
      <c r="AY994" s="159" t="s">
        <v>213</v>
      </c>
      <c r="BK994" s="168">
        <f>SUM(BK995:BK998)</f>
        <v>0</v>
      </c>
    </row>
    <row r="995" s="2" customFormat="1" ht="24.15" customHeight="1">
      <c r="A995" s="37"/>
      <c r="B995" s="171"/>
      <c r="C995" s="172" t="s">
        <v>2352</v>
      </c>
      <c r="D995" s="172" t="s">
        <v>216</v>
      </c>
      <c r="E995" s="173" t="s">
        <v>2353</v>
      </c>
      <c r="F995" s="174" t="s">
        <v>2354</v>
      </c>
      <c r="G995" s="175" t="s">
        <v>219</v>
      </c>
      <c r="H995" s="176">
        <v>12.045</v>
      </c>
      <c r="I995" s="177"/>
      <c r="J995" s="178">
        <f>ROUND(I995*H995,2)</f>
        <v>0</v>
      </c>
      <c r="K995" s="174" t="s">
        <v>220</v>
      </c>
      <c r="L995" s="38"/>
      <c r="M995" s="179" t="s">
        <v>3</v>
      </c>
      <c r="N995" s="180" t="s">
        <v>43</v>
      </c>
      <c r="O995" s="71"/>
      <c r="P995" s="181">
        <f>O995*H995</f>
        <v>0</v>
      </c>
      <c r="Q995" s="181">
        <v>0</v>
      </c>
      <c r="R995" s="181">
        <f>Q995*H995</f>
        <v>0</v>
      </c>
      <c r="S995" s="181">
        <v>0</v>
      </c>
      <c r="T995" s="182">
        <f>S995*H995</f>
        <v>0</v>
      </c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R995" s="183" t="s">
        <v>98</v>
      </c>
      <c r="AT995" s="183" t="s">
        <v>216</v>
      </c>
      <c r="AU995" s="183" t="s">
        <v>222</v>
      </c>
      <c r="AY995" s="18" t="s">
        <v>213</v>
      </c>
      <c r="BE995" s="184">
        <f>IF(N995="základní",J995,0)</f>
        <v>0</v>
      </c>
      <c r="BF995" s="184">
        <f>IF(N995="snížená",J995,0)</f>
        <v>0</v>
      </c>
      <c r="BG995" s="184">
        <f>IF(N995="zákl. přenesená",J995,0)</f>
        <v>0</v>
      </c>
      <c r="BH995" s="184">
        <f>IF(N995="sníž. přenesená",J995,0)</f>
        <v>0</v>
      </c>
      <c r="BI995" s="184">
        <f>IF(N995="nulová",J995,0)</f>
        <v>0</v>
      </c>
      <c r="BJ995" s="18" t="s">
        <v>76</v>
      </c>
      <c r="BK995" s="184">
        <f>ROUND(I995*H995,2)</f>
        <v>0</v>
      </c>
      <c r="BL995" s="18" t="s">
        <v>98</v>
      </c>
      <c r="BM995" s="183" t="s">
        <v>2355</v>
      </c>
    </row>
    <row r="996" s="2" customFormat="1">
      <c r="A996" s="37"/>
      <c r="B996" s="38"/>
      <c r="C996" s="37"/>
      <c r="D996" s="185" t="s">
        <v>224</v>
      </c>
      <c r="E996" s="37"/>
      <c r="F996" s="186" t="s">
        <v>2356</v>
      </c>
      <c r="G996" s="37"/>
      <c r="H996" s="37"/>
      <c r="I996" s="187"/>
      <c r="J996" s="37"/>
      <c r="K996" s="37"/>
      <c r="L996" s="38"/>
      <c r="M996" s="188"/>
      <c r="N996" s="189"/>
      <c r="O996" s="71"/>
      <c r="P996" s="71"/>
      <c r="Q996" s="71"/>
      <c r="R996" s="71"/>
      <c r="S996" s="71"/>
      <c r="T996" s="72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T996" s="18" t="s">
        <v>224</v>
      </c>
      <c r="AU996" s="18" t="s">
        <v>222</v>
      </c>
    </row>
    <row r="997" s="2" customFormat="1" ht="24.15" customHeight="1">
      <c r="A997" s="37"/>
      <c r="B997" s="171"/>
      <c r="C997" s="192" t="s">
        <v>2357</v>
      </c>
      <c r="D997" s="192" t="s">
        <v>292</v>
      </c>
      <c r="E997" s="193" t="s">
        <v>2191</v>
      </c>
      <c r="F997" s="194" t="s">
        <v>2192</v>
      </c>
      <c r="G997" s="195" t="s">
        <v>409</v>
      </c>
      <c r="H997" s="196">
        <v>18.068000000000001</v>
      </c>
      <c r="I997" s="197"/>
      <c r="J997" s="198">
        <f>ROUND(I997*H997,2)</f>
        <v>0</v>
      </c>
      <c r="K997" s="194" t="s">
        <v>220</v>
      </c>
      <c r="L997" s="199"/>
      <c r="M997" s="200" t="s">
        <v>3</v>
      </c>
      <c r="N997" s="201" t="s">
        <v>43</v>
      </c>
      <c r="O997" s="71"/>
      <c r="P997" s="181">
        <f>O997*H997</f>
        <v>0</v>
      </c>
      <c r="Q997" s="181">
        <v>0.001</v>
      </c>
      <c r="R997" s="181">
        <f>Q997*H997</f>
        <v>0.018068000000000001</v>
      </c>
      <c r="S997" s="181">
        <v>0</v>
      </c>
      <c r="T997" s="182">
        <f>S997*H997</f>
        <v>0</v>
      </c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R997" s="183" t="s">
        <v>374</v>
      </c>
      <c r="AT997" s="183" t="s">
        <v>292</v>
      </c>
      <c r="AU997" s="183" t="s">
        <v>222</v>
      </c>
      <c r="AY997" s="18" t="s">
        <v>213</v>
      </c>
      <c r="BE997" s="184">
        <f>IF(N997="základní",J997,0)</f>
        <v>0</v>
      </c>
      <c r="BF997" s="184">
        <f>IF(N997="snížená",J997,0)</f>
        <v>0</v>
      </c>
      <c r="BG997" s="184">
        <f>IF(N997="zákl. přenesená",J997,0)</f>
        <v>0</v>
      </c>
      <c r="BH997" s="184">
        <f>IF(N997="sníž. přenesená",J997,0)</f>
        <v>0</v>
      </c>
      <c r="BI997" s="184">
        <f>IF(N997="nulová",J997,0)</f>
        <v>0</v>
      </c>
      <c r="BJ997" s="18" t="s">
        <v>76</v>
      </c>
      <c r="BK997" s="184">
        <f>ROUND(I997*H997,2)</f>
        <v>0</v>
      </c>
      <c r="BL997" s="18" t="s">
        <v>98</v>
      </c>
      <c r="BM997" s="183" t="s">
        <v>2358</v>
      </c>
    </row>
    <row r="998" s="2" customFormat="1">
      <c r="A998" s="37"/>
      <c r="B998" s="38"/>
      <c r="C998" s="37"/>
      <c r="D998" s="190" t="s">
        <v>235</v>
      </c>
      <c r="E998" s="37"/>
      <c r="F998" s="191" t="s">
        <v>2359</v>
      </c>
      <c r="G998" s="37"/>
      <c r="H998" s="37"/>
      <c r="I998" s="187"/>
      <c r="J998" s="37"/>
      <c r="K998" s="37"/>
      <c r="L998" s="38"/>
      <c r="M998" s="188"/>
      <c r="N998" s="189"/>
      <c r="O998" s="71"/>
      <c r="P998" s="71"/>
      <c r="Q998" s="71"/>
      <c r="R998" s="71"/>
      <c r="S998" s="71"/>
      <c r="T998" s="72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T998" s="18" t="s">
        <v>235</v>
      </c>
      <c r="AU998" s="18" t="s">
        <v>222</v>
      </c>
    </row>
    <row r="999" s="12" customFormat="1" ht="22.8" customHeight="1">
      <c r="A999" s="12"/>
      <c r="B999" s="158"/>
      <c r="C999" s="12"/>
      <c r="D999" s="159" t="s">
        <v>71</v>
      </c>
      <c r="E999" s="169" t="s">
        <v>2360</v>
      </c>
      <c r="F999" s="169" t="s">
        <v>2361</v>
      </c>
      <c r="G999" s="12"/>
      <c r="H999" s="12"/>
      <c r="I999" s="161"/>
      <c r="J999" s="170">
        <f>BK999</f>
        <v>0</v>
      </c>
      <c r="K999" s="12"/>
      <c r="L999" s="158"/>
      <c r="M999" s="163"/>
      <c r="N999" s="164"/>
      <c r="O999" s="164"/>
      <c r="P999" s="165">
        <f>SUM(P1000:P1006)</f>
        <v>0</v>
      </c>
      <c r="Q999" s="164"/>
      <c r="R999" s="165">
        <f>SUM(R1000:R1006)</f>
        <v>13.136179341914001</v>
      </c>
      <c r="S999" s="164"/>
      <c r="T999" s="166">
        <f>SUM(T1000:T1006)</f>
        <v>0</v>
      </c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R999" s="159" t="s">
        <v>80</v>
      </c>
      <c r="AT999" s="167" t="s">
        <v>71</v>
      </c>
      <c r="AU999" s="167" t="s">
        <v>76</v>
      </c>
      <c r="AY999" s="159" t="s">
        <v>213</v>
      </c>
      <c r="BK999" s="168">
        <f>SUM(BK1000:BK1006)</f>
        <v>0</v>
      </c>
    </row>
    <row r="1000" s="2" customFormat="1" ht="49.05" customHeight="1">
      <c r="A1000" s="37"/>
      <c r="B1000" s="171"/>
      <c r="C1000" s="172" t="s">
        <v>2362</v>
      </c>
      <c r="D1000" s="172" t="s">
        <v>216</v>
      </c>
      <c r="E1000" s="173" t="s">
        <v>2363</v>
      </c>
      <c r="F1000" s="174" t="s">
        <v>2364</v>
      </c>
      <c r="G1000" s="175" t="s">
        <v>219</v>
      </c>
      <c r="H1000" s="176">
        <v>334.24599999999998</v>
      </c>
      <c r="I1000" s="177"/>
      <c r="J1000" s="178">
        <f>ROUND(I1000*H1000,2)</f>
        <v>0</v>
      </c>
      <c r="K1000" s="174" t="s">
        <v>220</v>
      </c>
      <c r="L1000" s="38"/>
      <c r="M1000" s="179" t="s">
        <v>3</v>
      </c>
      <c r="N1000" s="180" t="s">
        <v>43</v>
      </c>
      <c r="O1000" s="71"/>
      <c r="P1000" s="181">
        <f>O1000*H1000</f>
        <v>0</v>
      </c>
      <c r="Q1000" s="181">
        <v>0.0078009589999999997</v>
      </c>
      <c r="R1000" s="181">
        <f>Q1000*H1000</f>
        <v>2.6074393419139996</v>
      </c>
      <c r="S1000" s="181">
        <v>0</v>
      </c>
      <c r="T1000" s="182">
        <f>S1000*H1000</f>
        <v>0</v>
      </c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R1000" s="183" t="s">
        <v>98</v>
      </c>
      <c r="AT1000" s="183" t="s">
        <v>216</v>
      </c>
      <c r="AU1000" s="183" t="s">
        <v>80</v>
      </c>
      <c r="AY1000" s="18" t="s">
        <v>213</v>
      </c>
      <c r="BE1000" s="184">
        <f>IF(N1000="základní",J1000,0)</f>
        <v>0</v>
      </c>
      <c r="BF1000" s="184">
        <f>IF(N1000="snížená",J1000,0)</f>
        <v>0</v>
      </c>
      <c r="BG1000" s="184">
        <f>IF(N1000="zákl. přenesená",J1000,0)</f>
        <v>0</v>
      </c>
      <c r="BH1000" s="184">
        <f>IF(N1000="sníž. přenesená",J1000,0)</f>
        <v>0</v>
      </c>
      <c r="BI1000" s="184">
        <f>IF(N1000="nulová",J1000,0)</f>
        <v>0</v>
      </c>
      <c r="BJ1000" s="18" t="s">
        <v>76</v>
      </c>
      <c r="BK1000" s="184">
        <f>ROUND(I1000*H1000,2)</f>
        <v>0</v>
      </c>
      <c r="BL1000" s="18" t="s">
        <v>98</v>
      </c>
      <c r="BM1000" s="183" t="s">
        <v>2365</v>
      </c>
    </row>
    <row r="1001" s="2" customFormat="1">
      <c r="A1001" s="37"/>
      <c r="B1001" s="38"/>
      <c r="C1001" s="37"/>
      <c r="D1001" s="185" t="s">
        <v>224</v>
      </c>
      <c r="E1001" s="37"/>
      <c r="F1001" s="186" t="s">
        <v>2366</v>
      </c>
      <c r="G1001" s="37"/>
      <c r="H1001" s="37"/>
      <c r="I1001" s="187"/>
      <c r="J1001" s="37"/>
      <c r="K1001" s="37"/>
      <c r="L1001" s="38"/>
      <c r="M1001" s="188"/>
      <c r="N1001" s="189"/>
      <c r="O1001" s="71"/>
      <c r="P1001" s="71"/>
      <c r="Q1001" s="71"/>
      <c r="R1001" s="71"/>
      <c r="S1001" s="71"/>
      <c r="T1001" s="72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T1001" s="18" t="s">
        <v>224</v>
      </c>
      <c r="AU1001" s="18" t="s">
        <v>80</v>
      </c>
    </row>
    <row r="1002" s="2" customFormat="1" ht="16.5" customHeight="1">
      <c r="A1002" s="37"/>
      <c r="B1002" s="171"/>
      <c r="C1002" s="192" t="s">
        <v>2367</v>
      </c>
      <c r="D1002" s="192" t="s">
        <v>292</v>
      </c>
      <c r="E1002" s="193" t="s">
        <v>2368</v>
      </c>
      <c r="F1002" s="194" t="s">
        <v>2369</v>
      </c>
      <c r="G1002" s="195" t="s">
        <v>219</v>
      </c>
      <c r="H1002" s="196">
        <v>350.95800000000003</v>
      </c>
      <c r="I1002" s="197"/>
      <c r="J1002" s="198">
        <f>ROUND(I1002*H1002,2)</f>
        <v>0</v>
      </c>
      <c r="K1002" s="194" t="s">
        <v>220</v>
      </c>
      <c r="L1002" s="199"/>
      <c r="M1002" s="200" t="s">
        <v>3</v>
      </c>
      <c r="N1002" s="201" t="s">
        <v>43</v>
      </c>
      <c r="O1002" s="71"/>
      <c r="P1002" s="181">
        <f>O1002*H1002</f>
        <v>0</v>
      </c>
      <c r="Q1002" s="181">
        <v>0.029999999999999999</v>
      </c>
      <c r="R1002" s="181">
        <f>Q1002*H1002</f>
        <v>10.528740000000001</v>
      </c>
      <c r="S1002" s="181">
        <v>0</v>
      </c>
      <c r="T1002" s="182">
        <f>S1002*H1002</f>
        <v>0</v>
      </c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R1002" s="183" t="s">
        <v>374</v>
      </c>
      <c r="AT1002" s="183" t="s">
        <v>292</v>
      </c>
      <c r="AU1002" s="183" t="s">
        <v>80</v>
      </c>
      <c r="AY1002" s="18" t="s">
        <v>213</v>
      </c>
      <c r="BE1002" s="184">
        <f>IF(N1002="základní",J1002,0)</f>
        <v>0</v>
      </c>
      <c r="BF1002" s="184">
        <f>IF(N1002="snížená",J1002,0)</f>
        <v>0</v>
      </c>
      <c r="BG1002" s="184">
        <f>IF(N1002="zákl. přenesená",J1002,0)</f>
        <v>0</v>
      </c>
      <c r="BH1002" s="184">
        <f>IF(N1002="sníž. přenesená",J1002,0)</f>
        <v>0</v>
      </c>
      <c r="BI1002" s="184">
        <f>IF(N1002="nulová",J1002,0)</f>
        <v>0</v>
      </c>
      <c r="BJ1002" s="18" t="s">
        <v>76</v>
      </c>
      <c r="BK1002" s="184">
        <f>ROUND(I1002*H1002,2)</f>
        <v>0</v>
      </c>
      <c r="BL1002" s="18" t="s">
        <v>98</v>
      </c>
      <c r="BM1002" s="183" t="s">
        <v>2370</v>
      </c>
    </row>
    <row r="1003" s="2" customFormat="1" ht="24.15" customHeight="1">
      <c r="A1003" s="37"/>
      <c r="B1003" s="171"/>
      <c r="C1003" s="172" t="s">
        <v>2371</v>
      </c>
      <c r="D1003" s="172" t="s">
        <v>216</v>
      </c>
      <c r="E1003" s="173" t="s">
        <v>2372</v>
      </c>
      <c r="F1003" s="174" t="s">
        <v>2373</v>
      </c>
      <c r="G1003" s="175" t="s">
        <v>219</v>
      </c>
      <c r="H1003" s="176">
        <v>13.993</v>
      </c>
      <c r="I1003" s="177"/>
      <c r="J1003" s="178">
        <f>ROUND(I1003*H1003,2)</f>
        <v>0</v>
      </c>
      <c r="K1003" s="174" t="s">
        <v>220</v>
      </c>
      <c r="L1003" s="38"/>
      <c r="M1003" s="179" t="s">
        <v>3</v>
      </c>
      <c r="N1003" s="180" t="s">
        <v>43</v>
      </c>
      <c r="O1003" s="71"/>
      <c r="P1003" s="181">
        <f>O1003*H1003</f>
        <v>0</v>
      </c>
      <c r="Q1003" s="181">
        <v>0</v>
      </c>
      <c r="R1003" s="181">
        <f>Q1003*H1003</f>
        <v>0</v>
      </c>
      <c r="S1003" s="181">
        <v>0</v>
      </c>
      <c r="T1003" s="182">
        <f>S1003*H1003</f>
        <v>0</v>
      </c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R1003" s="183" t="s">
        <v>98</v>
      </c>
      <c r="AT1003" s="183" t="s">
        <v>216</v>
      </c>
      <c r="AU1003" s="183" t="s">
        <v>80</v>
      </c>
      <c r="AY1003" s="18" t="s">
        <v>213</v>
      </c>
      <c r="BE1003" s="184">
        <f>IF(N1003="základní",J1003,0)</f>
        <v>0</v>
      </c>
      <c r="BF1003" s="184">
        <f>IF(N1003="snížená",J1003,0)</f>
        <v>0</v>
      </c>
      <c r="BG1003" s="184">
        <f>IF(N1003="zákl. přenesená",J1003,0)</f>
        <v>0</v>
      </c>
      <c r="BH1003" s="184">
        <f>IF(N1003="sníž. přenesená",J1003,0)</f>
        <v>0</v>
      </c>
      <c r="BI1003" s="184">
        <f>IF(N1003="nulová",J1003,0)</f>
        <v>0</v>
      </c>
      <c r="BJ1003" s="18" t="s">
        <v>76</v>
      </c>
      <c r="BK1003" s="184">
        <f>ROUND(I1003*H1003,2)</f>
        <v>0</v>
      </c>
      <c r="BL1003" s="18" t="s">
        <v>98</v>
      </c>
      <c r="BM1003" s="183" t="s">
        <v>2374</v>
      </c>
    </row>
    <row r="1004" s="2" customFormat="1">
      <c r="A1004" s="37"/>
      <c r="B1004" s="38"/>
      <c r="C1004" s="37"/>
      <c r="D1004" s="185" t="s">
        <v>224</v>
      </c>
      <c r="E1004" s="37"/>
      <c r="F1004" s="186" t="s">
        <v>2375</v>
      </c>
      <c r="G1004" s="37"/>
      <c r="H1004" s="37"/>
      <c r="I1004" s="187"/>
      <c r="J1004" s="37"/>
      <c r="K1004" s="37"/>
      <c r="L1004" s="38"/>
      <c r="M1004" s="188"/>
      <c r="N1004" s="189"/>
      <c r="O1004" s="71"/>
      <c r="P1004" s="71"/>
      <c r="Q1004" s="71"/>
      <c r="R1004" s="71"/>
      <c r="S1004" s="71"/>
      <c r="T1004" s="72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T1004" s="18" t="s">
        <v>224</v>
      </c>
      <c r="AU1004" s="18" t="s">
        <v>80</v>
      </c>
    </row>
    <row r="1005" s="2" customFormat="1" ht="49.05" customHeight="1">
      <c r="A1005" s="37"/>
      <c r="B1005" s="171"/>
      <c r="C1005" s="172" t="s">
        <v>2376</v>
      </c>
      <c r="D1005" s="172" t="s">
        <v>216</v>
      </c>
      <c r="E1005" s="173" t="s">
        <v>2377</v>
      </c>
      <c r="F1005" s="174" t="s">
        <v>2378</v>
      </c>
      <c r="G1005" s="175" t="s">
        <v>281</v>
      </c>
      <c r="H1005" s="176">
        <v>13.135999999999999</v>
      </c>
      <c r="I1005" s="177"/>
      <c r="J1005" s="178">
        <f>ROUND(I1005*H1005,2)</f>
        <v>0</v>
      </c>
      <c r="K1005" s="174" t="s">
        <v>220</v>
      </c>
      <c r="L1005" s="38"/>
      <c r="M1005" s="179" t="s">
        <v>3</v>
      </c>
      <c r="N1005" s="180" t="s">
        <v>43</v>
      </c>
      <c r="O1005" s="71"/>
      <c r="P1005" s="181">
        <f>O1005*H1005</f>
        <v>0</v>
      </c>
      <c r="Q1005" s="181">
        <v>0</v>
      </c>
      <c r="R1005" s="181">
        <f>Q1005*H1005</f>
        <v>0</v>
      </c>
      <c r="S1005" s="181">
        <v>0</v>
      </c>
      <c r="T1005" s="182">
        <f>S1005*H1005</f>
        <v>0</v>
      </c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R1005" s="183" t="s">
        <v>98</v>
      </c>
      <c r="AT1005" s="183" t="s">
        <v>216</v>
      </c>
      <c r="AU1005" s="183" t="s">
        <v>80</v>
      </c>
      <c r="AY1005" s="18" t="s">
        <v>213</v>
      </c>
      <c r="BE1005" s="184">
        <f>IF(N1005="základní",J1005,0)</f>
        <v>0</v>
      </c>
      <c r="BF1005" s="184">
        <f>IF(N1005="snížená",J1005,0)</f>
        <v>0</v>
      </c>
      <c r="BG1005" s="184">
        <f>IF(N1005="zákl. přenesená",J1005,0)</f>
        <v>0</v>
      </c>
      <c r="BH1005" s="184">
        <f>IF(N1005="sníž. přenesená",J1005,0)</f>
        <v>0</v>
      </c>
      <c r="BI1005" s="184">
        <f>IF(N1005="nulová",J1005,0)</f>
        <v>0</v>
      </c>
      <c r="BJ1005" s="18" t="s">
        <v>76</v>
      </c>
      <c r="BK1005" s="184">
        <f>ROUND(I1005*H1005,2)</f>
        <v>0</v>
      </c>
      <c r="BL1005" s="18" t="s">
        <v>98</v>
      </c>
      <c r="BM1005" s="183" t="s">
        <v>2379</v>
      </c>
    </row>
    <row r="1006" s="2" customFormat="1">
      <c r="A1006" s="37"/>
      <c r="B1006" s="38"/>
      <c r="C1006" s="37"/>
      <c r="D1006" s="185" t="s">
        <v>224</v>
      </c>
      <c r="E1006" s="37"/>
      <c r="F1006" s="186" t="s">
        <v>2380</v>
      </c>
      <c r="G1006" s="37"/>
      <c r="H1006" s="37"/>
      <c r="I1006" s="187"/>
      <c r="J1006" s="37"/>
      <c r="K1006" s="37"/>
      <c r="L1006" s="38"/>
      <c r="M1006" s="188"/>
      <c r="N1006" s="189"/>
      <c r="O1006" s="71"/>
      <c r="P1006" s="71"/>
      <c r="Q1006" s="71"/>
      <c r="R1006" s="71"/>
      <c r="S1006" s="71"/>
      <c r="T1006" s="72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T1006" s="18" t="s">
        <v>224</v>
      </c>
      <c r="AU1006" s="18" t="s">
        <v>80</v>
      </c>
    </row>
    <row r="1007" s="12" customFormat="1" ht="22.8" customHeight="1">
      <c r="A1007" s="12"/>
      <c r="B1007" s="158"/>
      <c r="C1007" s="12"/>
      <c r="D1007" s="159" t="s">
        <v>71</v>
      </c>
      <c r="E1007" s="169" t="s">
        <v>2381</v>
      </c>
      <c r="F1007" s="169" t="s">
        <v>2382</v>
      </c>
      <c r="G1007" s="12"/>
      <c r="H1007" s="12"/>
      <c r="I1007" s="161"/>
      <c r="J1007" s="170">
        <f>BK1007</f>
        <v>0</v>
      </c>
      <c r="K1007" s="12"/>
      <c r="L1007" s="158"/>
      <c r="M1007" s="163"/>
      <c r="N1007" s="164"/>
      <c r="O1007" s="164"/>
      <c r="P1007" s="165">
        <f>SUM(P1008:P1024)</f>
        <v>0</v>
      </c>
      <c r="Q1007" s="164"/>
      <c r="R1007" s="165">
        <f>SUM(R1008:R1024)</f>
        <v>0.71300203297499998</v>
      </c>
      <c r="S1007" s="164"/>
      <c r="T1007" s="166">
        <f>SUM(T1008:T1024)</f>
        <v>0.021692370000000002</v>
      </c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R1007" s="159" t="s">
        <v>80</v>
      </c>
      <c r="AT1007" s="167" t="s">
        <v>71</v>
      </c>
      <c r="AU1007" s="167" t="s">
        <v>76</v>
      </c>
      <c r="AY1007" s="159" t="s">
        <v>213</v>
      </c>
      <c r="BK1007" s="168">
        <f>SUM(BK1008:BK1024)</f>
        <v>0</v>
      </c>
    </row>
    <row r="1008" s="2" customFormat="1" ht="24.15" customHeight="1">
      <c r="A1008" s="37"/>
      <c r="B1008" s="171"/>
      <c r="C1008" s="172" t="s">
        <v>2383</v>
      </c>
      <c r="D1008" s="172" t="s">
        <v>216</v>
      </c>
      <c r="E1008" s="173" t="s">
        <v>2384</v>
      </c>
      <c r="F1008" s="174" t="s">
        <v>2385</v>
      </c>
      <c r="G1008" s="175" t="s">
        <v>219</v>
      </c>
      <c r="H1008" s="176">
        <v>1188.0719999999999</v>
      </c>
      <c r="I1008" s="177"/>
      <c r="J1008" s="178">
        <f>ROUND(I1008*H1008,2)</f>
        <v>0</v>
      </c>
      <c r="K1008" s="174" t="s">
        <v>220</v>
      </c>
      <c r="L1008" s="38"/>
      <c r="M1008" s="179" t="s">
        <v>3</v>
      </c>
      <c r="N1008" s="180" t="s">
        <v>43</v>
      </c>
      <c r="O1008" s="71"/>
      <c r="P1008" s="181">
        <f>O1008*H1008</f>
        <v>0</v>
      </c>
      <c r="Q1008" s="181">
        <v>0</v>
      </c>
      <c r="R1008" s="181">
        <f>Q1008*H1008</f>
        <v>0</v>
      </c>
      <c r="S1008" s="181">
        <v>0</v>
      </c>
      <c r="T1008" s="182">
        <f>S1008*H1008</f>
        <v>0</v>
      </c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R1008" s="183" t="s">
        <v>98</v>
      </c>
      <c r="AT1008" s="183" t="s">
        <v>216</v>
      </c>
      <c r="AU1008" s="183" t="s">
        <v>80</v>
      </c>
      <c r="AY1008" s="18" t="s">
        <v>213</v>
      </c>
      <c r="BE1008" s="184">
        <f>IF(N1008="základní",J1008,0)</f>
        <v>0</v>
      </c>
      <c r="BF1008" s="184">
        <f>IF(N1008="snížená",J1008,0)</f>
        <v>0</v>
      </c>
      <c r="BG1008" s="184">
        <f>IF(N1008="zákl. přenesená",J1008,0)</f>
        <v>0</v>
      </c>
      <c r="BH1008" s="184">
        <f>IF(N1008="sníž. přenesená",J1008,0)</f>
        <v>0</v>
      </c>
      <c r="BI1008" s="184">
        <f>IF(N1008="nulová",J1008,0)</f>
        <v>0</v>
      </c>
      <c r="BJ1008" s="18" t="s">
        <v>76</v>
      </c>
      <c r="BK1008" s="184">
        <f>ROUND(I1008*H1008,2)</f>
        <v>0</v>
      </c>
      <c r="BL1008" s="18" t="s">
        <v>98</v>
      </c>
      <c r="BM1008" s="183" t="s">
        <v>2386</v>
      </c>
    </row>
    <row r="1009" s="2" customFormat="1">
      <c r="A1009" s="37"/>
      <c r="B1009" s="38"/>
      <c r="C1009" s="37"/>
      <c r="D1009" s="185" t="s">
        <v>224</v>
      </c>
      <c r="E1009" s="37"/>
      <c r="F1009" s="186" t="s">
        <v>2387</v>
      </c>
      <c r="G1009" s="37"/>
      <c r="H1009" s="37"/>
      <c r="I1009" s="187"/>
      <c r="J1009" s="37"/>
      <c r="K1009" s="37"/>
      <c r="L1009" s="38"/>
      <c r="M1009" s="188"/>
      <c r="N1009" s="189"/>
      <c r="O1009" s="71"/>
      <c r="P1009" s="71"/>
      <c r="Q1009" s="71"/>
      <c r="R1009" s="71"/>
      <c r="S1009" s="71"/>
      <c r="T1009" s="72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T1009" s="18" t="s">
        <v>224</v>
      </c>
      <c r="AU1009" s="18" t="s">
        <v>80</v>
      </c>
    </row>
    <row r="1010" s="2" customFormat="1" ht="33" customHeight="1">
      <c r="A1010" s="37"/>
      <c r="B1010" s="171"/>
      <c r="C1010" s="172" t="s">
        <v>2388</v>
      </c>
      <c r="D1010" s="172" t="s">
        <v>216</v>
      </c>
      <c r="E1010" s="173" t="s">
        <v>2389</v>
      </c>
      <c r="F1010" s="174" t="s">
        <v>2390</v>
      </c>
      <c r="G1010" s="175" t="s">
        <v>219</v>
      </c>
      <c r="H1010" s="176">
        <v>1188.0719999999999</v>
      </c>
      <c r="I1010" s="177"/>
      <c r="J1010" s="178">
        <f>ROUND(I1010*H1010,2)</f>
        <v>0</v>
      </c>
      <c r="K1010" s="174" t="s">
        <v>220</v>
      </c>
      <c r="L1010" s="38"/>
      <c r="M1010" s="179" t="s">
        <v>3</v>
      </c>
      <c r="N1010" s="180" t="s">
        <v>43</v>
      </c>
      <c r="O1010" s="71"/>
      <c r="P1010" s="181">
        <f>O1010*H1010</f>
        <v>0</v>
      </c>
      <c r="Q1010" s="181">
        <v>0.00020120000000000001</v>
      </c>
      <c r="R1010" s="181">
        <f>Q1010*H1010</f>
        <v>0.23904008639999999</v>
      </c>
      <c r="S1010" s="181">
        <v>0</v>
      </c>
      <c r="T1010" s="182">
        <f>S1010*H1010</f>
        <v>0</v>
      </c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R1010" s="183" t="s">
        <v>98</v>
      </c>
      <c r="AT1010" s="183" t="s">
        <v>216</v>
      </c>
      <c r="AU1010" s="183" t="s">
        <v>80</v>
      </c>
      <c r="AY1010" s="18" t="s">
        <v>213</v>
      </c>
      <c r="BE1010" s="184">
        <f>IF(N1010="základní",J1010,0)</f>
        <v>0</v>
      </c>
      <c r="BF1010" s="184">
        <f>IF(N1010="snížená",J1010,0)</f>
        <v>0</v>
      </c>
      <c r="BG1010" s="184">
        <f>IF(N1010="zákl. přenesená",J1010,0)</f>
        <v>0</v>
      </c>
      <c r="BH1010" s="184">
        <f>IF(N1010="sníž. přenesená",J1010,0)</f>
        <v>0</v>
      </c>
      <c r="BI1010" s="184">
        <f>IF(N1010="nulová",J1010,0)</f>
        <v>0</v>
      </c>
      <c r="BJ1010" s="18" t="s">
        <v>76</v>
      </c>
      <c r="BK1010" s="184">
        <f>ROUND(I1010*H1010,2)</f>
        <v>0</v>
      </c>
      <c r="BL1010" s="18" t="s">
        <v>98</v>
      </c>
      <c r="BM1010" s="183" t="s">
        <v>2391</v>
      </c>
    </row>
    <row r="1011" s="2" customFormat="1">
      <c r="A1011" s="37"/>
      <c r="B1011" s="38"/>
      <c r="C1011" s="37"/>
      <c r="D1011" s="185" t="s">
        <v>224</v>
      </c>
      <c r="E1011" s="37"/>
      <c r="F1011" s="186" t="s">
        <v>2392</v>
      </c>
      <c r="G1011" s="37"/>
      <c r="H1011" s="37"/>
      <c r="I1011" s="187"/>
      <c r="J1011" s="37"/>
      <c r="K1011" s="37"/>
      <c r="L1011" s="38"/>
      <c r="M1011" s="188"/>
      <c r="N1011" s="189"/>
      <c r="O1011" s="71"/>
      <c r="P1011" s="71"/>
      <c r="Q1011" s="71"/>
      <c r="R1011" s="71"/>
      <c r="S1011" s="71"/>
      <c r="T1011" s="72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T1011" s="18" t="s">
        <v>224</v>
      </c>
      <c r="AU1011" s="18" t="s">
        <v>80</v>
      </c>
    </row>
    <row r="1012" s="2" customFormat="1" ht="37.8" customHeight="1">
      <c r="A1012" s="37"/>
      <c r="B1012" s="171"/>
      <c r="C1012" s="172" t="s">
        <v>2393</v>
      </c>
      <c r="D1012" s="172" t="s">
        <v>216</v>
      </c>
      <c r="E1012" s="173" t="s">
        <v>2394</v>
      </c>
      <c r="F1012" s="174" t="s">
        <v>2395</v>
      </c>
      <c r="G1012" s="175" t="s">
        <v>219</v>
      </c>
      <c r="H1012" s="176">
        <v>1188.0719999999999</v>
      </c>
      <c r="I1012" s="177"/>
      <c r="J1012" s="178">
        <f>ROUND(I1012*H1012,2)</f>
        <v>0</v>
      </c>
      <c r="K1012" s="174" t="s">
        <v>220</v>
      </c>
      <c r="L1012" s="38"/>
      <c r="M1012" s="179" t="s">
        <v>3</v>
      </c>
      <c r="N1012" s="180" t="s">
        <v>43</v>
      </c>
      <c r="O1012" s="71"/>
      <c r="P1012" s="181">
        <f>O1012*H1012</f>
        <v>0</v>
      </c>
      <c r="Q1012" s="181">
        <v>0.00025839999999999999</v>
      </c>
      <c r="R1012" s="181">
        <f>Q1012*H1012</f>
        <v>0.30699780479999994</v>
      </c>
      <c r="S1012" s="181">
        <v>0</v>
      </c>
      <c r="T1012" s="182">
        <f>S1012*H1012</f>
        <v>0</v>
      </c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R1012" s="183" t="s">
        <v>98</v>
      </c>
      <c r="AT1012" s="183" t="s">
        <v>216</v>
      </c>
      <c r="AU1012" s="183" t="s">
        <v>80</v>
      </c>
      <c r="AY1012" s="18" t="s">
        <v>213</v>
      </c>
      <c r="BE1012" s="184">
        <f>IF(N1012="základní",J1012,0)</f>
        <v>0</v>
      </c>
      <c r="BF1012" s="184">
        <f>IF(N1012="snížená",J1012,0)</f>
        <v>0</v>
      </c>
      <c r="BG1012" s="184">
        <f>IF(N1012="zákl. přenesená",J1012,0)</f>
        <v>0</v>
      </c>
      <c r="BH1012" s="184">
        <f>IF(N1012="sníž. přenesená",J1012,0)</f>
        <v>0</v>
      </c>
      <c r="BI1012" s="184">
        <f>IF(N1012="nulová",J1012,0)</f>
        <v>0</v>
      </c>
      <c r="BJ1012" s="18" t="s">
        <v>76</v>
      </c>
      <c r="BK1012" s="184">
        <f>ROUND(I1012*H1012,2)</f>
        <v>0</v>
      </c>
      <c r="BL1012" s="18" t="s">
        <v>98</v>
      </c>
      <c r="BM1012" s="183" t="s">
        <v>2396</v>
      </c>
    </row>
    <row r="1013" s="2" customFormat="1">
      <c r="A1013" s="37"/>
      <c r="B1013" s="38"/>
      <c r="C1013" s="37"/>
      <c r="D1013" s="185" t="s">
        <v>224</v>
      </c>
      <c r="E1013" s="37"/>
      <c r="F1013" s="186" t="s">
        <v>2397</v>
      </c>
      <c r="G1013" s="37"/>
      <c r="H1013" s="37"/>
      <c r="I1013" s="187"/>
      <c r="J1013" s="37"/>
      <c r="K1013" s="37"/>
      <c r="L1013" s="38"/>
      <c r="M1013" s="188"/>
      <c r="N1013" s="189"/>
      <c r="O1013" s="71"/>
      <c r="P1013" s="71"/>
      <c r="Q1013" s="71"/>
      <c r="R1013" s="71"/>
      <c r="S1013" s="71"/>
      <c r="T1013" s="72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T1013" s="18" t="s">
        <v>224</v>
      </c>
      <c r="AU1013" s="18" t="s">
        <v>80</v>
      </c>
    </row>
    <row r="1014" s="2" customFormat="1" ht="33" customHeight="1">
      <c r="A1014" s="37"/>
      <c r="B1014" s="171"/>
      <c r="C1014" s="172" t="s">
        <v>2398</v>
      </c>
      <c r="D1014" s="172" t="s">
        <v>216</v>
      </c>
      <c r="E1014" s="173" t="s">
        <v>2399</v>
      </c>
      <c r="F1014" s="174" t="s">
        <v>2400</v>
      </c>
      <c r="G1014" s="175" t="s">
        <v>403</v>
      </c>
      <c r="H1014" s="176">
        <v>682.25</v>
      </c>
      <c r="I1014" s="177"/>
      <c r="J1014" s="178">
        <f>ROUND(I1014*H1014,2)</f>
        <v>0</v>
      </c>
      <c r="K1014" s="174" t="s">
        <v>220</v>
      </c>
      <c r="L1014" s="38"/>
      <c r="M1014" s="179" t="s">
        <v>3</v>
      </c>
      <c r="N1014" s="180" t="s">
        <v>43</v>
      </c>
      <c r="O1014" s="71"/>
      <c r="P1014" s="181">
        <f>O1014*H1014</f>
        <v>0</v>
      </c>
      <c r="Q1014" s="181">
        <v>1.1559899999999999E-05</v>
      </c>
      <c r="R1014" s="181">
        <f>Q1014*H1014</f>
        <v>0.0078867417749999991</v>
      </c>
      <c r="S1014" s="181">
        <v>0</v>
      </c>
      <c r="T1014" s="182">
        <f>S1014*H1014</f>
        <v>0</v>
      </c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37"/>
      <c r="AE1014" s="37"/>
      <c r="AR1014" s="183" t="s">
        <v>98</v>
      </c>
      <c r="AT1014" s="183" t="s">
        <v>216</v>
      </c>
      <c r="AU1014" s="183" t="s">
        <v>80</v>
      </c>
      <c r="AY1014" s="18" t="s">
        <v>213</v>
      </c>
      <c r="BE1014" s="184">
        <f>IF(N1014="základní",J1014,0)</f>
        <v>0</v>
      </c>
      <c r="BF1014" s="184">
        <f>IF(N1014="snížená",J1014,0)</f>
        <v>0</v>
      </c>
      <c r="BG1014" s="184">
        <f>IF(N1014="zákl. přenesená",J1014,0)</f>
        <v>0</v>
      </c>
      <c r="BH1014" s="184">
        <f>IF(N1014="sníž. přenesená",J1014,0)</f>
        <v>0</v>
      </c>
      <c r="BI1014" s="184">
        <f>IF(N1014="nulová",J1014,0)</f>
        <v>0</v>
      </c>
      <c r="BJ1014" s="18" t="s">
        <v>76</v>
      </c>
      <c r="BK1014" s="184">
        <f>ROUND(I1014*H1014,2)</f>
        <v>0</v>
      </c>
      <c r="BL1014" s="18" t="s">
        <v>98</v>
      </c>
      <c r="BM1014" s="183" t="s">
        <v>2401</v>
      </c>
    </row>
    <row r="1015" s="2" customFormat="1">
      <c r="A1015" s="37"/>
      <c r="B1015" s="38"/>
      <c r="C1015" s="37"/>
      <c r="D1015" s="185" t="s">
        <v>224</v>
      </c>
      <c r="E1015" s="37"/>
      <c r="F1015" s="186" t="s">
        <v>2402</v>
      </c>
      <c r="G1015" s="37"/>
      <c r="H1015" s="37"/>
      <c r="I1015" s="187"/>
      <c r="J1015" s="37"/>
      <c r="K1015" s="37"/>
      <c r="L1015" s="38"/>
      <c r="M1015" s="188"/>
      <c r="N1015" s="189"/>
      <c r="O1015" s="71"/>
      <c r="P1015" s="71"/>
      <c r="Q1015" s="71"/>
      <c r="R1015" s="71"/>
      <c r="S1015" s="71"/>
      <c r="T1015" s="72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T1015" s="18" t="s">
        <v>224</v>
      </c>
      <c r="AU1015" s="18" t="s">
        <v>80</v>
      </c>
    </row>
    <row r="1016" s="2" customFormat="1" ht="37.8" customHeight="1">
      <c r="A1016" s="37"/>
      <c r="B1016" s="171"/>
      <c r="C1016" s="172" t="s">
        <v>2403</v>
      </c>
      <c r="D1016" s="172" t="s">
        <v>216</v>
      </c>
      <c r="E1016" s="173" t="s">
        <v>2404</v>
      </c>
      <c r="F1016" s="174" t="s">
        <v>2405</v>
      </c>
      <c r="G1016" s="175" t="s">
        <v>403</v>
      </c>
      <c r="H1016" s="176">
        <v>99.170000000000002</v>
      </c>
      <c r="I1016" s="177"/>
      <c r="J1016" s="178">
        <f>ROUND(I1016*H1016,2)</f>
        <v>0</v>
      </c>
      <c r="K1016" s="174" t="s">
        <v>220</v>
      </c>
      <c r="L1016" s="38"/>
      <c r="M1016" s="179" t="s">
        <v>3</v>
      </c>
      <c r="N1016" s="180" t="s">
        <v>43</v>
      </c>
      <c r="O1016" s="71"/>
      <c r="P1016" s="181">
        <f>O1016*H1016</f>
        <v>0</v>
      </c>
      <c r="Q1016" s="181">
        <v>0</v>
      </c>
      <c r="R1016" s="181">
        <f>Q1016*H1016</f>
        <v>0</v>
      </c>
      <c r="S1016" s="181">
        <v>0</v>
      </c>
      <c r="T1016" s="182">
        <f>S1016*H1016</f>
        <v>0</v>
      </c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R1016" s="183" t="s">
        <v>98</v>
      </c>
      <c r="AT1016" s="183" t="s">
        <v>216</v>
      </c>
      <c r="AU1016" s="183" t="s">
        <v>80</v>
      </c>
      <c r="AY1016" s="18" t="s">
        <v>213</v>
      </c>
      <c r="BE1016" s="184">
        <f>IF(N1016="základní",J1016,0)</f>
        <v>0</v>
      </c>
      <c r="BF1016" s="184">
        <f>IF(N1016="snížená",J1016,0)</f>
        <v>0</v>
      </c>
      <c r="BG1016" s="184">
        <f>IF(N1016="zákl. přenesená",J1016,0)</f>
        <v>0</v>
      </c>
      <c r="BH1016" s="184">
        <f>IF(N1016="sníž. přenesená",J1016,0)</f>
        <v>0</v>
      </c>
      <c r="BI1016" s="184">
        <f>IF(N1016="nulová",J1016,0)</f>
        <v>0</v>
      </c>
      <c r="BJ1016" s="18" t="s">
        <v>76</v>
      </c>
      <c r="BK1016" s="184">
        <f>ROUND(I1016*H1016,2)</f>
        <v>0</v>
      </c>
      <c r="BL1016" s="18" t="s">
        <v>98</v>
      </c>
      <c r="BM1016" s="183" t="s">
        <v>2406</v>
      </c>
    </row>
    <row r="1017" s="2" customFormat="1">
      <c r="A1017" s="37"/>
      <c r="B1017" s="38"/>
      <c r="C1017" s="37"/>
      <c r="D1017" s="185" t="s">
        <v>224</v>
      </c>
      <c r="E1017" s="37"/>
      <c r="F1017" s="186" t="s">
        <v>2407</v>
      </c>
      <c r="G1017" s="37"/>
      <c r="H1017" s="37"/>
      <c r="I1017" s="187"/>
      <c r="J1017" s="37"/>
      <c r="K1017" s="37"/>
      <c r="L1017" s="38"/>
      <c r="M1017" s="188"/>
      <c r="N1017" s="189"/>
      <c r="O1017" s="71"/>
      <c r="P1017" s="71"/>
      <c r="Q1017" s="71"/>
      <c r="R1017" s="71"/>
      <c r="S1017" s="71"/>
      <c r="T1017" s="72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T1017" s="18" t="s">
        <v>224</v>
      </c>
      <c r="AU1017" s="18" t="s">
        <v>80</v>
      </c>
    </row>
    <row r="1018" s="2" customFormat="1" ht="24.15" customHeight="1">
      <c r="A1018" s="37"/>
      <c r="B1018" s="171"/>
      <c r="C1018" s="192" t="s">
        <v>2408</v>
      </c>
      <c r="D1018" s="192" t="s">
        <v>292</v>
      </c>
      <c r="E1018" s="193" t="s">
        <v>2409</v>
      </c>
      <c r="F1018" s="194" t="s">
        <v>2410</v>
      </c>
      <c r="G1018" s="195" t="s">
        <v>403</v>
      </c>
      <c r="H1018" s="196">
        <v>109.087</v>
      </c>
      <c r="I1018" s="197"/>
      <c r="J1018" s="198">
        <f>ROUND(I1018*H1018,2)</f>
        <v>0</v>
      </c>
      <c r="K1018" s="194" t="s">
        <v>220</v>
      </c>
      <c r="L1018" s="199"/>
      <c r="M1018" s="200" t="s">
        <v>3</v>
      </c>
      <c r="N1018" s="201" t="s">
        <v>43</v>
      </c>
      <c r="O1018" s="71"/>
      <c r="P1018" s="181">
        <f>O1018*H1018</f>
        <v>0</v>
      </c>
      <c r="Q1018" s="181">
        <v>0</v>
      </c>
      <c r="R1018" s="181">
        <f>Q1018*H1018</f>
        <v>0</v>
      </c>
      <c r="S1018" s="181">
        <v>0</v>
      </c>
      <c r="T1018" s="182">
        <f>S1018*H1018</f>
        <v>0</v>
      </c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R1018" s="183" t="s">
        <v>374</v>
      </c>
      <c r="AT1018" s="183" t="s">
        <v>292</v>
      </c>
      <c r="AU1018" s="183" t="s">
        <v>80</v>
      </c>
      <c r="AY1018" s="18" t="s">
        <v>213</v>
      </c>
      <c r="BE1018" s="184">
        <f>IF(N1018="základní",J1018,0)</f>
        <v>0</v>
      </c>
      <c r="BF1018" s="184">
        <f>IF(N1018="snížená",J1018,0)</f>
        <v>0</v>
      </c>
      <c r="BG1018" s="184">
        <f>IF(N1018="zákl. přenesená",J1018,0)</f>
        <v>0</v>
      </c>
      <c r="BH1018" s="184">
        <f>IF(N1018="sníž. přenesená",J1018,0)</f>
        <v>0</v>
      </c>
      <c r="BI1018" s="184">
        <f>IF(N1018="nulová",J1018,0)</f>
        <v>0</v>
      </c>
      <c r="BJ1018" s="18" t="s">
        <v>76</v>
      </c>
      <c r="BK1018" s="184">
        <f>ROUND(I1018*H1018,2)</f>
        <v>0</v>
      </c>
      <c r="BL1018" s="18" t="s">
        <v>98</v>
      </c>
      <c r="BM1018" s="183" t="s">
        <v>2411</v>
      </c>
    </row>
    <row r="1019" s="2" customFormat="1" ht="24.15" customHeight="1">
      <c r="A1019" s="37"/>
      <c r="B1019" s="171"/>
      <c r="C1019" s="172" t="s">
        <v>2412</v>
      </c>
      <c r="D1019" s="172" t="s">
        <v>216</v>
      </c>
      <c r="E1019" s="173" t="s">
        <v>2413</v>
      </c>
      <c r="F1019" s="174" t="s">
        <v>2414</v>
      </c>
      <c r="G1019" s="175" t="s">
        <v>219</v>
      </c>
      <c r="H1019" s="176">
        <v>396.68000000000001</v>
      </c>
      <c r="I1019" s="177"/>
      <c r="J1019" s="178">
        <f>ROUND(I1019*H1019,2)</f>
        <v>0</v>
      </c>
      <c r="K1019" s="174" t="s">
        <v>220</v>
      </c>
      <c r="L1019" s="38"/>
      <c r="M1019" s="179" t="s">
        <v>3</v>
      </c>
      <c r="N1019" s="180" t="s">
        <v>43</v>
      </c>
      <c r="O1019" s="71"/>
      <c r="P1019" s="181">
        <f>O1019*H1019</f>
        <v>0</v>
      </c>
      <c r="Q1019" s="181">
        <v>0</v>
      </c>
      <c r="R1019" s="181">
        <f>Q1019*H1019</f>
        <v>0</v>
      </c>
      <c r="S1019" s="181">
        <v>3.0000000000000001E-05</v>
      </c>
      <c r="T1019" s="182">
        <f>S1019*H1019</f>
        <v>0.0119004</v>
      </c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R1019" s="183" t="s">
        <v>98</v>
      </c>
      <c r="AT1019" s="183" t="s">
        <v>216</v>
      </c>
      <c r="AU1019" s="183" t="s">
        <v>80</v>
      </c>
      <c r="AY1019" s="18" t="s">
        <v>213</v>
      </c>
      <c r="BE1019" s="184">
        <f>IF(N1019="základní",J1019,0)</f>
        <v>0</v>
      </c>
      <c r="BF1019" s="184">
        <f>IF(N1019="snížená",J1019,0)</f>
        <v>0</v>
      </c>
      <c r="BG1019" s="184">
        <f>IF(N1019="zákl. přenesená",J1019,0)</f>
        <v>0</v>
      </c>
      <c r="BH1019" s="184">
        <f>IF(N1019="sníž. přenesená",J1019,0)</f>
        <v>0</v>
      </c>
      <c r="BI1019" s="184">
        <f>IF(N1019="nulová",J1019,0)</f>
        <v>0</v>
      </c>
      <c r="BJ1019" s="18" t="s">
        <v>76</v>
      </c>
      <c r="BK1019" s="184">
        <f>ROUND(I1019*H1019,2)</f>
        <v>0</v>
      </c>
      <c r="BL1019" s="18" t="s">
        <v>98</v>
      </c>
      <c r="BM1019" s="183" t="s">
        <v>2415</v>
      </c>
    </row>
    <row r="1020" s="2" customFormat="1">
      <c r="A1020" s="37"/>
      <c r="B1020" s="38"/>
      <c r="C1020" s="37"/>
      <c r="D1020" s="185" t="s">
        <v>224</v>
      </c>
      <c r="E1020" s="37"/>
      <c r="F1020" s="186" t="s">
        <v>2416</v>
      </c>
      <c r="G1020" s="37"/>
      <c r="H1020" s="37"/>
      <c r="I1020" s="187"/>
      <c r="J1020" s="37"/>
      <c r="K1020" s="37"/>
      <c r="L1020" s="38"/>
      <c r="M1020" s="188"/>
      <c r="N1020" s="189"/>
      <c r="O1020" s="71"/>
      <c r="P1020" s="71"/>
      <c r="Q1020" s="71"/>
      <c r="R1020" s="71"/>
      <c r="S1020" s="71"/>
      <c r="T1020" s="72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37"/>
      <c r="AE1020" s="37"/>
      <c r="AT1020" s="18" t="s">
        <v>224</v>
      </c>
      <c r="AU1020" s="18" t="s">
        <v>80</v>
      </c>
    </row>
    <row r="1021" s="2" customFormat="1" ht="16.5" customHeight="1">
      <c r="A1021" s="37"/>
      <c r="B1021" s="171"/>
      <c r="C1021" s="192" t="s">
        <v>2417</v>
      </c>
      <c r="D1021" s="192" t="s">
        <v>292</v>
      </c>
      <c r="E1021" s="193" t="s">
        <v>2418</v>
      </c>
      <c r="F1021" s="194" t="s">
        <v>2419</v>
      </c>
      <c r="G1021" s="195" t="s">
        <v>219</v>
      </c>
      <c r="H1021" s="196">
        <v>436.34800000000001</v>
      </c>
      <c r="I1021" s="197"/>
      <c r="J1021" s="198">
        <f>ROUND(I1021*H1021,2)</f>
        <v>0</v>
      </c>
      <c r="K1021" s="194" t="s">
        <v>220</v>
      </c>
      <c r="L1021" s="199"/>
      <c r="M1021" s="200" t="s">
        <v>3</v>
      </c>
      <c r="N1021" s="201" t="s">
        <v>43</v>
      </c>
      <c r="O1021" s="71"/>
      <c r="P1021" s="181">
        <f>O1021*H1021</f>
        <v>0</v>
      </c>
      <c r="Q1021" s="181">
        <v>0.00020000000000000001</v>
      </c>
      <c r="R1021" s="181">
        <f>Q1021*H1021</f>
        <v>0.087269600000000003</v>
      </c>
      <c r="S1021" s="181">
        <v>0</v>
      </c>
      <c r="T1021" s="182">
        <f>S1021*H1021</f>
        <v>0</v>
      </c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R1021" s="183" t="s">
        <v>374</v>
      </c>
      <c r="AT1021" s="183" t="s">
        <v>292</v>
      </c>
      <c r="AU1021" s="183" t="s">
        <v>80</v>
      </c>
      <c r="AY1021" s="18" t="s">
        <v>213</v>
      </c>
      <c r="BE1021" s="184">
        <f>IF(N1021="základní",J1021,0)</f>
        <v>0</v>
      </c>
      <c r="BF1021" s="184">
        <f>IF(N1021="snížená",J1021,0)</f>
        <v>0</v>
      </c>
      <c r="BG1021" s="184">
        <f>IF(N1021="zákl. přenesená",J1021,0)</f>
        <v>0</v>
      </c>
      <c r="BH1021" s="184">
        <f>IF(N1021="sníž. přenesená",J1021,0)</f>
        <v>0</v>
      </c>
      <c r="BI1021" s="184">
        <f>IF(N1021="nulová",J1021,0)</f>
        <v>0</v>
      </c>
      <c r="BJ1021" s="18" t="s">
        <v>76</v>
      </c>
      <c r="BK1021" s="184">
        <f>ROUND(I1021*H1021,2)</f>
        <v>0</v>
      </c>
      <c r="BL1021" s="18" t="s">
        <v>98</v>
      </c>
      <c r="BM1021" s="183" t="s">
        <v>2420</v>
      </c>
    </row>
    <row r="1022" s="2" customFormat="1" ht="55.5" customHeight="1">
      <c r="A1022" s="37"/>
      <c r="B1022" s="171"/>
      <c r="C1022" s="172" t="s">
        <v>2421</v>
      </c>
      <c r="D1022" s="172" t="s">
        <v>216</v>
      </c>
      <c r="E1022" s="173" t="s">
        <v>2422</v>
      </c>
      <c r="F1022" s="174" t="s">
        <v>2423</v>
      </c>
      <c r="G1022" s="175" t="s">
        <v>219</v>
      </c>
      <c r="H1022" s="176">
        <v>326.399</v>
      </c>
      <c r="I1022" s="177"/>
      <c r="J1022" s="178">
        <f>ROUND(I1022*H1022,2)</f>
        <v>0</v>
      </c>
      <c r="K1022" s="174" t="s">
        <v>220</v>
      </c>
      <c r="L1022" s="38"/>
      <c r="M1022" s="179" t="s">
        <v>3</v>
      </c>
      <c r="N1022" s="180" t="s">
        <v>43</v>
      </c>
      <c r="O1022" s="71"/>
      <c r="P1022" s="181">
        <f>O1022*H1022</f>
        <v>0</v>
      </c>
      <c r="Q1022" s="181">
        <v>0</v>
      </c>
      <c r="R1022" s="181">
        <f>Q1022*H1022</f>
        <v>0</v>
      </c>
      <c r="S1022" s="181">
        <v>3.0000000000000001E-05</v>
      </c>
      <c r="T1022" s="182">
        <f>S1022*H1022</f>
        <v>0.0097919700000000005</v>
      </c>
      <c r="U1022" s="37"/>
      <c r="V1022" s="37"/>
      <c r="W1022" s="37"/>
      <c r="X1022" s="37"/>
      <c r="Y1022" s="37"/>
      <c r="Z1022" s="37"/>
      <c r="AA1022" s="37"/>
      <c r="AB1022" s="37"/>
      <c r="AC1022" s="37"/>
      <c r="AD1022" s="37"/>
      <c r="AE1022" s="37"/>
      <c r="AR1022" s="183" t="s">
        <v>98</v>
      </c>
      <c r="AT1022" s="183" t="s">
        <v>216</v>
      </c>
      <c r="AU1022" s="183" t="s">
        <v>80</v>
      </c>
      <c r="AY1022" s="18" t="s">
        <v>213</v>
      </c>
      <c r="BE1022" s="184">
        <f>IF(N1022="základní",J1022,0)</f>
        <v>0</v>
      </c>
      <c r="BF1022" s="184">
        <f>IF(N1022="snížená",J1022,0)</f>
        <v>0</v>
      </c>
      <c r="BG1022" s="184">
        <f>IF(N1022="zákl. přenesená",J1022,0)</f>
        <v>0</v>
      </c>
      <c r="BH1022" s="184">
        <f>IF(N1022="sníž. přenesená",J1022,0)</f>
        <v>0</v>
      </c>
      <c r="BI1022" s="184">
        <f>IF(N1022="nulová",J1022,0)</f>
        <v>0</v>
      </c>
      <c r="BJ1022" s="18" t="s">
        <v>76</v>
      </c>
      <c r="BK1022" s="184">
        <f>ROUND(I1022*H1022,2)</f>
        <v>0</v>
      </c>
      <c r="BL1022" s="18" t="s">
        <v>98</v>
      </c>
      <c r="BM1022" s="183" t="s">
        <v>2424</v>
      </c>
    </row>
    <row r="1023" s="2" customFormat="1">
      <c r="A1023" s="37"/>
      <c r="B1023" s="38"/>
      <c r="C1023" s="37"/>
      <c r="D1023" s="185" t="s">
        <v>224</v>
      </c>
      <c r="E1023" s="37"/>
      <c r="F1023" s="186" t="s">
        <v>2425</v>
      </c>
      <c r="G1023" s="37"/>
      <c r="H1023" s="37"/>
      <c r="I1023" s="187"/>
      <c r="J1023" s="37"/>
      <c r="K1023" s="37"/>
      <c r="L1023" s="38"/>
      <c r="M1023" s="188"/>
      <c r="N1023" s="189"/>
      <c r="O1023" s="71"/>
      <c r="P1023" s="71"/>
      <c r="Q1023" s="71"/>
      <c r="R1023" s="71"/>
      <c r="S1023" s="71"/>
      <c r="T1023" s="72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T1023" s="18" t="s">
        <v>224</v>
      </c>
      <c r="AU1023" s="18" t="s">
        <v>80</v>
      </c>
    </row>
    <row r="1024" s="2" customFormat="1" ht="16.5" customHeight="1">
      <c r="A1024" s="37"/>
      <c r="B1024" s="171"/>
      <c r="C1024" s="192" t="s">
        <v>2426</v>
      </c>
      <c r="D1024" s="192" t="s">
        <v>292</v>
      </c>
      <c r="E1024" s="193" t="s">
        <v>2418</v>
      </c>
      <c r="F1024" s="194" t="s">
        <v>2419</v>
      </c>
      <c r="G1024" s="195" t="s">
        <v>219</v>
      </c>
      <c r="H1024" s="196">
        <v>359.03899999999999</v>
      </c>
      <c r="I1024" s="197"/>
      <c r="J1024" s="198">
        <f>ROUND(I1024*H1024,2)</f>
        <v>0</v>
      </c>
      <c r="K1024" s="194" t="s">
        <v>220</v>
      </c>
      <c r="L1024" s="199"/>
      <c r="M1024" s="200" t="s">
        <v>3</v>
      </c>
      <c r="N1024" s="201" t="s">
        <v>43</v>
      </c>
      <c r="O1024" s="71"/>
      <c r="P1024" s="181">
        <f>O1024*H1024</f>
        <v>0</v>
      </c>
      <c r="Q1024" s="181">
        <v>0.00020000000000000001</v>
      </c>
      <c r="R1024" s="181">
        <f>Q1024*H1024</f>
        <v>0.071807800000000005</v>
      </c>
      <c r="S1024" s="181">
        <v>0</v>
      </c>
      <c r="T1024" s="182">
        <f>S1024*H1024</f>
        <v>0</v>
      </c>
      <c r="U1024" s="37"/>
      <c r="V1024" s="37"/>
      <c r="W1024" s="37"/>
      <c r="X1024" s="37"/>
      <c r="Y1024" s="37"/>
      <c r="Z1024" s="37"/>
      <c r="AA1024" s="37"/>
      <c r="AB1024" s="37"/>
      <c r="AC1024" s="37"/>
      <c r="AD1024" s="37"/>
      <c r="AE1024" s="37"/>
      <c r="AR1024" s="183" t="s">
        <v>374</v>
      </c>
      <c r="AT1024" s="183" t="s">
        <v>292</v>
      </c>
      <c r="AU1024" s="183" t="s">
        <v>80</v>
      </c>
      <c r="AY1024" s="18" t="s">
        <v>213</v>
      </c>
      <c r="BE1024" s="184">
        <f>IF(N1024="základní",J1024,0)</f>
        <v>0</v>
      </c>
      <c r="BF1024" s="184">
        <f>IF(N1024="snížená",J1024,0)</f>
        <v>0</v>
      </c>
      <c r="BG1024" s="184">
        <f>IF(N1024="zákl. přenesená",J1024,0)</f>
        <v>0</v>
      </c>
      <c r="BH1024" s="184">
        <f>IF(N1024="sníž. přenesená",J1024,0)</f>
        <v>0</v>
      </c>
      <c r="BI1024" s="184">
        <f>IF(N1024="nulová",J1024,0)</f>
        <v>0</v>
      </c>
      <c r="BJ1024" s="18" t="s">
        <v>76</v>
      </c>
      <c r="BK1024" s="184">
        <f>ROUND(I1024*H1024,2)</f>
        <v>0</v>
      </c>
      <c r="BL1024" s="18" t="s">
        <v>98</v>
      </c>
      <c r="BM1024" s="183" t="s">
        <v>2427</v>
      </c>
    </row>
    <row r="1025" s="12" customFormat="1" ht="22.8" customHeight="1">
      <c r="A1025" s="12"/>
      <c r="B1025" s="158"/>
      <c r="C1025" s="12"/>
      <c r="D1025" s="159" t="s">
        <v>71</v>
      </c>
      <c r="E1025" s="169" t="s">
        <v>2428</v>
      </c>
      <c r="F1025" s="169" t="s">
        <v>2429</v>
      </c>
      <c r="G1025" s="12"/>
      <c r="H1025" s="12"/>
      <c r="I1025" s="161"/>
      <c r="J1025" s="170">
        <f>BK1025</f>
        <v>0</v>
      </c>
      <c r="K1025" s="12"/>
      <c r="L1025" s="158"/>
      <c r="M1025" s="163"/>
      <c r="N1025" s="164"/>
      <c r="O1025" s="164"/>
      <c r="P1025" s="165">
        <f>SUM(P1026:P1049)</f>
        <v>0</v>
      </c>
      <c r="Q1025" s="164"/>
      <c r="R1025" s="165">
        <f>SUM(R1026:R1049)</f>
        <v>0.060329999999999995</v>
      </c>
      <c r="S1025" s="164"/>
      <c r="T1025" s="166">
        <f>SUM(T1026:T1049)</f>
        <v>0</v>
      </c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R1025" s="159" t="s">
        <v>80</v>
      </c>
      <c r="AT1025" s="167" t="s">
        <v>71</v>
      </c>
      <c r="AU1025" s="167" t="s">
        <v>76</v>
      </c>
      <c r="AY1025" s="159" t="s">
        <v>213</v>
      </c>
      <c r="BK1025" s="168">
        <f>SUM(BK1026:BK1049)</f>
        <v>0</v>
      </c>
    </row>
    <row r="1026" s="2" customFormat="1" ht="37.8" customHeight="1">
      <c r="A1026" s="37"/>
      <c r="B1026" s="171"/>
      <c r="C1026" s="172" t="s">
        <v>2430</v>
      </c>
      <c r="D1026" s="172" t="s">
        <v>216</v>
      </c>
      <c r="E1026" s="173" t="s">
        <v>2431</v>
      </c>
      <c r="F1026" s="174" t="s">
        <v>2432</v>
      </c>
      <c r="G1026" s="175" t="s">
        <v>329</v>
      </c>
      <c r="H1026" s="176">
        <v>3</v>
      </c>
      <c r="I1026" s="177"/>
      <c r="J1026" s="178">
        <f>ROUND(I1026*H1026,2)</f>
        <v>0</v>
      </c>
      <c r="K1026" s="174" t="s">
        <v>220</v>
      </c>
      <c r="L1026" s="38"/>
      <c r="M1026" s="179" t="s">
        <v>3</v>
      </c>
      <c r="N1026" s="180" t="s">
        <v>43</v>
      </c>
      <c r="O1026" s="71"/>
      <c r="P1026" s="181">
        <f>O1026*H1026</f>
        <v>0</v>
      </c>
      <c r="Q1026" s="181">
        <v>0</v>
      </c>
      <c r="R1026" s="181">
        <f>Q1026*H1026</f>
        <v>0</v>
      </c>
      <c r="S1026" s="181">
        <v>0</v>
      </c>
      <c r="T1026" s="182">
        <f>S1026*H1026</f>
        <v>0</v>
      </c>
      <c r="U1026" s="37"/>
      <c r="V1026" s="37"/>
      <c r="W1026" s="37"/>
      <c r="X1026" s="37"/>
      <c r="Y1026" s="37"/>
      <c r="Z1026" s="37"/>
      <c r="AA1026" s="37"/>
      <c r="AB1026" s="37"/>
      <c r="AC1026" s="37"/>
      <c r="AD1026" s="37"/>
      <c r="AE1026" s="37"/>
      <c r="AR1026" s="183" t="s">
        <v>98</v>
      </c>
      <c r="AT1026" s="183" t="s">
        <v>216</v>
      </c>
      <c r="AU1026" s="183" t="s">
        <v>80</v>
      </c>
      <c r="AY1026" s="18" t="s">
        <v>213</v>
      </c>
      <c r="BE1026" s="184">
        <f>IF(N1026="základní",J1026,0)</f>
        <v>0</v>
      </c>
      <c r="BF1026" s="184">
        <f>IF(N1026="snížená",J1026,0)</f>
        <v>0</v>
      </c>
      <c r="BG1026" s="184">
        <f>IF(N1026="zákl. přenesená",J1026,0)</f>
        <v>0</v>
      </c>
      <c r="BH1026" s="184">
        <f>IF(N1026="sníž. přenesená",J1026,0)</f>
        <v>0</v>
      </c>
      <c r="BI1026" s="184">
        <f>IF(N1026="nulová",J1026,0)</f>
        <v>0</v>
      </c>
      <c r="BJ1026" s="18" t="s">
        <v>76</v>
      </c>
      <c r="BK1026" s="184">
        <f>ROUND(I1026*H1026,2)</f>
        <v>0</v>
      </c>
      <c r="BL1026" s="18" t="s">
        <v>98</v>
      </c>
      <c r="BM1026" s="183" t="s">
        <v>2433</v>
      </c>
    </row>
    <row r="1027" s="2" customFormat="1">
      <c r="A1027" s="37"/>
      <c r="B1027" s="38"/>
      <c r="C1027" s="37"/>
      <c r="D1027" s="185" t="s">
        <v>224</v>
      </c>
      <c r="E1027" s="37"/>
      <c r="F1027" s="186" t="s">
        <v>2434</v>
      </c>
      <c r="G1027" s="37"/>
      <c r="H1027" s="37"/>
      <c r="I1027" s="187"/>
      <c r="J1027" s="37"/>
      <c r="K1027" s="37"/>
      <c r="L1027" s="38"/>
      <c r="M1027" s="188"/>
      <c r="N1027" s="189"/>
      <c r="O1027" s="71"/>
      <c r="P1027" s="71"/>
      <c r="Q1027" s="71"/>
      <c r="R1027" s="71"/>
      <c r="S1027" s="71"/>
      <c r="T1027" s="72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T1027" s="18" t="s">
        <v>224</v>
      </c>
      <c r="AU1027" s="18" t="s">
        <v>80</v>
      </c>
    </row>
    <row r="1028" s="2" customFormat="1" ht="24.15" customHeight="1">
      <c r="A1028" s="37"/>
      <c r="B1028" s="171"/>
      <c r="C1028" s="192" t="s">
        <v>2435</v>
      </c>
      <c r="D1028" s="192" t="s">
        <v>292</v>
      </c>
      <c r="E1028" s="193" t="s">
        <v>2436</v>
      </c>
      <c r="F1028" s="194" t="s">
        <v>2437</v>
      </c>
      <c r="G1028" s="195" t="s">
        <v>219</v>
      </c>
      <c r="H1028" s="196">
        <v>5.75</v>
      </c>
      <c r="I1028" s="197"/>
      <c r="J1028" s="198">
        <f>ROUND(I1028*H1028,2)</f>
        <v>0</v>
      </c>
      <c r="K1028" s="194" t="s">
        <v>220</v>
      </c>
      <c r="L1028" s="199"/>
      <c r="M1028" s="200" t="s">
        <v>3</v>
      </c>
      <c r="N1028" s="201" t="s">
        <v>43</v>
      </c>
      <c r="O1028" s="71"/>
      <c r="P1028" s="181">
        <f>O1028*H1028</f>
        <v>0</v>
      </c>
      <c r="Q1028" s="181">
        <v>0.001</v>
      </c>
      <c r="R1028" s="181">
        <f>Q1028*H1028</f>
        <v>0.0057499999999999999</v>
      </c>
      <c r="S1028" s="181">
        <v>0</v>
      </c>
      <c r="T1028" s="182">
        <f>S1028*H1028</f>
        <v>0</v>
      </c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R1028" s="183" t="s">
        <v>374</v>
      </c>
      <c r="AT1028" s="183" t="s">
        <v>292</v>
      </c>
      <c r="AU1028" s="183" t="s">
        <v>80</v>
      </c>
      <c r="AY1028" s="18" t="s">
        <v>213</v>
      </c>
      <c r="BE1028" s="184">
        <f>IF(N1028="základní",J1028,0)</f>
        <v>0</v>
      </c>
      <c r="BF1028" s="184">
        <f>IF(N1028="snížená",J1028,0)</f>
        <v>0</v>
      </c>
      <c r="BG1028" s="184">
        <f>IF(N1028="zákl. přenesená",J1028,0)</f>
        <v>0</v>
      </c>
      <c r="BH1028" s="184">
        <f>IF(N1028="sníž. přenesená",J1028,0)</f>
        <v>0</v>
      </c>
      <c r="BI1028" s="184">
        <f>IF(N1028="nulová",J1028,0)</f>
        <v>0</v>
      </c>
      <c r="BJ1028" s="18" t="s">
        <v>76</v>
      </c>
      <c r="BK1028" s="184">
        <f>ROUND(I1028*H1028,2)</f>
        <v>0</v>
      </c>
      <c r="BL1028" s="18" t="s">
        <v>98</v>
      </c>
      <c r="BM1028" s="183" t="s">
        <v>2438</v>
      </c>
    </row>
    <row r="1029" s="2" customFormat="1" ht="44.25" customHeight="1">
      <c r="A1029" s="37"/>
      <c r="B1029" s="171"/>
      <c r="C1029" s="172" t="s">
        <v>2439</v>
      </c>
      <c r="D1029" s="172" t="s">
        <v>216</v>
      </c>
      <c r="E1029" s="173" t="s">
        <v>2440</v>
      </c>
      <c r="F1029" s="174" t="s">
        <v>2441</v>
      </c>
      <c r="G1029" s="175" t="s">
        <v>329</v>
      </c>
      <c r="H1029" s="176">
        <v>3</v>
      </c>
      <c r="I1029" s="177"/>
      <c r="J1029" s="178">
        <f>ROUND(I1029*H1029,2)</f>
        <v>0</v>
      </c>
      <c r="K1029" s="174" t="s">
        <v>220</v>
      </c>
      <c r="L1029" s="38"/>
      <c r="M1029" s="179" t="s">
        <v>3</v>
      </c>
      <c r="N1029" s="180" t="s">
        <v>43</v>
      </c>
      <c r="O1029" s="71"/>
      <c r="P1029" s="181">
        <f>O1029*H1029</f>
        <v>0</v>
      </c>
      <c r="Q1029" s="181">
        <v>0</v>
      </c>
      <c r="R1029" s="181">
        <f>Q1029*H1029</f>
        <v>0</v>
      </c>
      <c r="S1029" s="181">
        <v>0</v>
      </c>
      <c r="T1029" s="182">
        <f>S1029*H1029</f>
        <v>0</v>
      </c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37"/>
      <c r="AE1029" s="37"/>
      <c r="AR1029" s="183" t="s">
        <v>98</v>
      </c>
      <c r="AT1029" s="183" t="s">
        <v>216</v>
      </c>
      <c r="AU1029" s="183" t="s">
        <v>80</v>
      </c>
      <c r="AY1029" s="18" t="s">
        <v>213</v>
      </c>
      <c r="BE1029" s="184">
        <f>IF(N1029="základní",J1029,0)</f>
        <v>0</v>
      </c>
      <c r="BF1029" s="184">
        <f>IF(N1029="snížená",J1029,0)</f>
        <v>0</v>
      </c>
      <c r="BG1029" s="184">
        <f>IF(N1029="zákl. přenesená",J1029,0)</f>
        <v>0</v>
      </c>
      <c r="BH1029" s="184">
        <f>IF(N1029="sníž. přenesená",J1029,0)</f>
        <v>0</v>
      </c>
      <c r="BI1029" s="184">
        <f>IF(N1029="nulová",J1029,0)</f>
        <v>0</v>
      </c>
      <c r="BJ1029" s="18" t="s">
        <v>76</v>
      </c>
      <c r="BK1029" s="184">
        <f>ROUND(I1029*H1029,2)</f>
        <v>0</v>
      </c>
      <c r="BL1029" s="18" t="s">
        <v>98</v>
      </c>
      <c r="BM1029" s="183" t="s">
        <v>2442</v>
      </c>
    </row>
    <row r="1030" s="2" customFormat="1">
      <c r="A1030" s="37"/>
      <c r="B1030" s="38"/>
      <c r="C1030" s="37"/>
      <c r="D1030" s="185" t="s">
        <v>224</v>
      </c>
      <c r="E1030" s="37"/>
      <c r="F1030" s="186" t="s">
        <v>2443</v>
      </c>
      <c r="G1030" s="37"/>
      <c r="H1030" s="37"/>
      <c r="I1030" s="187"/>
      <c r="J1030" s="37"/>
      <c r="K1030" s="37"/>
      <c r="L1030" s="38"/>
      <c r="M1030" s="188"/>
      <c r="N1030" s="189"/>
      <c r="O1030" s="71"/>
      <c r="P1030" s="71"/>
      <c r="Q1030" s="71"/>
      <c r="R1030" s="71"/>
      <c r="S1030" s="71"/>
      <c r="T1030" s="72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T1030" s="18" t="s">
        <v>224</v>
      </c>
      <c r="AU1030" s="18" t="s">
        <v>80</v>
      </c>
    </row>
    <row r="1031" s="2" customFormat="1" ht="24.15" customHeight="1">
      <c r="A1031" s="37"/>
      <c r="B1031" s="171"/>
      <c r="C1031" s="192" t="s">
        <v>2444</v>
      </c>
      <c r="D1031" s="192" t="s">
        <v>292</v>
      </c>
      <c r="E1031" s="193" t="s">
        <v>2445</v>
      </c>
      <c r="F1031" s="194" t="s">
        <v>2446</v>
      </c>
      <c r="G1031" s="195" t="s">
        <v>219</v>
      </c>
      <c r="H1031" s="196">
        <v>13.9</v>
      </c>
      <c r="I1031" s="197"/>
      <c r="J1031" s="198">
        <f>ROUND(I1031*H1031,2)</f>
        <v>0</v>
      </c>
      <c r="K1031" s="194" t="s">
        <v>220</v>
      </c>
      <c r="L1031" s="199"/>
      <c r="M1031" s="200" t="s">
        <v>3</v>
      </c>
      <c r="N1031" s="201" t="s">
        <v>43</v>
      </c>
      <c r="O1031" s="71"/>
      <c r="P1031" s="181">
        <f>O1031*H1031</f>
        <v>0</v>
      </c>
      <c r="Q1031" s="181">
        <v>0.001</v>
      </c>
      <c r="R1031" s="181">
        <f>Q1031*H1031</f>
        <v>0.013900000000000001</v>
      </c>
      <c r="S1031" s="181">
        <v>0</v>
      </c>
      <c r="T1031" s="182">
        <f>S1031*H1031</f>
        <v>0</v>
      </c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R1031" s="183" t="s">
        <v>374</v>
      </c>
      <c r="AT1031" s="183" t="s">
        <v>292</v>
      </c>
      <c r="AU1031" s="183" t="s">
        <v>80</v>
      </c>
      <c r="AY1031" s="18" t="s">
        <v>213</v>
      </c>
      <c r="BE1031" s="184">
        <f>IF(N1031="základní",J1031,0)</f>
        <v>0</v>
      </c>
      <c r="BF1031" s="184">
        <f>IF(N1031="snížená",J1031,0)</f>
        <v>0</v>
      </c>
      <c r="BG1031" s="184">
        <f>IF(N1031="zákl. přenesená",J1031,0)</f>
        <v>0</v>
      </c>
      <c r="BH1031" s="184">
        <f>IF(N1031="sníž. přenesená",J1031,0)</f>
        <v>0</v>
      </c>
      <c r="BI1031" s="184">
        <f>IF(N1031="nulová",J1031,0)</f>
        <v>0</v>
      </c>
      <c r="BJ1031" s="18" t="s">
        <v>76</v>
      </c>
      <c r="BK1031" s="184">
        <f>ROUND(I1031*H1031,2)</f>
        <v>0</v>
      </c>
      <c r="BL1031" s="18" t="s">
        <v>98</v>
      </c>
      <c r="BM1031" s="183" t="s">
        <v>2447</v>
      </c>
    </row>
    <row r="1032" s="2" customFormat="1" ht="37.8" customHeight="1">
      <c r="A1032" s="37"/>
      <c r="B1032" s="171"/>
      <c r="C1032" s="172" t="s">
        <v>2448</v>
      </c>
      <c r="D1032" s="172" t="s">
        <v>216</v>
      </c>
      <c r="E1032" s="173" t="s">
        <v>2449</v>
      </c>
      <c r="F1032" s="174" t="s">
        <v>2450</v>
      </c>
      <c r="G1032" s="175" t="s">
        <v>329</v>
      </c>
      <c r="H1032" s="176">
        <v>2</v>
      </c>
      <c r="I1032" s="177"/>
      <c r="J1032" s="178">
        <f>ROUND(I1032*H1032,2)</f>
        <v>0</v>
      </c>
      <c r="K1032" s="174" t="s">
        <v>220</v>
      </c>
      <c r="L1032" s="38"/>
      <c r="M1032" s="179" t="s">
        <v>3</v>
      </c>
      <c r="N1032" s="180" t="s">
        <v>43</v>
      </c>
      <c r="O1032" s="71"/>
      <c r="P1032" s="181">
        <f>O1032*H1032</f>
        <v>0</v>
      </c>
      <c r="Q1032" s="181">
        <v>0</v>
      </c>
      <c r="R1032" s="181">
        <f>Q1032*H1032</f>
        <v>0</v>
      </c>
      <c r="S1032" s="181">
        <v>0</v>
      </c>
      <c r="T1032" s="182">
        <f>S1032*H1032</f>
        <v>0</v>
      </c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37"/>
      <c r="AE1032" s="37"/>
      <c r="AR1032" s="183" t="s">
        <v>98</v>
      </c>
      <c r="AT1032" s="183" t="s">
        <v>216</v>
      </c>
      <c r="AU1032" s="183" t="s">
        <v>80</v>
      </c>
      <c r="AY1032" s="18" t="s">
        <v>213</v>
      </c>
      <c r="BE1032" s="184">
        <f>IF(N1032="základní",J1032,0)</f>
        <v>0</v>
      </c>
      <c r="BF1032" s="184">
        <f>IF(N1032="snížená",J1032,0)</f>
        <v>0</v>
      </c>
      <c r="BG1032" s="184">
        <f>IF(N1032="zákl. přenesená",J1032,0)</f>
        <v>0</v>
      </c>
      <c r="BH1032" s="184">
        <f>IF(N1032="sníž. přenesená",J1032,0)</f>
        <v>0</v>
      </c>
      <c r="BI1032" s="184">
        <f>IF(N1032="nulová",J1032,0)</f>
        <v>0</v>
      </c>
      <c r="BJ1032" s="18" t="s">
        <v>76</v>
      </c>
      <c r="BK1032" s="184">
        <f>ROUND(I1032*H1032,2)</f>
        <v>0</v>
      </c>
      <c r="BL1032" s="18" t="s">
        <v>98</v>
      </c>
      <c r="BM1032" s="183" t="s">
        <v>2451</v>
      </c>
    </row>
    <row r="1033" s="2" customFormat="1">
      <c r="A1033" s="37"/>
      <c r="B1033" s="38"/>
      <c r="C1033" s="37"/>
      <c r="D1033" s="185" t="s">
        <v>224</v>
      </c>
      <c r="E1033" s="37"/>
      <c r="F1033" s="186" t="s">
        <v>2452</v>
      </c>
      <c r="G1033" s="37"/>
      <c r="H1033" s="37"/>
      <c r="I1033" s="187"/>
      <c r="J1033" s="37"/>
      <c r="K1033" s="37"/>
      <c r="L1033" s="38"/>
      <c r="M1033" s="188"/>
      <c r="N1033" s="189"/>
      <c r="O1033" s="71"/>
      <c r="P1033" s="71"/>
      <c r="Q1033" s="71"/>
      <c r="R1033" s="71"/>
      <c r="S1033" s="71"/>
      <c r="T1033" s="72"/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37"/>
      <c r="AE1033" s="37"/>
      <c r="AT1033" s="18" t="s">
        <v>224</v>
      </c>
      <c r="AU1033" s="18" t="s">
        <v>80</v>
      </c>
    </row>
    <row r="1034" s="2" customFormat="1" ht="24.15" customHeight="1">
      <c r="A1034" s="37"/>
      <c r="B1034" s="171"/>
      <c r="C1034" s="192" t="s">
        <v>2453</v>
      </c>
      <c r="D1034" s="192" t="s">
        <v>292</v>
      </c>
      <c r="E1034" s="193" t="s">
        <v>2454</v>
      </c>
      <c r="F1034" s="194" t="s">
        <v>2455</v>
      </c>
      <c r="G1034" s="195" t="s">
        <v>219</v>
      </c>
      <c r="H1034" s="196">
        <v>22.949999999999999</v>
      </c>
      <c r="I1034" s="197"/>
      <c r="J1034" s="198">
        <f>ROUND(I1034*H1034,2)</f>
        <v>0</v>
      </c>
      <c r="K1034" s="194" t="s">
        <v>220</v>
      </c>
      <c r="L1034" s="199"/>
      <c r="M1034" s="200" t="s">
        <v>3</v>
      </c>
      <c r="N1034" s="201" t="s">
        <v>43</v>
      </c>
      <c r="O1034" s="71"/>
      <c r="P1034" s="181">
        <f>O1034*H1034</f>
        <v>0</v>
      </c>
      <c r="Q1034" s="181">
        <v>0.001</v>
      </c>
      <c r="R1034" s="181">
        <f>Q1034*H1034</f>
        <v>0.022949999999999998</v>
      </c>
      <c r="S1034" s="181">
        <v>0</v>
      </c>
      <c r="T1034" s="182">
        <f>S1034*H1034</f>
        <v>0</v>
      </c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37"/>
      <c r="AE1034" s="37"/>
      <c r="AR1034" s="183" t="s">
        <v>374</v>
      </c>
      <c r="AT1034" s="183" t="s">
        <v>292</v>
      </c>
      <c r="AU1034" s="183" t="s">
        <v>80</v>
      </c>
      <c r="AY1034" s="18" t="s">
        <v>213</v>
      </c>
      <c r="BE1034" s="184">
        <f>IF(N1034="základní",J1034,0)</f>
        <v>0</v>
      </c>
      <c r="BF1034" s="184">
        <f>IF(N1034="snížená",J1034,0)</f>
        <v>0</v>
      </c>
      <c r="BG1034" s="184">
        <f>IF(N1034="zákl. přenesená",J1034,0)</f>
        <v>0</v>
      </c>
      <c r="BH1034" s="184">
        <f>IF(N1034="sníž. přenesená",J1034,0)</f>
        <v>0</v>
      </c>
      <c r="BI1034" s="184">
        <f>IF(N1034="nulová",J1034,0)</f>
        <v>0</v>
      </c>
      <c r="BJ1034" s="18" t="s">
        <v>76</v>
      </c>
      <c r="BK1034" s="184">
        <f>ROUND(I1034*H1034,2)</f>
        <v>0</v>
      </c>
      <c r="BL1034" s="18" t="s">
        <v>98</v>
      </c>
      <c r="BM1034" s="183" t="s">
        <v>2456</v>
      </c>
    </row>
    <row r="1035" s="2" customFormat="1" ht="33" customHeight="1">
      <c r="A1035" s="37"/>
      <c r="B1035" s="171"/>
      <c r="C1035" s="172" t="s">
        <v>2457</v>
      </c>
      <c r="D1035" s="172" t="s">
        <v>216</v>
      </c>
      <c r="E1035" s="173" t="s">
        <v>2458</v>
      </c>
      <c r="F1035" s="174" t="s">
        <v>2459</v>
      </c>
      <c r="G1035" s="175" t="s">
        <v>329</v>
      </c>
      <c r="H1035" s="176">
        <v>3</v>
      </c>
      <c r="I1035" s="177"/>
      <c r="J1035" s="178">
        <f>ROUND(I1035*H1035,2)</f>
        <v>0</v>
      </c>
      <c r="K1035" s="174" t="s">
        <v>220</v>
      </c>
      <c r="L1035" s="38"/>
      <c r="M1035" s="179" t="s">
        <v>3</v>
      </c>
      <c r="N1035" s="180" t="s">
        <v>43</v>
      </c>
      <c r="O1035" s="71"/>
      <c r="P1035" s="181">
        <f>O1035*H1035</f>
        <v>0</v>
      </c>
      <c r="Q1035" s="181">
        <v>0</v>
      </c>
      <c r="R1035" s="181">
        <f>Q1035*H1035</f>
        <v>0</v>
      </c>
      <c r="S1035" s="181">
        <v>0</v>
      </c>
      <c r="T1035" s="182">
        <f>S1035*H1035</f>
        <v>0</v>
      </c>
      <c r="U1035" s="37"/>
      <c r="V1035" s="37"/>
      <c r="W1035" s="37"/>
      <c r="X1035" s="37"/>
      <c r="Y1035" s="37"/>
      <c r="Z1035" s="37"/>
      <c r="AA1035" s="37"/>
      <c r="AB1035" s="37"/>
      <c r="AC1035" s="37"/>
      <c r="AD1035" s="37"/>
      <c r="AE1035" s="37"/>
      <c r="AR1035" s="183" t="s">
        <v>98</v>
      </c>
      <c r="AT1035" s="183" t="s">
        <v>216</v>
      </c>
      <c r="AU1035" s="183" t="s">
        <v>80</v>
      </c>
      <c r="AY1035" s="18" t="s">
        <v>213</v>
      </c>
      <c r="BE1035" s="184">
        <f>IF(N1035="základní",J1035,0)</f>
        <v>0</v>
      </c>
      <c r="BF1035" s="184">
        <f>IF(N1035="snížená",J1035,0)</f>
        <v>0</v>
      </c>
      <c r="BG1035" s="184">
        <f>IF(N1035="zákl. přenesená",J1035,0)</f>
        <v>0</v>
      </c>
      <c r="BH1035" s="184">
        <f>IF(N1035="sníž. přenesená",J1035,0)</f>
        <v>0</v>
      </c>
      <c r="BI1035" s="184">
        <f>IF(N1035="nulová",J1035,0)</f>
        <v>0</v>
      </c>
      <c r="BJ1035" s="18" t="s">
        <v>76</v>
      </c>
      <c r="BK1035" s="184">
        <f>ROUND(I1035*H1035,2)</f>
        <v>0</v>
      </c>
      <c r="BL1035" s="18" t="s">
        <v>98</v>
      </c>
      <c r="BM1035" s="183" t="s">
        <v>2460</v>
      </c>
    </row>
    <row r="1036" s="2" customFormat="1">
      <c r="A1036" s="37"/>
      <c r="B1036" s="38"/>
      <c r="C1036" s="37"/>
      <c r="D1036" s="185" t="s">
        <v>224</v>
      </c>
      <c r="E1036" s="37"/>
      <c r="F1036" s="186" t="s">
        <v>2461</v>
      </c>
      <c r="G1036" s="37"/>
      <c r="H1036" s="37"/>
      <c r="I1036" s="187"/>
      <c r="J1036" s="37"/>
      <c r="K1036" s="37"/>
      <c r="L1036" s="38"/>
      <c r="M1036" s="188"/>
      <c r="N1036" s="189"/>
      <c r="O1036" s="71"/>
      <c r="P1036" s="71"/>
      <c r="Q1036" s="71"/>
      <c r="R1036" s="71"/>
      <c r="S1036" s="71"/>
      <c r="T1036" s="72"/>
      <c r="U1036" s="37"/>
      <c r="V1036" s="37"/>
      <c r="W1036" s="37"/>
      <c r="X1036" s="37"/>
      <c r="Y1036" s="37"/>
      <c r="Z1036" s="37"/>
      <c r="AA1036" s="37"/>
      <c r="AB1036" s="37"/>
      <c r="AC1036" s="37"/>
      <c r="AD1036" s="37"/>
      <c r="AE1036" s="37"/>
      <c r="AT1036" s="18" t="s">
        <v>224</v>
      </c>
      <c r="AU1036" s="18" t="s">
        <v>80</v>
      </c>
    </row>
    <row r="1037" s="2" customFormat="1" ht="33" customHeight="1">
      <c r="A1037" s="37"/>
      <c r="B1037" s="171"/>
      <c r="C1037" s="192" t="s">
        <v>2462</v>
      </c>
      <c r="D1037" s="192" t="s">
        <v>292</v>
      </c>
      <c r="E1037" s="193" t="s">
        <v>2463</v>
      </c>
      <c r="F1037" s="194" t="s">
        <v>2464</v>
      </c>
      <c r="G1037" s="195" t="s">
        <v>329</v>
      </c>
      <c r="H1037" s="196">
        <v>3</v>
      </c>
      <c r="I1037" s="197"/>
      <c r="J1037" s="198">
        <f>ROUND(I1037*H1037,2)</f>
        <v>0</v>
      </c>
      <c r="K1037" s="194" t="s">
        <v>220</v>
      </c>
      <c r="L1037" s="199"/>
      <c r="M1037" s="200" t="s">
        <v>3</v>
      </c>
      <c r="N1037" s="201" t="s">
        <v>43</v>
      </c>
      <c r="O1037" s="71"/>
      <c r="P1037" s="181">
        <f>O1037*H1037</f>
        <v>0</v>
      </c>
      <c r="Q1037" s="181">
        <v>0.001</v>
      </c>
      <c r="R1037" s="181">
        <f>Q1037*H1037</f>
        <v>0.0030000000000000001</v>
      </c>
      <c r="S1037" s="181">
        <v>0</v>
      </c>
      <c r="T1037" s="182">
        <f>S1037*H1037</f>
        <v>0</v>
      </c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R1037" s="183" t="s">
        <v>374</v>
      </c>
      <c r="AT1037" s="183" t="s">
        <v>292</v>
      </c>
      <c r="AU1037" s="183" t="s">
        <v>80</v>
      </c>
      <c r="AY1037" s="18" t="s">
        <v>213</v>
      </c>
      <c r="BE1037" s="184">
        <f>IF(N1037="základní",J1037,0)</f>
        <v>0</v>
      </c>
      <c r="BF1037" s="184">
        <f>IF(N1037="snížená",J1037,0)</f>
        <v>0</v>
      </c>
      <c r="BG1037" s="184">
        <f>IF(N1037="zákl. přenesená",J1037,0)</f>
        <v>0</v>
      </c>
      <c r="BH1037" s="184">
        <f>IF(N1037="sníž. přenesená",J1037,0)</f>
        <v>0</v>
      </c>
      <c r="BI1037" s="184">
        <f>IF(N1037="nulová",J1037,0)</f>
        <v>0</v>
      </c>
      <c r="BJ1037" s="18" t="s">
        <v>76</v>
      </c>
      <c r="BK1037" s="184">
        <f>ROUND(I1037*H1037,2)</f>
        <v>0</v>
      </c>
      <c r="BL1037" s="18" t="s">
        <v>98</v>
      </c>
      <c r="BM1037" s="183" t="s">
        <v>2465</v>
      </c>
    </row>
    <row r="1038" s="2" customFormat="1" ht="37.8" customHeight="1">
      <c r="A1038" s="37"/>
      <c r="B1038" s="171"/>
      <c r="C1038" s="172" t="s">
        <v>2466</v>
      </c>
      <c r="D1038" s="172" t="s">
        <v>216</v>
      </c>
      <c r="E1038" s="173" t="s">
        <v>2467</v>
      </c>
      <c r="F1038" s="174" t="s">
        <v>2468</v>
      </c>
      <c r="G1038" s="175" t="s">
        <v>329</v>
      </c>
      <c r="H1038" s="176">
        <v>3</v>
      </c>
      <c r="I1038" s="177"/>
      <c r="J1038" s="178">
        <f>ROUND(I1038*H1038,2)</f>
        <v>0</v>
      </c>
      <c r="K1038" s="174" t="s">
        <v>220</v>
      </c>
      <c r="L1038" s="38"/>
      <c r="M1038" s="179" t="s">
        <v>3</v>
      </c>
      <c r="N1038" s="180" t="s">
        <v>43</v>
      </c>
      <c r="O1038" s="71"/>
      <c r="P1038" s="181">
        <f>O1038*H1038</f>
        <v>0</v>
      </c>
      <c r="Q1038" s="181">
        <v>0</v>
      </c>
      <c r="R1038" s="181">
        <f>Q1038*H1038</f>
        <v>0</v>
      </c>
      <c r="S1038" s="181">
        <v>0</v>
      </c>
      <c r="T1038" s="182">
        <f>S1038*H1038</f>
        <v>0</v>
      </c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R1038" s="183" t="s">
        <v>98</v>
      </c>
      <c r="AT1038" s="183" t="s">
        <v>216</v>
      </c>
      <c r="AU1038" s="183" t="s">
        <v>80</v>
      </c>
      <c r="AY1038" s="18" t="s">
        <v>213</v>
      </c>
      <c r="BE1038" s="184">
        <f>IF(N1038="základní",J1038,0)</f>
        <v>0</v>
      </c>
      <c r="BF1038" s="184">
        <f>IF(N1038="snížená",J1038,0)</f>
        <v>0</v>
      </c>
      <c r="BG1038" s="184">
        <f>IF(N1038="zákl. přenesená",J1038,0)</f>
        <v>0</v>
      </c>
      <c r="BH1038" s="184">
        <f>IF(N1038="sníž. přenesená",J1038,0)</f>
        <v>0</v>
      </c>
      <c r="BI1038" s="184">
        <f>IF(N1038="nulová",J1038,0)</f>
        <v>0</v>
      </c>
      <c r="BJ1038" s="18" t="s">
        <v>76</v>
      </c>
      <c r="BK1038" s="184">
        <f>ROUND(I1038*H1038,2)</f>
        <v>0</v>
      </c>
      <c r="BL1038" s="18" t="s">
        <v>98</v>
      </c>
      <c r="BM1038" s="183" t="s">
        <v>2469</v>
      </c>
    </row>
    <row r="1039" s="2" customFormat="1">
      <c r="A1039" s="37"/>
      <c r="B1039" s="38"/>
      <c r="C1039" s="37"/>
      <c r="D1039" s="185" t="s">
        <v>224</v>
      </c>
      <c r="E1039" s="37"/>
      <c r="F1039" s="186" t="s">
        <v>2470</v>
      </c>
      <c r="G1039" s="37"/>
      <c r="H1039" s="37"/>
      <c r="I1039" s="187"/>
      <c r="J1039" s="37"/>
      <c r="K1039" s="37"/>
      <c r="L1039" s="38"/>
      <c r="M1039" s="188"/>
      <c r="N1039" s="189"/>
      <c r="O1039" s="71"/>
      <c r="P1039" s="71"/>
      <c r="Q1039" s="71"/>
      <c r="R1039" s="71"/>
      <c r="S1039" s="71"/>
      <c r="T1039" s="72"/>
      <c r="U1039" s="37"/>
      <c r="V1039" s="37"/>
      <c r="W1039" s="37"/>
      <c r="X1039" s="37"/>
      <c r="Y1039" s="37"/>
      <c r="Z1039" s="37"/>
      <c r="AA1039" s="37"/>
      <c r="AB1039" s="37"/>
      <c r="AC1039" s="37"/>
      <c r="AD1039" s="37"/>
      <c r="AE1039" s="37"/>
      <c r="AT1039" s="18" t="s">
        <v>224</v>
      </c>
      <c r="AU1039" s="18" t="s">
        <v>80</v>
      </c>
    </row>
    <row r="1040" s="2" customFormat="1" ht="33" customHeight="1">
      <c r="A1040" s="37"/>
      <c r="B1040" s="171"/>
      <c r="C1040" s="192" t="s">
        <v>2471</v>
      </c>
      <c r="D1040" s="192" t="s">
        <v>292</v>
      </c>
      <c r="E1040" s="193" t="s">
        <v>2472</v>
      </c>
      <c r="F1040" s="194" t="s">
        <v>2473</v>
      </c>
      <c r="G1040" s="195" t="s">
        <v>329</v>
      </c>
      <c r="H1040" s="196">
        <v>3</v>
      </c>
      <c r="I1040" s="197"/>
      <c r="J1040" s="198">
        <f>ROUND(I1040*H1040,2)</f>
        <v>0</v>
      </c>
      <c r="K1040" s="194" t="s">
        <v>220</v>
      </c>
      <c r="L1040" s="199"/>
      <c r="M1040" s="200" t="s">
        <v>3</v>
      </c>
      <c r="N1040" s="201" t="s">
        <v>43</v>
      </c>
      <c r="O1040" s="71"/>
      <c r="P1040" s="181">
        <f>O1040*H1040</f>
        <v>0</v>
      </c>
      <c r="Q1040" s="181">
        <v>0.001</v>
      </c>
      <c r="R1040" s="181">
        <f>Q1040*H1040</f>
        <v>0.0030000000000000001</v>
      </c>
      <c r="S1040" s="181">
        <v>0</v>
      </c>
      <c r="T1040" s="182">
        <f>S1040*H1040</f>
        <v>0</v>
      </c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R1040" s="183" t="s">
        <v>374</v>
      </c>
      <c r="AT1040" s="183" t="s">
        <v>292</v>
      </c>
      <c r="AU1040" s="183" t="s">
        <v>80</v>
      </c>
      <c r="AY1040" s="18" t="s">
        <v>213</v>
      </c>
      <c r="BE1040" s="184">
        <f>IF(N1040="základní",J1040,0)</f>
        <v>0</v>
      </c>
      <c r="BF1040" s="184">
        <f>IF(N1040="snížená",J1040,0)</f>
        <v>0</v>
      </c>
      <c r="BG1040" s="184">
        <f>IF(N1040="zákl. přenesená",J1040,0)</f>
        <v>0</v>
      </c>
      <c r="BH1040" s="184">
        <f>IF(N1040="sníž. přenesená",J1040,0)</f>
        <v>0</v>
      </c>
      <c r="BI1040" s="184">
        <f>IF(N1040="nulová",J1040,0)</f>
        <v>0</v>
      </c>
      <c r="BJ1040" s="18" t="s">
        <v>76</v>
      </c>
      <c r="BK1040" s="184">
        <f>ROUND(I1040*H1040,2)</f>
        <v>0</v>
      </c>
      <c r="BL1040" s="18" t="s">
        <v>98</v>
      </c>
      <c r="BM1040" s="183" t="s">
        <v>2474</v>
      </c>
    </row>
    <row r="1041" s="2" customFormat="1" ht="33" customHeight="1">
      <c r="A1041" s="37"/>
      <c r="B1041" s="171"/>
      <c r="C1041" s="172" t="s">
        <v>2475</v>
      </c>
      <c r="D1041" s="172" t="s">
        <v>216</v>
      </c>
      <c r="E1041" s="173" t="s">
        <v>2476</v>
      </c>
      <c r="F1041" s="174" t="s">
        <v>2477</v>
      </c>
      <c r="G1041" s="175" t="s">
        <v>329</v>
      </c>
      <c r="H1041" s="176">
        <v>2</v>
      </c>
      <c r="I1041" s="177"/>
      <c r="J1041" s="178">
        <f>ROUND(I1041*H1041,2)</f>
        <v>0</v>
      </c>
      <c r="K1041" s="174" t="s">
        <v>220</v>
      </c>
      <c r="L1041" s="38"/>
      <c r="M1041" s="179" t="s">
        <v>3</v>
      </c>
      <c r="N1041" s="180" t="s">
        <v>43</v>
      </c>
      <c r="O1041" s="71"/>
      <c r="P1041" s="181">
        <f>O1041*H1041</f>
        <v>0</v>
      </c>
      <c r="Q1041" s="181">
        <v>0</v>
      </c>
      <c r="R1041" s="181">
        <f>Q1041*H1041</f>
        <v>0</v>
      </c>
      <c r="S1041" s="181">
        <v>0</v>
      </c>
      <c r="T1041" s="182">
        <f>S1041*H1041</f>
        <v>0</v>
      </c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R1041" s="183" t="s">
        <v>98</v>
      </c>
      <c r="AT1041" s="183" t="s">
        <v>216</v>
      </c>
      <c r="AU1041" s="183" t="s">
        <v>80</v>
      </c>
      <c r="AY1041" s="18" t="s">
        <v>213</v>
      </c>
      <c r="BE1041" s="184">
        <f>IF(N1041="základní",J1041,0)</f>
        <v>0</v>
      </c>
      <c r="BF1041" s="184">
        <f>IF(N1041="snížená",J1041,0)</f>
        <v>0</v>
      </c>
      <c r="BG1041" s="184">
        <f>IF(N1041="zákl. přenesená",J1041,0)</f>
        <v>0</v>
      </c>
      <c r="BH1041" s="184">
        <f>IF(N1041="sníž. přenesená",J1041,0)</f>
        <v>0</v>
      </c>
      <c r="BI1041" s="184">
        <f>IF(N1041="nulová",J1041,0)</f>
        <v>0</v>
      </c>
      <c r="BJ1041" s="18" t="s">
        <v>76</v>
      </c>
      <c r="BK1041" s="184">
        <f>ROUND(I1041*H1041,2)</f>
        <v>0</v>
      </c>
      <c r="BL1041" s="18" t="s">
        <v>98</v>
      </c>
      <c r="BM1041" s="183" t="s">
        <v>2478</v>
      </c>
    </row>
    <row r="1042" s="2" customFormat="1">
      <c r="A1042" s="37"/>
      <c r="B1042" s="38"/>
      <c r="C1042" s="37"/>
      <c r="D1042" s="185" t="s">
        <v>224</v>
      </c>
      <c r="E1042" s="37"/>
      <c r="F1042" s="186" t="s">
        <v>2479</v>
      </c>
      <c r="G1042" s="37"/>
      <c r="H1042" s="37"/>
      <c r="I1042" s="187"/>
      <c r="J1042" s="37"/>
      <c r="K1042" s="37"/>
      <c r="L1042" s="38"/>
      <c r="M1042" s="188"/>
      <c r="N1042" s="189"/>
      <c r="O1042" s="71"/>
      <c r="P1042" s="71"/>
      <c r="Q1042" s="71"/>
      <c r="R1042" s="71"/>
      <c r="S1042" s="71"/>
      <c r="T1042" s="72"/>
      <c r="U1042" s="37"/>
      <c r="V1042" s="37"/>
      <c r="W1042" s="37"/>
      <c r="X1042" s="37"/>
      <c r="Y1042" s="37"/>
      <c r="Z1042" s="37"/>
      <c r="AA1042" s="37"/>
      <c r="AB1042" s="37"/>
      <c r="AC1042" s="37"/>
      <c r="AD1042" s="37"/>
      <c r="AE1042" s="37"/>
      <c r="AT1042" s="18" t="s">
        <v>224</v>
      </c>
      <c r="AU1042" s="18" t="s">
        <v>80</v>
      </c>
    </row>
    <row r="1043" s="2" customFormat="1" ht="33" customHeight="1">
      <c r="A1043" s="37"/>
      <c r="B1043" s="171"/>
      <c r="C1043" s="192" t="s">
        <v>2480</v>
      </c>
      <c r="D1043" s="192" t="s">
        <v>292</v>
      </c>
      <c r="E1043" s="193" t="s">
        <v>2481</v>
      </c>
      <c r="F1043" s="194" t="s">
        <v>2482</v>
      </c>
      <c r="G1043" s="195" t="s">
        <v>329</v>
      </c>
      <c r="H1043" s="196">
        <v>2</v>
      </c>
      <c r="I1043" s="197"/>
      <c r="J1043" s="198">
        <f>ROUND(I1043*H1043,2)</f>
        <v>0</v>
      </c>
      <c r="K1043" s="194" t="s">
        <v>220</v>
      </c>
      <c r="L1043" s="199"/>
      <c r="M1043" s="200" t="s">
        <v>3</v>
      </c>
      <c r="N1043" s="201" t="s">
        <v>43</v>
      </c>
      <c r="O1043" s="71"/>
      <c r="P1043" s="181">
        <f>O1043*H1043</f>
        <v>0</v>
      </c>
      <c r="Q1043" s="181">
        <v>0.001</v>
      </c>
      <c r="R1043" s="181">
        <f>Q1043*H1043</f>
        <v>0.002</v>
      </c>
      <c r="S1043" s="181">
        <v>0</v>
      </c>
      <c r="T1043" s="182">
        <f>S1043*H1043</f>
        <v>0</v>
      </c>
      <c r="U1043" s="37"/>
      <c r="V1043" s="37"/>
      <c r="W1043" s="37"/>
      <c r="X1043" s="37"/>
      <c r="Y1043" s="37"/>
      <c r="Z1043" s="37"/>
      <c r="AA1043" s="37"/>
      <c r="AB1043" s="37"/>
      <c r="AC1043" s="37"/>
      <c r="AD1043" s="37"/>
      <c r="AE1043" s="37"/>
      <c r="AR1043" s="183" t="s">
        <v>374</v>
      </c>
      <c r="AT1043" s="183" t="s">
        <v>292</v>
      </c>
      <c r="AU1043" s="183" t="s">
        <v>80</v>
      </c>
      <c r="AY1043" s="18" t="s">
        <v>213</v>
      </c>
      <c r="BE1043" s="184">
        <f>IF(N1043="základní",J1043,0)</f>
        <v>0</v>
      </c>
      <c r="BF1043" s="184">
        <f>IF(N1043="snížená",J1043,0)</f>
        <v>0</v>
      </c>
      <c r="BG1043" s="184">
        <f>IF(N1043="zákl. přenesená",J1043,0)</f>
        <v>0</v>
      </c>
      <c r="BH1043" s="184">
        <f>IF(N1043="sníž. přenesená",J1043,0)</f>
        <v>0</v>
      </c>
      <c r="BI1043" s="184">
        <f>IF(N1043="nulová",J1043,0)</f>
        <v>0</v>
      </c>
      <c r="BJ1043" s="18" t="s">
        <v>76</v>
      </c>
      <c r="BK1043" s="184">
        <f>ROUND(I1043*H1043,2)</f>
        <v>0</v>
      </c>
      <c r="BL1043" s="18" t="s">
        <v>98</v>
      </c>
      <c r="BM1043" s="183" t="s">
        <v>2483</v>
      </c>
    </row>
    <row r="1044" s="2" customFormat="1" ht="37.8" customHeight="1">
      <c r="A1044" s="37"/>
      <c r="B1044" s="171"/>
      <c r="C1044" s="172" t="s">
        <v>2484</v>
      </c>
      <c r="D1044" s="172" t="s">
        <v>216</v>
      </c>
      <c r="E1044" s="173" t="s">
        <v>2485</v>
      </c>
      <c r="F1044" s="174" t="s">
        <v>2486</v>
      </c>
      <c r="G1044" s="175" t="s">
        <v>329</v>
      </c>
      <c r="H1044" s="176">
        <v>14</v>
      </c>
      <c r="I1044" s="177"/>
      <c r="J1044" s="178">
        <f>ROUND(I1044*H1044,2)</f>
        <v>0</v>
      </c>
      <c r="K1044" s="174" t="s">
        <v>220</v>
      </c>
      <c r="L1044" s="38"/>
      <c r="M1044" s="179" t="s">
        <v>3</v>
      </c>
      <c r="N1044" s="180" t="s">
        <v>43</v>
      </c>
      <c r="O1044" s="71"/>
      <c r="P1044" s="181">
        <f>O1044*H1044</f>
        <v>0</v>
      </c>
      <c r="Q1044" s="181">
        <v>0</v>
      </c>
      <c r="R1044" s="181">
        <f>Q1044*H1044</f>
        <v>0</v>
      </c>
      <c r="S1044" s="181">
        <v>0</v>
      </c>
      <c r="T1044" s="182">
        <f>S1044*H1044</f>
        <v>0</v>
      </c>
      <c r="U1044" s="37"/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R1044" s="183" t="s">
        <v>98</v>
      </c>
      <c r="AT1044" s="183" t="s">
        <v>216</v>
      </c>
      <c r="AU1044" s="183" t="s">
        <v>80</v>
      </c>
      <c r="AY1044" s="18" t="s">
        <v>213</v>
      </c>
      <c r="BE1044" s="184">
        <f>IF(N1044="základní",J1044,0)</f>
        <v>0</v>
      </c>
      <c r="BF1044" s="184">
        <f>IF(N1044="snížená",J1044,0)</f>
        <v>0</v>
      </c>
      <c r="BG1044" s="184">
        <f>IF(N1044="zákl. přenesená",J1044,0)</f>
        <v>0</v>
      </c>
      <c r="BH1044" s="184">
        <f>IF(N1044="sníž. přenesená",J1044,0)</f>
        <v>0</v>
      </c>
      <c r="BI1044" s="184">
        <f>IF(N1044="nulová",J1044,0)</f>
        <v>0</v>
      </c>
      <c r="BJ1044" s="18" t="s">
        <v>76</v>
      </c>
      <c r="BK1044" s="184">
        <f>ROUND(I1044*H1044,2)</f>
        <v>0</v>
      </c>
      <c r="BL1044" s="18" t="s">
        <v>98</v>
      </c>
      <c r="BM1044" s="183" t="s">
        <v>2487</v>
      </c>
    </row>
    <row r="1045" s="2" customFormat="1">
      <c r="A1045" s="37"/>
      <c r="B1045" s="38"/>
      <c r="C1045" s="37"/>
      <c r="D1045" s="185" t="s">
        <v>224</v>
      </c>
      <c r="E1045" s="37"/>
      <c r="F1045" s="186" t="s">
        <v>2488</v>
      </c>
      <c r="G1045" s="37"/>
      <c r="H1045" s="37"/>
      <c r="I1045" s="187"/>
      <c r="J1045" s="37"/>
      <c r="K1045" s="37"/>
      <c r="L1045" s="38"/>
      <c r="M1045" s="188"/>
      <c r="N1045" s="189"/>
      <c r="O1045" s="71"/>
      <c r="P1045" s="71"/>
      <c r="Q1045" s="71"/>
      <c r="R1045" s="71"/>
      <c r="S1045" s="71"/>
      <c r="T1045" s="72"/>
      <c r="U1045" s="37"/>
      <c r="V1045" s="37"/>
      <c r="W1045" s="37"/>
      <c r="X1045" s="37"/>
      <c r="Y1045" s="37"/>
      <c r="Z1045" s="37"/>
      <c r="AA1045" s="37"/>
      <c r="AB1045" s="37"/>
      <c r="AC1045" s="37"/>
      <c r="AD1045" s="37"/>
      <c r="AE1045" s="37"/>
      <c r="AT1045" s="18" t="s">
        <v>224</v>
      </c>
      <c r="AU1045" s="18" t="s">
        <v>80</v>
      </c>
    </row>
    <row r="1046" s="2" customFormat="1" ht="24.15" customHeight="1">
      <c r="A1046" s="37"/>
      <c r="B1046" s="171"/>
      <c r="C1046" s="192" t="s">
        <v>2489</v>
      </c>
      <c r="D1046" s="192" t="s">
        <v>292</v>
      </c>
      <c r="E1046" s="193" t="s">
        <v>2490</v>
      </c>
      <c r="F1046" s="194" t="s">
        <v>2491</v>
      </c>
      <c r="G1046" s="195" t="s">
        <v>219</v>
      </c>
      <c r="H1046" s="196">
        <v>5.5599999999999996</v>
      </c>
      <c r="I1046" s="197"/>
      <c r="J1046" s="198">
        <f>ROUND(I1046*H1046,2)</f>
        <v>0</v>
      </c>
      <c r="K1046" s="194" t="s">
        <v>220</v>
      </c>
      <c r="L1046" s="199"/>
      <c r="M1046" s="200" t="s">
        <v>3</v>
      </c>
      <c r="N1046" s="201" t="s">
        <v>43</v>
      </c>
      <c r="O1046" s="71"/>
      <c r="P1046" s="181">
        <f>O1046*H1046</f>
        <v>0</v>
      </c>
      <c r="Q1046" s="181">
        <v>0.001</v>
      </c>
      <c r="R1046" s="181">
        <f>Q1046*H1046</f>
        <v>0.0055599999999999998</v>
      </c>
      <c r="S1046" s="181">
        <v>0</v>
      </c>
      <c r="T1046" s="182">
        <f>S1046*H1046</f>
        <v>0</v>
      </c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R1046" s="183" t="s">
        <v>374</v>
      </c>
      <c r="AT1046" s="183" t="s">
        <v>292</v>
      </c>
      <c r="AU1046" s="183" t="s">
        <v>80</v>
      </c>
      <c r="AY1046" s="18" t="s">
        <v>213</v>
      </c>
      <c r="BE1046" s="184">
        <f>IF(N1046="základní",J1046,0)</f>
        <v>0</v>
      </c>
      <c r="BF1046" s="184">
        <f>IF(N1046="snížená",J1046,0)</f>
        <v>0</v>
      </c>
      <c r="BG1046" s="184">
        <f>IF(N1046="zákl. přenesená",J1046,0)</f>
        <v>0</v>
      </c>
      <c r="BH1046" s="184">
        <f>IF(N1046="sníž. přenesená",J1046,0)</f>
        <v>0</v>
      </c>
      <c r="BI1046" s="184">
        <f>IF(N1046="nulová",J1046,0)</f>
        <v>0</v>
      </c>
      <c r="BJ1046" s="18" t="s">
        <v>76</v>
      </c>
      <c r="BK1046" s="184">
        <f>ROUND(I1046*H1046,2)</f>
        <v>0</v>
      </c>
      <c r="BL1046" s="18" t="s">
        <v>98</v>
      </c>
      <c r="BM1046" s="183" t="s">
        <v>2492</v>
      </c>
    </row>
    <row r="1047" s="2" customFormat="1" ht="24.15" customHeight="1">
      <c r="A1047" s="37"/>
      <c r="B1047" s="171"/>
      <c r="C1047" s="192" t="s">
        <v>2493</v>
      </c>
      <c r="D1047" s="192" t="s">
        <v>292</v>
      </c>
      <c r="E1047" s="193" t="s">
        <v>2494</v>
      </c>
      <c r="F1047" s="194" t="s">
        <v>2495</v>
      </c>
      <c r="G1047" s="195" t="s">
        <v>403</v>
      </c>
      <c r="H1047" s="196">
        <v>27.800000000000001</v>
      </c>
      <c r="I1047" s="197"/>
      <c r="J1047" s="198">
        <f>ROUND(I1047*H1047,2)</f>
        <v>0</v>
      </c>
      <c r="K1047" s="194" t="s">
        <v>220</v>
      </c>
      <c r="L1047" s="199"/>
      <c r="M1047" s="200" t="s">
        <v>3</v>
      </c>
      <c r="N1047" s="201" t="s">
        <v>43</v>
      </c>
      <c r="O1047" s="71"/>
      <c r="P1047" s="181">
        <f>O1047*H1047</f>
        <v>0</v>
      </c>
      <c r="Q1047" s="181">
        <v>0.00014999999999999999</v>
      </c>
      <c r="R1047" s="181">
        <f>Q1047*H1047</f>
        <v>0.0041700000000000001</v>
      </c>
      <c r="S1047" s="181">
        <v>0</v>
      </c>
      <c r="T1047" s="182">
        <f>S1047*H1047</f>
        <v>0</v>
      </c>
      <c r="U1047" s="37"/>
      <c r="V1047" s="37"/>
      <c r="W1047" s="37"/>
      <c r="X1047" s="37"/>
      <c r="Y1047" s="37"/>
      <c r="Z1047" s="37"/>
      <c r="AA1047" s="37"/>
      <c r="AB1047" s="37"/>
      <c r="AC1047" s="37"/>
      <c r="AD1047" s="37"/>
      <c r="AE1047" s="37"/>
      <c r="AR1047" s="183" t="s">
        <v>374</v>
      </c>
      <c r="AT1047" s="183" t="s">
        <v>292</v>
      </c>
      <c r="AU1047" s="183" t="s">
        <v>80</v>
      </c>
      <c r="AY1047" s="18" t="s">
        <v>213</v>
      </c>
      <c r="BE1047" s="184">
        <f>IF(N1047="základní",J1047,0)</f>
        <v>0</v>
      </c>
      <c r="BF1047" s="184">
        <f>IF(N1047="snížená",J1047,0)</f>
        <v>0</v>
      </c>
      <c r="BG1047" s="184">
        <f>IF(N1047="zákl. přenesená",J1047,0)</f>
        <v>0</v>
      </c>
      <c r="BH1047" s="184">
        <f>IF(N1047="sníž. přenesená",J1047,0)</f>
        <v>0</v>
      </c>
      <c r="BI1047" s="184">
        <f>IF(N1047="nulová",J1047,0)</f>
        <v>0</v>
      </c>
      <c r="BJ1047" s="18" t="s">
        <v>76</v>
      </c>
      <c r="BK1047" s="184">
        <f>ROUND(I1047*H1047,2)</f>
        <v>0</v>
      </c>
      <c r="BL1047" s="18" t="s">
        <v>98</v>
      </c>
      <c r="BM1047" s="183" t="s">
        <v>2496</v>
      </c>
    </row>
    <row r="1048" s="2" customFormat="1" ht="49.05" customHeight="1">
      <c r="A1048" s="37"/>
      <c r="B1048" s="171"/>
      <c r="C1048" s="172" t="s">
        <v>2497</v>
      </c>
      <c r="D1048" s="172" t="s">
        <v>216</v>
      </c>
      <c r="E1048" s="173" t="s">
        <v>2498</v>
      </c>
      <c r="F1048" s="174" t="s">
        <v>2499</v>
      </c>
      <c r="G1048" s="175" t="s">
        <v>281</v>
      </c>
      <c r="H1048" s="176">
        <v>0.059999999999999998</v>
      </c>
      <c r="I1048" s="177"/>
      <c r="J1048" s="178">
        <f>ROUND(I1048*H1048,2)</f>
        <v>0</v>
      </c>
      <c r="K1048" s="174" t="s">
        <v>220</v>
      </c>
      <c r="L1048" s="38"/>
      <c r="M1048" s="179" t="s">
        <v>3</v>
      </c>
      <c r="N1048" s="180" t="s">
        <v>43</v>
      </c>
      <c r="O1048" s="71"/>
      <c r="P1048" s="181">
        <f>O1048*H1048</f>
        <v>0</v>
      </c>
      <c r="Q1048" s="181">
        <v>0</v>
      </c>
      <c r="R1048" s="181">
        <f>Q1048*H1048</f>
        <v>0</v>
      </c>
      <c r="S1048" s="181">
        <v>0</v>
      </c>
      <c r="T1048" s="182">
        <f>S1048*H1048</f>
        <v>0</v>
      </c>
      <c r="U1048" s="37"/>
      <c r="V1048" s="37"/>
      <c r="W1048" s="37"/>
      <c r="X1048" s="37"/>
      <c r="Y1048" s="37"/>
      <c r="Z1048" s="37"/>
      <c r="AA1048" s="37"/>
      <c r="AB1048" s="37"/>
      <c r="AC1048" s="37"/>
      <c r="AD1048" s="37"/>
      <c r="AE1048" s="37"/>
      <c r="AR1048" s="183" t="s">
        <v>98</v>
      </c>
      <c r="AT1048" s="183" t="s">
        <v>216</v>
      </c>
      <c r="AU1048" s="183" t="s">
        <v>80</v>
      </c>
      <c r="AY1048" s="18" t="s">
        <v>213</v>
      </c>
      <c r="BE1048" s="184">
        <f>IF(N1048="základní",J1048,0)</f>
        <v>0</v>
      </c>
      <c r="BF1048" s="184">
        <f>IF(N1048="snížená",J1048,0)</f>
        <v>0</v>
      </c>
      <c r="BG1048" s="184">
        <f>IF(N1048="zákl. přenesená",J1048,0)</f>
        <v>0</v>
      </c>
      <c r="BH1048" s="184">
        <f>IF(N1048="sníž. přenesená",J1048,0)</f>
        <v>0</v>
      </c>
      <c r="BI1048" s="184">
        <f>IF(N1048="nulová",J1048,0)</f>
        <v>0</v>
      </c>
      <c r="BJ1048" s="18" t="s">
        <v>76</v>
      </c>
      <c r="BK1048" s="184">
        <f>ROUND(I1048*H1048,2)</f>
        <v>0</v>
      </c>
      <c r="BL1048" s="18" t="s">
        <v>98</v>
      </c>
      <c r="BM1048" s="183" t="s">
        <v>2500</v>
      </c>
    </row>
    <row r="1049" s="2" customFormat="1">
      <c r="A1049" s="37"/>
      <c r="B1049" s="38"/>
      <c r="C1049" s="37"/>
      <c r="D1049" s="185" t="s">
        <v>224</v>
      </c>
      <c r="E1049" s="37"/>
      <c r="F1049" s="186" t="s">
        <v>2501</v>
      </c>
      <c r="G1049" s="37"/>
      <c r="H1049" s="37"/>
      <c r="I1049" s="187"/>
      <c r="J1049" s="37"/>
      <c r="K1049" s="37"/>
      <c r="L1049" s="38"/>
      <c r="M1049" s="212"/>
      <c r="N1049" s="213"/>
      <c r="O1049" s="214"/>
      <c r="P1049" s="214"/>
      <c r="Q1049" s="214"/>
      <c r="R1049" s="214"/>
      <c r="S1049" s="214"/>
      <c r="T1049" s="215"/>
      <c r="U1049" s="37"/>
      <c r="V1049" s="37"/>
      <c r="W1049" s="37"/>
      <c r="X1049" s="37"/>
      <c r="Y1049" s="37"/>
      <c r="Z1049" s="37"/>
      <c r="AA1049" s="37"/>
      <c r="AB1049" s="37"/>
      <c r="AC1049" s="37"/>
      <c r="AD1049" s="37"/>
      <c r="AE1049" s="37"/>
      <c r="AT1049" s="18" t="s">
        <v>224</v>
      </c>
      <c r="AU1049" s="18" t="s">
        <v>80</v>
      </c>
    </row>
    <row r="1050" s="2" customFormat="1" ht="6.96" customHeight="1">
      <c r="A1050" s="37"/>
      <c r="B1050" s="54"/>
      <c r="C1050" s="55"/>
      <c r="D1050" s="55"/>
      <c r="E1050" s="55"/>
      <c r="F1050" s="55"/>
      <c r="G1050" s="55"/>
      <c r="H1050" s="55"/>
      <c r="I1050" s="55"/>
      <c r="J1050" s="55"/>
      <c r="K1050" s="55"/>
      <c r="L1050" s="38"/>
      <c r="M1050" s="37"/>
      <c r="O1050" s="37"/>
      <c r="P1050" s="37"/>
      <c r="Q1050" s="37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</row>
  </sheetData>
  <autoFilter ref="C159:K1049"/>
  <mergeCells count="9">
    <mergeCell ref="E7:H7"/>
    <mergeCell ref="E9:H9"/>
    <mergeCell ref="E18:H18"/>
    <mergeCell ref="E27:H27"/>
    <mergeCell ref="E48:H48"/>
    <mergeCell ref="E50:H50"/>
    <mergeCell ref="E150:H150"/>
    <mergeCell ref="E152:H152"/>
    <mergeCell ref="L2:V2"/>
  </mergeCells>
  <hyperlinks>
    <hyperlink ref="F165" r:id="rId1" display="https://podminky.urs.cz/item/CS_URS_2024_02/121151103"/>
    <hyperlink ref="F167" r:id="rId2" display="https://podminky.urs.cz/item/CS_URS_2024_02/181351003"/>
    <hyperlink ref="F169" r:id="rId3" display="https://podminky.urs.cz/item/CS_URS_2024_02/162251102"/>
    <hyperlink ref="F172" r:id="rId4" display="https://podminky.urs.cz/item/CS_URS_2024_02/167151111"/>
    <hyperlink ref="F175" r:id="rId5" display="https://podminky.urs.cz/item/CS_URS_2024_02/131251105"/>
    <hyperlink ref="F177" r:id="rId6" display="https://podminky.urs.cz/item/CS_URS_2024_02/132212131"/>
    <hyperlink ref="F179" r:id="rId7" display="https://podminky.urs.cz/item/CS_URS_2024_02/132251101"/>
    <hyperlink ref="F181" r:id="rId8" display="https://podminky.urs.cz/item/CS_URS_2024_02/132251251"/>
    <hyperlink ref="F184" r:id="rId9" display="https://podminky.urs.cz/item/CS_URS_2024_02/174111101"/>
    <hyperlink ref="F186" r:id="rId10" display="https://podminky.urs.cz/item/CS_URS_2024_02/162251102"/>
    <hyperlink ref="F188" r:id="rId11" display="https://podminky.urs.cz/item/CS_URS_2024_02/167151111"/>
    <hyperlink ref="F191" r:id="rId12" display="https://podminky.urs.cz/item/CS_URS_2024_02/162751117"/>
    <hyperlink ref="F193" r:id="rId13" display="https://podminky.urs.cz/item/CS_URS_2024_02/162751119"/>
    <hyperlink ref="F195" r:id="rId14" display="https://podminky.urs.cz/item/CS_URS_2024_02/997013873"/>
    <hyperlink ref="F199" r:id="rId15" display="https://podminky.urs.cz/item/CS_URS_2024_02/213141111"/>
    <hyperlink ref="F204" r:id="rId16" display="https://podminky.urs.cz/item/CS_URS_2024_02/274351121"/>
    <hyperlink ref="F206" r:id="rId17" display="https://podminky.urs.cz/item/CS_URS_2024_02/274351122"/>
    <hyperlink ref="F208" r:id="rId18" display="https://podminky.urs.cz/item/CS_URS_2024_02/274313711"/>
    <hyperlink ref="F210" r:id="rId19" display="https://podminky.urs.cz/item/CS_URS_2024_02/279113144"/>
    <hyperlink ref="F212" r:id="rId20" display="https://podminky.urs.cz/item/CS_URS_2024_02/279113145"/>
    <hyperlink ref="F214" r:id="rId21" display="https://podminky.urs.cz/item/CS_URS_2024_02/279361821"/>
    <hyperlink ref="F216" r:id="rId22" display="https://podminky.urs.cz/item/CS_URS_2024_02/953961113"/>
    <hyperlink ref="F219" r:id="rId23" display="https://podminky.urs.cz/item/CS_URS_2024_02/273321511"/>
    <hyperlink ref="F221" r:id="rId24" display="https://podminky.urs.cz/item/CS_URS_2024_02/273351121"/>
    <hyperlink ref="F223" r:id="rId25" display="https://podminky.urs.cz/item/CS_URS_2024_02/273351122"/>
    <hyperlink ref="F225" r:id="rId26" display="https://podminky.urs.cz/item/CS_URS_2024_02/273361821"/>
    <hyperlink ref="F228" r:id="rId27" display="https://podminky.urs.cz/item/CS_URS_2024_02/631311126"/>
    <hyperlink ref="F230" r:id="rId28" display="https://podminky.urs.cz/item/CS_URS_2024_02/631319022"/>
    <hyperlink ref="F232" r:id="rId29" display="https://podminky.urs.cz/item/CS_URS_2024_02/631319173"/>
    <hyperlink ref="F234" r:id="rId30" display="https://podminky.urs.cz/item/CS_URS_2024_02/631311135"/>
    <hyperlink ref="F236" r:id="rId31" display="https://podminky.urs.cz/item/CS_URS_2024_02/631319013"/>
    <hyperlink ref="F238" r:id="rId32" display="https://podminky.urs.cz/item/CS_URS_2024_02/631319175"/>
    <hyperlink ref="F240" r:id="rId33" display="https://podminky.urs.cz/item/CS_URS_2024_02/631351101"/>
    <hyperlink ref="F242" r:id="rId34" display="https://podminky.urs.cz/item/CS_URS_2024_02/631351102"/>
    <hyperlink ref="F244" r:id="rId35" display="https://podminky.urs.cz/item/CS_URS_2024_02/631362021.2"/>
    <hyperlink ref="F247" r:id="rId36" display="https://podminky.urs.cz/item/CS_URS_2024_02/741410021"/>
    <hyperlink ref="F253" r:id="rId37" display="https://podminky.urs.cz/item/CS_URS_2024_02/175111101"/>
    <hyperlink ref="F256" r:id="rId38" display="https://podminky.urs.cz/item/CS_URS_2024_02/211971121"/>
    <hyperlink ref="F259" r:id="rId39" display="https://podminky.urs.cz/item/CS_URS_2024_02/212312111"/>
    <hyperlink ref="F261" r:id="rId40" display="https://podminky.urs.cz/item/CS_URS_2024_02/212755214"/>
    <hyperlink ref="F263" r:id="rId41" display="https://podminky.urs.cz/item/CS_URS_2024_02/894812155"/>
    <hyperlink ref="F265" r:id="rId42" display="https://podminky.urs.cz/item/CS_URS_2024_02/895270001"/>
    <hyperlink ref="F267" r:id="rId43" display="https://podminky.urs.cz/item/CS_URS_2024_02/895270021"/>
    <hyperlink ref="F269" r:id="rId44" display="https://podminky.urs.cz/item/CS_URS_2024_02/895270031"/>
    <hyperlink ref="F271" r:id="rId45" display="https://podminky.urs.cz/item/CS_URS_2024_02/895270067"/>
    <hyperlink ref="F274" r:id="rId46" display="https://podminky.urs.cz/item/CS_URS_2024_02/175111101"/>
    <hyperlink ref="F277" r:id="rId47" display="https://podminky.urs.cz/item/CS_URS_2024_02/218111112"/>
    <hyperlink ref="F279" r:id="rId48" display="https://podminky.urs.cz/item/CS_URS_2024_02/218111121"/>
    <hyperlink ref="F281" r:id="rId49" display="https://podminky.urs.cz/item/CS_URS_2024_02/218121111"/>
    <hyperlink ref="F284" r:id="rId50" display="https://podminky.urs.cz/item/CS_URS_2024_02/311235151"/>
    <hyperlink ref="F286" r:id="rId51" display="https://podminky.urs.cz/item/CS_URS_2024_02/311236141"/>
    <hyperlink ref="F288" r:id="rId52" display="https://podminky.urs.cz/item/CS_URS_2024_02/311238937"/>
    <hyperlink ref="F291" r:id="rId53" display="https://podminky.urs.cz/item/CS_URS_2024_02/311113144"/>
    <hyperlink ref="F293" r:id="rId54" display="https://podminky.urs.cz/item/CS_URS_2024_02/311361821"/>
    <hyperlink ref="F297" r:id="rId55" display="https://podminky.urs.cz/item/CS_URS_2024_02/317168051"/>
    <hyperlink ref="F299" r:id="rId56" display="https://podminky.urs.cz/item/CS_URS_2024_02/317168052"/>
    <hyperlink ref="F301" r:id="rId57" display="https://podminky.urs.cz/item/CS_URS_2024_02/317168053"/>
    <hyperlink ref="F303" r:id="rId58" display="https://podminky.urs.cz/item/CS_URS_2024_02/317168054"/>
    <hyperlink ref="F305" r:id="rId59" display="https://podminky.urs.cz/item/CS_URS_2024_02/317168057"/>
    <hyperlink ref="F307" r:id="rId60" display="https://podminky.urs.cz/item/CS_URS_2024_02/317168055"/>
    <hyperlink ref="F309" r:id="rId61" display="https://podminky.urs.cz/item/CS_URS_2024_02/317168056"/>
    <hyperlink ref="F311" r:id="rId62" display="https://podminky.urs.cz/item/CS_URS_2024_02/317998132"/>
    <hyperlink ref="F313" r:id="rId63" display="https://podminky.urs.cz/item/CS_URS_2024_02/317941121"/>
    <hyperlink ref="F316" r:id="rId64" display="https://podminky.urs.cz/item/CS_URS_2024_02/346244381"/>
    <hyperlink ref="F319" r:id="rId65" display="https://podminky.urs.cz/item/CS_URS_2024_02/317168012"/>
    <hyperlink ref="F321" r:id="rId66" display="https://podminky.urs.cz/item/CS_URS_2024_02/317168028"/>
    <hyperlink ref="F323" r:id="rId67" display="https://podminky.urs.cz/item/CS_URS_2024_02/342244201"/>
    <hyperlink ref="F325" r:id="rId68" display="https://podminky.urs.cz/item/CS_URS_2024_02/342244211"/>
    <hyperlink ref="F327" r:id="rId69" display="https://podminky.urs.cz/item/CS_URS_2024_02/342272225"/>
    <hyperlink ref="F329" r:id="rId70" display="https://podminky.urs.cz/item/CS_URS_2024_02/342244221"/>
    <hyperlink ref="F331" r:id="rId71" display="https://podminky.urs.cz/item/CS_URS_2024_02/342291112"/>
    <hyperlink ref="F333" r:id="rId72" display="https://podminky.urs.cz/item/CS_URS_2024_02/342291121"/>
    <hyperlink ref="F335" r:id="rId73" display="https://podminky.urs.cz/item/CS_URS_2024_02/346272256"/>
    <hyperlink ref="F338" r:id="rId74" display="https://podminky.urs.cz/item/CS_URS_2024_02/713131151"/>
    <hyperlink ref="F343" r:id="rId75" display="https://podminky.urs.cz/item/CS_URS_2024_02/413941135"/>
    <hyperlink ref="F347" r:id="rId76" display="https://podminky.urs.cz/item/CS_URS_2024_02/417321515"/>
    <hyperlink ref="F349" r:id="rId77" display="https://podminky.urs.cz/item/CS_URS_2024_02/417351115"/>
    <hyperlink ref="F351" r:id="rId78" display="https://podminky.urs.cz/item/CS_URS_2024_02/417351116"/>
    <hyperlink ref="F353" r:id="rId79" display="https://podminky.urs.cz/item/CS_URS_2024_02/417361821"/>
    <hyperlink ref="F355" r:id="rId80" display="https://podminky.urs.cz/item/CS_URS_2024_02/953331112"/>
    <hyperlink ref="F359" r:id="rId81" display="https://podminky.urs.cz/item/CS_URS_2024_02/417321515"/>
    <hyperlink ref="F361" r:id="rId82" display="https://podminky.urs.cz/item/CS_URS_2024_02/417351115"/>
    <hyperlink ref="F363" r:id="rId83" display="https://podminky.urs.cz/item/CS_URS_2024_02/417351116"/>
    <hyperlink ref="F365" r:id="rId84" display="https://podminky.urs.cz/item/CS_URS_2024_02/417361821"/>
    <hyperlink ref="F367" r:id="rId85" display="https://podminky.urs.cz/item/CS_URS_2024_02/953331112"/>
    <hyperlink ref="F370" r:id="rId86" display="https://podminky.urs.cz/item/CS_URS_2024_02/411133903"/>
    <hyperlink ref="F373" r:id="rId87" display="https://podminky.urs.cz/item/CS_URS_2024_02/389381001"/>
    <hyperlink ref="F375" r:id="rId88" display="https://podminky.urs.cz/item/CS_URS_2024_02/411351011"/>
    <hyperlink ref="F377" r:id="rId89" display="https://podminky.urs.cz/item/CS_URS_2024_02/411351012"/>
    <hyperlink ref="F379" r:id="rId90" display="https://podminky.urs.cz/item/CS_URS_2024_02/417361821"/>
    <hyperlink ref="F381" r:id="rId91" display="https://podminky.urs.cz/item/CS_URS_2024_02/953312112"/>
    <hyperlink ref="F384" r:id="rId92" display="https://podminky.urs.cz/item/CS_URS_2024_02/411321414"/>
    <hyperlink ref="F386" r:id="rId93" display="https://podminky.urs.cz/item/CS_URS_2024_02/411361821.1"/>
    <hyperlink ref="F388" r:id="rId94" display="https://podminky.urs.cz/item/CS_URS_2024_02/411351011"/>
    <hyperlink ref="F390" r:id="rId95" display="https://podminky.urs.cz/item/CS_URS_2024_02/411351012"/>
    <hyperlink ref="F392" r:id="rId96" display="https://podminky.urs.cz/item/CS_URS_2024_02/411354313"/>
    <hyperlink ref="F394" r:id="rId97" display="https://podminky.urs.cz/item/CS_URS_2024_02/411354314"/>
    <hyperlink ref="F397" r:id="rId98" display="https://podminky.urs.cz/item/CS_URS_2024_02/953511111"/>
    <hyperlink ref="F400" r:id="rId99" display="https://podminky.urs.cz/item/CS_URS_2024_02/413351111"/>
    <hyperlink ref="F402" r:id="rId100" display="https://podminky.urs.cz/item/CS_URS_2024_02/413351112"/>
    <hyperlink ref="F404" r:id="rId101" display="https://podminky.urs.cz/item/CS_URS_2024_02/413352111"/>
    <hyperlink ref="F406" r:id="rId102" display="https://podminky.urs.cz/item/CS_URS_2024_02/413352112"/>
    <hyperlink ref="F408" r:id="rId103" display="https://podminky.urs.cz/item/CS_URS_2024_02/413321414"/>
    <hyperlink ref="F410" r:id="rId104" display="https://podminky.urs.cz/item/CS_URS_2024_02/413361821"/>
    <hyperlink ref="F413" r:id="rId105" display="https://podminky.urs.cz/item/CS_URS_2024_02/431124111"/>
    <hyperlink ref="F415" r:id="rId106" display="https://podminky.urs.cz/item/CS_URS_2024_02/435124311"/>
    <hyperlink ref="F418" r:id="rId107" display="https://podminky.urs.cz/item/CS_URS_2024_02/953611141"/>
    <hyperlink ref="F420" r:id="rId108" display="https://podminky.urs.cz/item/CS_URS_2024_02/953611211"/>
    <hyperlink ref="F422" r:id="rId109" display="https://podminky.urs.cz/item/CS_URS_2024_02/953611151"/>
    <hyperlink ref="F426" r:id="rId110" display="https://podminky.urs.cz/item/CS_URS_2024_02/629991012"/>
    <hyperlink ref="F428" r:id="rId111" display="https://podminky.urs.cz/item/CS_URS_2024_02/622143004"/>
    <hyperlink ref="F431" r:id="rId112" display="https://podminky.urs.cz/item/CS_URS_2024_02/622143005"/>
    <hyperlink ref="F435" r:id="rId113" display="https://podminky.urs.cz/item/CS_URS_2024_02/612142001"/>
    <hyperlink ref="F437" r:id="rId114" display="https://podminky.urs.cz/item/CS_URS_2024_02/632450121"/>
    <hyperlink ref="F440" r:id="rId115" display="https://podminky.urs.cz/item/CS_URS_2024_02/612331321"/>
    <hyperlink ref="F443" r:id="rId116" display="https://podminky.urs.cz/item/CS_URS_2024_02/611341325"/>
    <hyperlink ref="F445" r:id="rId117" display="https://podminky.urs.cz/item/CS_URS_2024_02/612341321"/>
    <hyperlink ref="F449" r:id="rId118" display="https://podminky.urs.cz/item/CS_URS_2024_02/629991012"/>
    <hyperlink ref="F451" r:id="rId119" display="https://podminky.urs.cz/item/CS_URS_2024_02/629991011"/>
    <hyperlink ref="F454" r:id="rId120" display="https://podminky.urs.cz/item/CS_URS_2024_02/622143004"/>
    <hyperlink ref="F457" r:id="rId121" display="https://podminky.urs.cz/item/CS_URS_2024_02/622252002"/>
    <hyperlink ref="F463" r:id="rId122" display="https://podminky.urs.cz/item/CS_URS_2024_02/621211001"/>
    <hyperlink ref="F466" r:id="rId123" display="https://podminky.urs.cz/item/CS_URS_2024_02/622211041"/>
    <hyperlink ref="F469" r:id="rId124" display="https://podminky.urs.cz/item/CS_URS_2024_02/622251101"/>
    <hyperlink ref="F471" r:id="rId125" display="https://podminky.urs.cz/item/CS_URS_2024_02/622251221"/>
    <hyperlink ref="F474" r:id="rId126" display="https://podminky.urs.cz/item/CS_URS_2024_02/622251209"/>
    <hyperlink ref="F477" r:id="rId127" display="https://podminky.urs.cz/item/CS_URS_2024_02/622212001"/>
    <hyperlink ref="F480" r:id="rId128" display="https://podminky.urs.cz/item/CS_URS_2024_02/622212001"/>
    <hyperlink ref="F482" r:id="rId129" display="https://podminky.urs.cz/item/CS_URS_2024_02/622212001"/>
    <hyperlink ref="F485" r:id="rId130" display="https://podminky.urs.cz/item/CS_URS_2024_02/622251211"/>
    <hyperlink ref="F488" r:id="rId131" display="https://podminky.urs.cz/item/CS_URS_2024_02/621142001"/>
    <hyperlink ref="F490" r:id="rId132" display="https://podminky.urs.cz/item/CS_URS_2024_02/622142001"/>
    <hyperlink ref="F492" r:id="rId133" display="https://podminky.urs.cz/item/CS_URS_2024_02/713131145"/>
    <hyperlink ref="F497" r:id="rId134" display="https://podminky.urs.cz/item/CS_URS_2024_02/621151001"/>
    <hyperlink ref="F499" r:id="rId135" display="https://podminky.urs.cz/item/CS_URS_2024_02/621531012"/>
    <hyperlink ref="F501" r:id="rId136" display="https://podminky.urs.cz/item/CS_URS_2024_02/622151001"/>
    <hyperlink ref="F503" r:id="rId137" display="https://podminky.urs.cz/item/CS_URS_2024_02/622531012"/>
    <hyperlink ref="F506" r:id="rId138" display="https://podminky.urs.cz/item/CS_URS_2024_02/632481213"/>
    <hyperlink ref="F508" r:id="rId139" display="https://podminky.urs.cz/item/CS_URS_2024_02/634112113"/>
    <hyperlink ref="F510" r:id="rId140" display="https://podminky.urs.cz/item/CS_URS_2024_02/634113113"/>
    <hyperlink ref="F512" r:id="rId141" display="https://podminky.urs.cz/item/CS_URS_2024_02/631351111"/>
    <hyperlink ref="F514" r:id="rId142" display="https://podminky.urs.cz/item/CS_URS_2024_02/631351112"/>
    <hyperlink ref="F516" r:id="rId143" display="https://podminky.urs.cz/item/CS_URS_2024_02/635111311"/>
    <hyperlink ref="F519" r:id="rId144" display="https://podminky.urs.cz/item/CS_URS_2024_02/631311115"/>
    <hyperlink ref="F521" r:id="rId145" display="https://podminky.urs.cz/item/CS_URS_2024_02/631319011"/>
    <hyperlink ref="F523" r:id="rId146" display="https://podminky.urs.cz/item/CS_URS_2024_02/631319204"/>
    <hyperlink ref="F526" r:id="rId147" display="https://podminky.urs.cz/item/CS_URS_2024_02/637121113"/>
    <hyperlink ref="F528" r:id="rId148" display="https://podminky.urs.cz/item/CS_URS_2024_02/637311131"/>
    <hyperlink ref="F530" r:id="rId149" display="https://podminky.urs.cz/item/CS_URS_2024_02/632481215"/>
    <hyperlink ref="F533" r:id="rId150" display="https://podminky.urs.cz/item/CS_URS_2024_02/632451101"/>
    <hyperlink ref="F535" r:id="rId151" display="https://podminky.urs.cz/item/CS_URS_2024_02/771121011"/>
    <hyperlink ref="F538" r:id="rId152" display="https://podminky.urs.cz/item/CS_URS_2024_02/642942111"/>
    <hyperlink ref="F551" r:id="rId153" display="https://podminky.urs.cz/item/CS_URS_2024_02/642942221"/>
    <hyperlink ref="F555" r:id="rId154" display="https://podminky.urs.cz/item/CS_URS_2024_02/642946111"/>
    <hyperlink ref="F558" r:id="rId155" display="https://podminky.urs.cz/item/CS_URS_2024_02/783314101.1"/>
    <hyperlink ref="F560" r:id="rId156" display="https://podminky.urs.cz/item/CS_URS_2024_02/783317101.1"/>
    <hyperlink ref="F563" r:id="rId157" display="https://podminky.urs.cz/item/CS_URS_2024_02/751614121R"/>
    <hyperlink ref="F566" r:id="rId158" display="https://podminky.urs.cz/item/CS_URS_2024_02/953943211"/>
    <hyperlink ref="F569" r:id="rId159" display="https://podminky.urs.cz/item/CS_URS_2024_02/952901111"/>
    <hyperlink ref="F572" r:id="rId160" display="https://podminky.urs.cz/item/CS_URS_2024_02/941111111"/>
    <hyperlink ref="F574" r:id="rId161" display="https://podminky.urs.cz/item/CS_URS_2024_02/941111211"/>
    <hyperlink ref="F577" r:id="rId162" display="https://podminky.urs.cz/item/CS_URS_2024_02/941111811"/>
    <hyperlink ref="F579" r:id="rId163" display="https://podminky.urs.cz/item/CS_URS_2024_02/949101111"/>
    <hyperlink ref="F581" r:id="rId164" display="https://podminky.urs.cz/item/CS_URS_2024_02/944511111"/>
    <hyperlink ref="F583" r:id="rId165" display="https://podminky.urs.cz/item/CS_URS_2024_02/944511211"/>
    <hyperlink ref="F585" r:id="rId166" display="https://podminky.urs.cz/item/CS_URS_2024_02/944511811"/>
    <hyperlink ref="F587" r:id="rId167" display="https://podminky.urs.cz/item/CS_URS_2024_02/993111111"/>
    <hyperlink ref="F589" r:id="rId168" display="https://podminky.urs.cz/item/CS_URS_2024_02/993111119"/>
    <hyperlink ref="F592" r:id="rId169" display="https://podminky.urs.cz/item/CS_URS_2024_02/998011002"/>
    <hyperlink ref="F596" r:id="rId170" display="https://podminky.urs.cz/item/CS_URS_2024_02/711161212"/>
    <hyperlink ref="F598" r:id="rId171" display="https://podminky.urs.cz/item/CS_URS_2024_02/998711102"/>
    <hyperlink ref="F601" r:id="rId172" display="https://podminky.urs.cz/item/CS_URS_2024_02/711111001"/>
    <hyperlink ref="F603" r:id="rId173" display="https://podminky.urs.cz/item/CS_URS_2024_02/711112001"/>
    <hyperlink ref="F606" r:id="rId174" display="https://podminky.urs.cz/item/CS_URS_2024_02/711141559"/>
    <hyperlink ref="F608" r:id="rId175" display="https://podminky.urs.cz/item/CS_URS_2024_02/711142559"/>
    <hyperlink ref="F612" r:id="rId176" display="https://podminky.urs.cz/item/CS_URS_2024_02/711747067"/>
    <hyperlink ref="F615" r:id="rId177" display="https://podminky.urs.cz/item/CS_URS_2024_02/711745567"/>
    <hyperlink ref="F618" r:id="rId178" display="https://podminky.urs.cz/item/CS_URS_2024_02/712331111"/>
    <hyperlink ref="F621" r:id="rId179" display="https://podminky.urs.cz/item/CS_URS_2024_02/998712102"/>
    <hyperlink ref="F624" r:id="rId180" display="https://podminky.urs.cz/item/CS_URS_2024_02/713141336"/>
    <hyperlink ref="F627" r:id="rId181" display="https://podminky.urs.cz/item/CS_URS_2024_02/998713102"/>
    <hyperlink ref="F630" r:id="rId182" display="https://podminky.urs.cz/item/CS_URS_2024_02/713121111"/>
    <hyperlink ref="F635" r:id="rId183" display="https://podminky.urs.cz/item/CS_URS_2024_02/713121111"/>
    <hyperlink ref="F639" r:id="rId184" display="https://podminky.urs.cz/item/CS_URS_2024_02/713211181"/>
    <hyperlink ref="F643" r:id="rId185" display="https://podminky.urs.cz/item/CS_URS_2024_02/713111121"/>
    <hyperlink ref="F650" r:id="rId186" display="https://podminky.urs.cz/item/CS_URS_2024_02/762361311"/>
    <hyperlink ref="F652" r:id="rId187" display="https://podminky.urs.cz/item/CS_URS_2024_02/998762102"/>
    <hyperlink ref="F655" r:id="rId188" display="https://podminky.urs.cz/item/CS_URS_2024_02/762082120"/>
    <hyperlink ref="F657" r:id="rId189" display="https://podminky.urs.cz/item/CS_URS_2024_02/762082220"/>
    <hyperlink ref="F659" r:id="rId190" display="https://podminky.urs.cz/item/CS_URS_2024_02/762085112"/>
    <hyperlink ref="F664" r:id="rId191" display="https://podminky.urs.cz/item/CS_URS_2024_02/762332131"/>
    <hyperlink ref="F666" r:id="rId192" display="https://podminky.urs.cz/item/CS_URS_2024_02/762332132"/>
    <hyperlink ref="F670" r:id="rId193" display="https://podminky.urs.cz/item/CS_URS_2024_02/762395000"/>
    <hyperlink ref="F672" r:id="rId194" display="https://podminky.urs.cz/item/CS_URS_2024_02/762083111"/>
    <hyperlink ref="F674" r:id="rId195" display="https://podminky.urs.cz/item/CS_URS_2024_02/953961113"/>
    <hyperlink ref="F676" r:id="rId196" display="https://podminky.urs.cz/item/CS_URS_2024_02/762081150"/>
    <hyperlink ref="F679" r:id="rId197" display="https://podminky.urs.cz/item/CS_URS_2024_02/762341275"/>
    <hyperlink ref="F683" r:id="rId198" display="https://podminky.urs.cz/item/CS_URS_2024_02/762342511"/>
    <hyperlink ref="F687" r:id="rId199" display="https://podminky.urs.cz/item/CS_URS_2024_02/762395000"/>
    <hyperlink ref="F689" r:id="rId200" display="https://podminky.urs.cz/item/CS_URS_2024_02/762431023"/>
    <hyperlink ref="F692" r:id="rId201" display="https://podminky.urs.cz/item/CS_URS_2024_02/762429001"/>
    <hyperlink ref="F696" r:id="rId202" display="https://podminky.urs.cz/item/CS_URS_2024_02/762495000"/>
    <hyperlink ref="F698" r:id="rId203" display="https://podminky.urs.cz/item/CS_URS_2024_02/762421024"/>
    <hyperlink ref="F701" r:id="rId204" display="https://podminky.urs.cz/item/CS_URS_2024_02/763164716"/>
    <hyperlink ref="F703" r:id="rId205" display="https://podminky.urs.cz/item/CS_URS_2024_02/763411115"/>
    <hyperlink ref="F705" r:id="rId206" display="https://podminky.urs.cz/item/CS_URS_2024_02/763411125"/>
    <hyperlink ref="F707" r:id="rId207" display="https://podminky.urs.cz/item/CS_URS_2024_02/763411215"/>
    <hyperlink ref="F709" r:id="rId208" display="https://podminky.urs.cz/item/CS_URS_2024_02/998763302"/>
    <hyperlink ref="F712" r:id="rId209" display="https://podminky.urs.cz/item/CS_URS_2024_02/763161510"/>
    <hyperlink ref="F714" r:id="rId210" display="https://podminky.urs.cz/item/CS_URS_2024_02/763161529"/>
    <hyperlink ref="F716" r:id="rId211" display="https://podminky.urs.cz/item/CS_URS_2024_02/763131411"/>
    <hyperlink ref="F718" r:id="rId212" display="https://podminky.urs.cz/item/CS_URS_2024_02/763131451"/>
    <hyperlink ref="F720" r:id="rId213" display="https://podminky.urs.cz/item/CS_URS_2024_02/763131411"/>
    <hyperlink ref="F722" r:id="rId214" display="https://podminky.urs.cz/item/CS_URS_2024_02/763131714"/>
    <hyperlink ref="F724" r:id="rId215" display="https://podminky.urs.cz/item/CS_URS_2024_02/763131721"/>
    <hyperlink ref="F726" r:id="rId216" display="https://podminky.urs.cz/item/CS_URS_2024_02/763131761"/>
    <hyperlink ref="F728" r:id="rId217" display="https://podminky.urs.cz/item/CS_URS_2024_02/763182411"/>
    <hyperlink ref="F730" r:id="rId218" display="https://podminky.urs.cz/item/CS_URS_2024_02/763131752"/>
    <hyperlink ref="F736" r:id="rId219" display="https://podminky.urs.cz/item/CS_URS_2024_02/763131751"/>
    <hyperlink ref="F743" r:id="rId220" display="https://podminky.urs.cz/item/CS_URS_2024_02/998764102"/>
    <hyperlink ref="F746" r:id="rId221" display="https://podminky.urs.cz/item/CS_URS_2024_02/764111671"/>
    <hyperlink ref="F748" r:id="rId222" display="https://podminky.urs.cz/item/CS_URS_2024_02/764111643"/>
    <hyperlink ref="F750" r:id="rId223" display="https://podminky.urs.cz/item/CS_URS_2024_02/764211616"/>
    <hyperlink ref="F752" r:id="rId224" display="https://podminky.urs.cz/item/CS_URS_2024_02/764212634"/>
    <hyperlink ref="F754" r:id="rId225" display="https://podminky.urs.cz/item/CS_URS_2024_02/764002414"/>
    <hyperlink ref="F757" r:id="rId226" display="https://podminky.urs.cz/item/CS_URS_2024_02/764315403"/>
    <hyperlink ref="F760" r:id="rId227" display="https://podminky.urs.cz/item/CS_URS_2024_02/764216644"/>
    <hyperlink ref="F762" r:id="rId228" display="https://podminky.urs.cz/item/CS_URS_2024_02/764216665"/>
    <hyperlink ref="F765" r:id="rId229" display="https://podminky.urs.cz/item/CS_URS_2024_02/764511602"/>
    <hyperlink ref="F767" r:id="rId230" display="https://podminky.urs.cz/item/CS_URS_2024_02/764511642"/>
    <hyperlink ref="F769" r:id="rId231" display="https://podminky.urs.cz/item/CS_URS_2024_02/764518622"/>
    <hyperlink ref="F772" r:id="rId232" display="https://podminky.urs.cz/item/CS_URS_2024_02/998765102"/>
    <hyperlink ref="F775" r:id="rId233" display="https://podminky.urs.cz/item/CS_URS_2024_02/764212662"/>
    <hyperlink ref="F777" r:id="rId234" display="https://podminky.urs.cz/item/CS_URS_2024_02/765191023"/>
    <hyperlink ref="F779" r:id="rId235" display="https://podminky.urs.cz/item/CS_URS_2024_02/765191051"/>
    <hyperlink ref="F781" r:id="rId236" display="https://podminky.urs.cz/item/CS_URS_2024_02/765191071"/>
    <hyperlink ref="F786" r:id="rId237" display="https://podminky.urs.cz/item/CS_URS_2024_02/998766102"/>
    <hyperlink ref="F789" r:id="rId238" display="https://podminky.urs.cz/item/CS_URS_2024_02/766660021"/>
    <hyperlink ref="F792" r:id="rId239" display="https://podminky.urs.cz/item/CS_URS_2024_02/766660031"/>
    <hyperlink ref="F795" r:id="rId240" display="https://podminky.urs.cz/item/CS_URS_2024_02/766660022"/>
    <hyperlink ref="F798" r:id="rId241" display="https://podminky.urs.cz/item/CS_URS_2024_02/766660001"/>
    <hyperlink ref="F803" r:id="rId242" display="https://podminky.urs.cz/item/CS_URS_2024_02/766660002"/>
    <hyperlink ref="F806" r:id="rId243" display="https://podminky.urs.cz/item/CS_URS_2024_02/766660012"/>
    <hyperlink ref="F809" r:id="rId244" display="https://podminky.urs.cz/item/CS_URS_2024_02/766660311"/>
    <hyperlink ref="F812" r:id="rId245" display="https://podminky.urs.cz/item/CS_URS_2024_02/766660717"/>
    <hyperlink ref="F815" r:id="rId246" display="https://podminky.urs.cz/item/CS_URS_2024_02/766660726"/>
    <hyperlink ref="F818" r:id="rId247" display="https://podminky.urs.cz/item/CS_URS_2024_02/766660728"/>
    <hyperlink ref="F821" r:id="rId248" display="https://podminky.urs.cz/item/CS_URS_2024_02/766660729"/>
    <hyperlink ref="F826" r:id="rId249" display="https://podminky.urs.cz/item/CS_URS_2024_02/766660734"/>
    <hyperlink ref="F829" r:id="rId250" display="https://podminky.urs.cz/item/CS_URS_2024_02/766682111"/>
    <hyperlink ref="F832" r:id="rId251" display="https://podminky.urs.cz/item/CS_URS_2024_02/766695212"/>
    <hyperlink ref="F835" r:id="rId252" display="https://podminky.urs.cz/item/CS_URS_2024_02/766695232"/>
    <hyperlink ref="F841" r:id="rId253" display="https://podminky.urs.cz/item/CS_URS_2024_02/766671005"/>
    <hyperlink ref="F851" r:id="rId254" display="https://podminky.urs.cz/item/CS_URS_2024_02/767223222"/>
    <hyperlink ref="F854" r:id="rId255" display="https://podminky.urs.cz/item/CS_URS_2024_02/767165111"/>
    <hyperlink ref="F858" r:id="rId256" display="https://podminky.urs.cz/item/CS_URS_2024_02/767531121"/>
    <hyperlink ref="F861" r:id="rId257" display="https://podminky.urs.cz/item/CS_URS_2024_02/767531215"/>
    <hyperlink ref="F864" r:id="rId258" display="https://podminky.urs.cz/item/CS_URS_2024_02/998767102"/>
    <hyperlink ref="F867" r:id="rId259" display="https://podminky.urs.cz/item/CS_URS_2024_02/767620322"/>
    <hyperlink ref="F870" r:id="rId260" display="https://podminky.urs.cz/item/CS_URS_2024_02/767620353"/>
    <hyperlink ref="F873" r:id="rId261" display="https://podminky.urs.cz/item/CS_URS_2024_02/767620355"/>
    <hyperlink ref="F875" r:id="rId262" display="https://podminky.urs.cz/item/CS_URS_2024_02/767620354"/>
    <hyperlink ref="F878" r:id="rId263" display="https://podminky.urs.cz/item/CS_URS_2024_02/767627306"/>
    <hyperlink ref="F880" r:id="rId264" display="https://podminky.urs.cz/item/CS_URS_2024_02/767627307"/>
    <hyperlink ref="F882" r:id="rId265" display="https://podminky.urs.cz/item/CS_URS_2024_02/767640113"/>
    <hyperlink ref="F885" r:id="rId266" display="https://podminky.urs.cz/item/CS_URS_2024_02/767627306"/>
    <hyperlink ref="F887" r:id="rId267" display="https://podminky.urs.cz/item/CS_URS_2024_02/767627307"/>
    <hyperlink ref="F889" r:id="rId268" display="https://podminky.urs.cz/item/CS_URS_2024_02/767640221"/>
    <hyperlink ref="F892" r:id="rId269" display="https://podminky.urs.cz/item/CS_URS_2024_02/767620325"/>
    <hyperlink ref="F895" r:id="rId270" display="https://podminky.urs.cz/item/CS_URS_2024_02/767640222"/>
    <hyperlink ref="F905" r:id="rId271" display="https://podminky.urs.cz/item/CS_URS_2024_02/783314101"/>
    <hyperlink ref="F908" r:id="rId272" display="https://podminky.urs.cz/item/CS_URS_2024_02/771111011"/>
    <hyperlink ref="F910" r:id="rId273" display="https://podminky.urs.cz/item/CS_URS_2024_02/771121011"/>
    <hyperlink ref="F912" r:id="rId274" display="https://podminky.urs.cz/item/CS_URS_2024_02/771574412"/>
    <hyperlink ref="F915" r:id="rId275" display="https://podminky.urs.cz/item/CS_URS_2024_02/771161021"/>
    <hyperlink ref="F918" r:id="rId276" display="https://podminky.urs.cz/item/CS_URS_2024_02/771474111"/>
    <hyperlink ref="F920" r:id="rId277" display="https://podminky.urs.cz/item/CS_URS_2024_02/771591115"/>
    <hyperlink ref="F922" r:id="rId278" display="https://podminky.urs.cz/item/CS_URS_2024_02/771591117"/>
    <hyperlink ref="F924" r:id="rId279" display="https://podminky.urs.cz/item/CS_URS_2024_02/771591184"/>
    <hyperlink ref="F927" r:id="rId280" display="https://podminky.urs.cz/item/CS_URS_2024_02/998771102"/>
    <hyperlink ref="F930" r:id="rId281" display="https://podminky.urs.cz/item/CS_URS_2024_02/771591207"/>
    <hyperlink ref="F934" r:id="rId282" display="https://podminky.urs.cz/item/CS_URS_2024_02/771591237"/>
    <hyperlink ref="F938" r:id="rId283" display="https://podminky.urs.cz/item/CS_URS_2024_02/771111012"/>
    <hyperlink ref="F940" r:id="rId284" display="https://podminky.urs.cz/item/CS_URS_2024_02/771121015"/>
    <hyperlink ref="F942" r:id="rId285" display="https://podminky.urs.cz/item/CS_URS_2024_02/771161022"/>
    <hyperlink ref="F945" r:id="rId286" display="https://podminky.urs.cz/item/CS_URS_2024_02/771274113"/>
    <hyperlink ref="F948" r:id="rId287" display="https://podminky.urs.cz/item/CS_URS_2024_02/771274121"/>
    <hyperlink ref="F950" r:id="rId288" display="https://podminky.urs.cz/item/CS_URS_2024_02/771474131"/>
    <hyperlink ref="F953" r:id="rId289" display="https://podminky.urs.cz/item/CS_URS_2024_02/771591115"/>
    <hyperlink ref="F955" r:id="rId290" display="https://podminky.urs.cz/item/CS_URS_2024_02/771591117"/>
    <hyperlink ref="F958" r:id="rId291" display="https://podminky.urs.cz/item/CS_URS_2024_02/776111112"/>
    <hyperlink ref="F960" r:id="rId292" display="https://podminky.urs.cz/item/CS_URS_2024_02/776111311"/>
    <hyperlink ref="F962" r:id="rId293" display="https://podminky.urs.cz/item/CS_URS_2024_02/776121112"/>
    <hyperlink ref="F964" r:id="rId294" display="https://podminky.urs.cz/item/CS_URS_2024_02/776231111"/>
    <hyperlink ref="F970" r:id="rId295" display="https://podminky.urs.cz/item/CS_URS_2024_02/775413401"/>
    <hyperlink ref="F973" r:id="rId296" display="https://podminky.urs.cz/item/CS_URS_2024_02/998776102"/>
    <hyperlink ref="F976" r:id="rId297" display="https://podminky.urs.cz/item/CS_URS_2024_02/781121011"/>
    <hyperlink ref="F978" r:id="rId298" display="https://podminky.urs.cz/item/CS_URS_2024_02/781474164"/>
    <hyperlink ref="F981" r:id="rId299" display="https://podminky.urs.cz/item/CS_URS_2024_02/781161021"/>
    <hyperlink ref="F984" r:id="rId300" display="https://podminky.urs.cz/item/CS_URS_2024_02/781495115"/>
    <hyperlink ref="F986" r:id="rId301" display="https://podminky.urs.cz/item/CS_URS_2024_02/781495142"/>
    <hyperlink ref="F988" r:id="rId302" display="https://podminky.urs.cz/item/CS_URS_2024_02/781495143"/>
    <hyperlink ref="F990" r:id="rId303" display="https://podminky.urs.cz/item/CS_URS_2024_02/781571111"/>
    <hyperlink ref="F993" r:id="rId304" display="https://podminky.urs.cz/item/CS_URS_2024_02/998781102"/>
    <hyperlink ref="F996" r:id="rId305" display="https://podminky.urs.cz/item/CS_URS_2024_02/781131207"/>
    <hyperlink ref="F1001" r:id="rId306" display="https://podminky.urs.cz/item/CS_URS_2024_02/782132211"/>
    <hyperlink ref="F1004" r:id="rId307" display="https://podminky.urs.cz/item/CS_URS_2024_02/782191111"/>
    <hyperlink ref="F1006" r:id="rId308" display="https://podminky.urs.cz/item/CS_URS_2024_02/998782102"/>
    <hyperlink ref="F1009" r:id="rId309" display="https://podminky.urs.cz/item/CS_URS_2024_02/784111001"/>
    <hyperlink ref="F1011" r:id="rId310" display="https://podminky.urs.cz/item/CS_URS_2024_02/784181101"/>
    <hyperlink ref="F1013" r:id="rId311" display="https://podminky.urs.cz/item/CS_URS_2024_02/784211101"/>
    <hyperlink ref="F1015" r:id="rId312" display="https://podminky.urs.cz/item/CS_URS_2024_02/784161001"/>
    <hyperlink ref="F1017" r:id="rId313" display="https://podminky.urs.cz/item/CS_URS_2024_02/784171001"/>
    <hyperlink ref="F1020" r:id="rId314" display="https://podminky.urs.cz/item/CS_URS_2024_02/784171101"/>
    <hyperlink ref="F1023" r:id="rId315" display="https://podminky.urs.cz/item/CS_URS_2024_02/784171121"/>
    <hyperlink ref="F1027" r:id="rId316" display="https://podminky.urs.cz/item/CS_URS_2024_02/786623021"/>
    <hyperlink ref="F1030" r:id="rId317" display="https://podminky.urs.cz/item/CS_URS_2024_02/786623023"/>
    <hyperlink ref="F1033" r:id="rId318" display="https://podminky.urs.cz/item/CS_URS_2024_02/786623027"/>
    <hyperlink ref="F1036" r:id="rId319" display="https://podminky.urs.cz/item/CS_URS_2024_02/786623039"/>
    <hyperlink ref="F1039" r:id="rId320" display="https://podminky.urs.cz/item/CS_URS_2024_02/786623041"/>
    <hyperlink ref="F1042" r:id="rId321" display="https://podminky.urs.cz/item/CS_URS_2024_02/786623045"/>
    <hyperlink ref="F1045" r:id="rId322" display="https://podminky.urs.cz/item/CS_URS_2024_02/786623051"/>
    <hyperlink ref="F1049" r:id="rId323" display="https://podminky.urs.cz/item/CS_URS_2024_02/998786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110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- smlouva č. 1 - SO01, 10, 12</v>
      </c>
      <c r="F7" s="31"/>
      <c r="G7" s="31"/>
      <c r="H7" s="31"/>
      <c r="L7" s="21"/>
    </row>
    <row r="8" s="1" customFormat="1" ht="12" customHeight="1">
      <c r="B8" s="21"/>
      <c r="D8" s="31" t="s">
        <v>111</v>
      </c>
      <c r="L8" s="21"/>
    </row>
    <row r="9" s="2" customFormat="1" ht="16.5" customHeight="1">
      <c r="A9" s="37"/>
      <c r="B9" s="38"/>
      <c r="C9" s="37"/>
      <c r="D9" s="37"/>
      <c r="E9" s="122" t="s">
        <v>112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2502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1" t="s">
        <v>2503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2504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2505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2505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3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ROUND(J88,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ROUND((SUM(BE88:BE130)),  2)</f>
        <v>0</v>
      </c>
      <c r="G35" s="37"/>
      <c r="H35" s="37"/>
      <c r="I35" s="130">
        <v>0.20999999999999999</v>
      </c>
      <c r="J35" s="129">
        <f>ROUND(((SUM(BE88:BE130))*I35),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ROUND((SUM(BF88:BF130)),  2)</f>
        <v>0</v>
      </c>
      <c r="G36" s="37"/>
      <c r="H36" s="37"/>
      <c r="I36" s="130">
        <v>0.12</v>
      </c>
      <c r="J36" s="129">
        <f>ROUND(((SUM(BF88:BF130))*I36),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ROUND((SUM(BG88:BG130)),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ROUND((SUM(BH88:BH130)),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ROUND((SUM(BI88:BI130)),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113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- smlouva č. 1 - SO01, 10, 12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111</v>
      </c>
      <c r="L51" s="21"/>
    </row>
    <row r="52" s="2" customFormat="1" ht="16.5" customHeight="1">
      <c r="A52" s="37"/>
      <c r="B52" s="38"/>
      <c r="C52" s="37"/>
      <c r="D52" s="37"/>
      <c r="E52" s="122" t="s">
        <v>112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2502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7"/>
      <c r="D54" s="37"/>
      <c r="E54" s="61" t="str">
        <f>E11</f>
        <v>11 - PLYNOVÁ ZAŘÍZENÍ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114</v>
      </c>
      <c r="D61" s="131"/>
      <c r="E61" s="131"/>
      <c r="F61" s="131"/>
      <c r="G61" s="131"/>
      <c r="H61" s="131"/>
      <c r="I61" s="131"/>
      <c r="J61" s="138" t="s">
        <v>115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J88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116</v>
      </c>
    </row>
    <row r="64" s="9" customFormat="1" ht="24.96" customHeight="1">
      <c r="A64" s="9"/>
      <c r="B64" s="140"/>
      <c r="C64" s="9"/>
      <c r="D64" s="141" t="s">
        <v>163</v>
      </c>
      <c r="E64" s="142"/>
      <c r="F64" s="142"/>
      <c r="G64" s="142"/>
      <c r="H64" s="142"/>
      <c r="I64" s="142"/>
      <c r="J64" s="143">
        <f>J89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2506</v>
      </c>
      <c r="E65" s="146"/>
      <c r="F65" s="146"/>
      <c r="G65" s="146"/>
      <c r="H65" s="146"/>
      <c r="I65" s="146"/>
      <c r="J65" s="147">
        <f>J90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2507</v>
      </c>
      <c r="E66" s="146"/>
      <c r="F66" s="146"/>
      <c r="G66" s="146"/>
      <c r="H66" s="146"/>
      <c r="I66" s="146"/>
      <c r="J66" s="147">
        <f>J126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12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12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="2" customFormat="1" ht="6.96" customHeight="1">
      <c r="A72" s="37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4.96" customHeight="1">
      <c r="A73" s="37"/>
      <c r="B73" s="38"/>
      <c r="C73" s="22" t="s">
        <v>198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17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122" t="str">
        <f>E7</f>
        <v>Obecní dům Rudíkov - smlouva č. 1 - SO01, 10, 12</v>
      </c>
      <c r="F76" s="31"/>
      <c r="G76" s="31"/>
      <c r="H76" s="31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1" customFormat="1" ht="12" customHeight="1">
      <c r="B77" s="21"/>
      <c r="C77" s="31" t="s">
        <v>111</v>
      </c>
      <c r="L77" s="21"/>
    </row>
    <row r="78" s="2" customFormat="1" ht="16.5" customHeight="1">
      <c r="A78" s="37"/>
      <c r="B78" s="38"/>
      <c r="C78" s="37"/>
      <c r="D78" s="37"/>
      <c r="E78" s="122" t="s">
        <v>112</v>
      </c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2502</v>
      </c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6.5" customHeight="1">
      <c r="A80" s="37"/>
      <c r="B80" s="38"/>
      <c r="C80" s="37"/>
      <c r="D80" s="37"/>
      <c r="E80" s="61" t="str">
        <f>E11</f>
        <v>11 - PLYNOVÁ ZAŘÍZENÍ</v>
      </c>
      <c r="F80" s="37"/>
      <c r="G80" s="37"/>
      <c r="H80" s="37"/>
      <c r="I80" s="37"/>
      <c r="J80" s="37"/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2" customHeight="1">
      <c r="A82" s="37"/>
      <c r="B82" s="38"/>
      <c r="C82" s="31" t="s">
        <v>21</v>
      </c>
      <c r="D82" s="37"/>
      <c r="E82" s="37"/>
      <c r="F82" s="26" t="str">
        <f>F14</f>
        <v>RUDÍKOV, P.Č. 2250/4, 2261, ST. 63, 2208/9</v>
      </c>
      <c r="G82" s="37"/>
      <c r="H82" s="37"/>
      <c r="I82" s="31" t="s">
        <v>23</v>
      </c>
      <c r="J82" s="63" t="str">
        <f>IF(J14="","",J14)</f>
        <v>10. 1. 2024</v>
      </c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5.15" customHeight="1">
      <c r="A84" s="37"/>
      <c r="B84" s="38"/>
      <c r="C84" s="31" t="s">
        <v>25</v>
      </c>
      <c r="D84" s="37"/>
      <c r="E84" s="37"/>
      <c r="F84" s="26" t="str">
        <f>E17</f>
        <v xml:space="preserve"> </v>
      </c>
      <c r="G84" s="37"/>
      <c r="H84" s="37"/>
      <c r="I84" s="31" t="s">
        <v>31</v>
      </c>
      <c r="J84" s="35" t="str">
        <f>E23</f>
        <v>Ondřej Zikán</v>
      </c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5.15" customHeight="1">
      <c r="A85" s="37"/>
      <c r="B85" s="38"/>
      <c r="C85" s="31" t="s">
        <v>29</v>
      </c>
      <c r="D85" s="37"/>
      <c r="E85" s="37"/>
      <c r="F85" s="26" t="str">
        <f>IF(E20="","",E20)</f>
        <v>Vyplň údaj</v>
      </c>
      <c r="G85" s="37"/>
      <c r="H85" s="37"/>
      <c r="I85" s="31" t="s">
        <v>34</v>
      </c>
      <c r="J85" s="35" t="str">
        <f>E26</f>
        <v>Ondřej Zikán</v>
      </c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0.32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11" customFormat="1" ht="29.28" customHeight="1">
      <c r="A87" s="148"/>
      <c r="B87" s="149"/>
      <c r="C87" s="150" t="s">
        <v>199</v>
      </c>
      <c r="D87" s="151" t="s">
        <v>57</v>
      </c>
      <c r="E87" s="151" t="s">
        <v>53</v>
      </c>
      <c r="F87" s="151" t="s">
        <v>54</v>
      </c>
      <c r="G87" s="151" t="s">
        <v>200</v>
      </c>
      <c r="H87" s="151" t="s">
        <v>201</v>
      </c>
      <c r="I87" s="151" t="s">
        <v>202</v>
      </c>
      <c r="J87" s="151" t="s">
        <v>115</v>
      </c>
      <c r="K87" s="152" t="s">
        <v>203</v>
      </c>
      <c r="L87" s="153"/>
      <c r="M87" s="79" t="s">
        <v>3</v>
      </c>
      <c r="N87" s="80" t="s">
        <v>42</v>
      </c>
      <c r="O87" s="80" t="s">
        <v>204</v>
      </c>
      <c r="P87" s="80" t="s">
        <v>205</v>
      </c>
      <c r="Q87" s="80" t="s">
        <v>206</v>
      </c>
      <c r="R87" s="80" t="s">
        <v>207</v>
      </c>
      <c r="S87" s="80" t="s">
        <v>208</v>
      </c>
      <c r="T87" s="81" t="s">
        <v>209</v>
      </c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</row>
    <row r="88" s="2" customFormat="1" ht="22.8" customHeight="1">
      <c r="A88" s="37"/>
      <c r="B88" s="38"/>
      <c r="C88" s="86" t="s">
        <v>210</v>
      </c>
      <c r="D88" s="37"/>
      <c r="E88" s="37"/>
      <c r="F88" s="37"/>
      <c r="G88" s="37"/>
      <c r="H88" s="37"/>
      <c r="I88" s="37"/>
      <c r="J88" s="154">
        <f>BK88</f>
        <v>0</v>
      </c>
      <c r="K88" s="37"/>
      <c r="L88" s="38"/>
      <c r="M88" s="82"/>
      <c r="N88" s="67"/>
      <c r="O88" s="83"/>
      <c r="P88" s="155">
        <f>P89</f>
        <v>0</v>
      </c>
      <c r="Q88" s="83"/>
      <c r="R88" s="155">
        <f>R89</f>
        <v>0.054869999999999995</v>
      </c>
      <c r="S88" s="83"/>
      <c r="T88" s="156">
        <f>T89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8" t="s">
        <v>71</v>
      </c>
      <c r="AU88" s="18" t="s">
        <v>116</v>
      </c>
      <c r="BK88" s="157">
        <f>BK89</f>
        <v>0</v>
      </c>
    </row>
    <row r="89" s="12" customFormat="1" ht="25.92" customHeight="1">
      <c r="A89" s="12"/>
      <c r="B89" s="158"/>
      <c r="C89" s="12"/>
      <c r="D89" s="159" t="s">
        <v>71</v>
      </c>
      <c r="E89" s="160" t="s">
        <v>1260</v>
      </c>
      <c r="F89" s="160" t="s">
        <v>1261</v>
      </c>
      <c r="G89" s="12"/>
      <c r="H89" s="12"/>
      <c r="I89" s="161"/>
      <c r="J89" s="162">
        <f>BK89</f>
        <v>0</v>
      </c>
      <c r="K89" s="12"/>
      <c r="L89" s="158"/>
      <c r="M89" s="163"/>
      <c r="N89" s="164"/>
      <c r="O89" s="164"/>
      <c r="P89" s="165">
        <f>P90+P126</f>
        <v>0</v>
      </c>
      <c r="Q89" s="164"/>
      <c r="R89" s="165">
        <f>R90+R126</f>
        <v>0.054869999999999995</v>
      </c>
      <c r="S89" s="164"/>
      <c r="T89" s="166">
        <f>T90+T126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9" t="s">
        <v>80</v>
      </c>
      <c r="AT89" s="167" t="s">
        <v>71</v>
      </c>
      <c r="AU89" s="167" t="s">
        <v>72</v>
      </c>
      <c r="AY89" s="159" t="s">
        <v>213</v>
      </c>
      <c r="BK89" s="168">
        <f>BK90+BK126</f>
        <v>0</v>
      </c>
    </row>
    <row r="90" s="12" customFormat="1" ht="22.8" customHeight="1">
      <c r="A90" s="12"/>
      <c r="B90" s="158"/>
      <c r="C90" s="12"/>
      <c r="D90" s="159" t="s">
        <v>71</v>
      </c>
      <c r="E90" s="169" t="s">
        <v>2508</v>
      </c>
      <c r="F90" s="169" t="s">
        <v>2509</v>
      </c>
      <c r="G90" s="12"/>
      <c r="H90" s="12"/>
      <c r="I90" s="161"/>
      <c r="J90" s="170">
        <f>BK90</f>
        <v>0</v>
      </c>
      <c r="K90" s="12"/>
      <c r="L90" s="158"/>
      <c r="M90" s="163"/>
      <c r="N90" s="164"/>
      <c r="O90" s="164"/>
      <c r="P90" s="165">
        <f>SUM(P91:P125)</f>
        <v>0</v>
      </c>
      <c r="Q90" s="164"/>
      <c r="R90" s="165">
        <f>SUM(R91:R125)</f>
        <v>0.054469999999999998</v>
      </c>
      <c r="S90" s="164"/>
      <c r="T90" s="166">
        <f>SUM(T91:T125)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9" t="s">
        <v>80</v>
      </c>
      <c r="AT90" s="167" t="s">
        <v>71</v>
      </c>
      <c r="AU90" s="167" t="s">
        <v>76</v>
      </c>
      <c r="AY90" s="159" t="s">
        <v>213</v>
      </c>
      <c r="BK90" s="168">
        <f>SUM(BK91:BK125)</f>
        <v>0</v>
      </c>
    </row>
    <row r="91" s="2" customFormat="1" ht="33" customHeight="1">
      <c r="A91" s="37"/>
      <c r="B91" s="171"/>
      <c r="C91" s="172" t="s">
        <v>76</v>
      </c>
      <c r="D91" s="172" t="s">
        <v>216</v>
      </c>
      <c r="E91" s="173" t="s">
        <v>2510</v>
      </c>
      <c r="F91" s="174" t="s">
        <v>2511</v>
      </c>
      <c r="G91" s="175" t="s">
        <v>403</v>
      </c>
      <c r="H91" s="176">
        <v>1</v>
      </c>
      <c r="I91" s="177"/>
      <c r="J91" s="178">
        <f>ROUND(I91*H91,2)</f>
        <v>0</v>
      </c>
      <c r="K91" s="174" t="s">
        <v>220</v>
      </c>
      <c r="L91" s="38"/>
      <c r="M91" s="179" t="s">
        <v>3</v>
      </c>
      <c r="N91" s="180" t="s">
        <v>43</v>
      </c>
      <c r="O91" s="71"/>
      <c r="P91" s="181">
        <f>O91*H91</f>
        <v>0</v>
      </c>
      <c r="Q91" s="181">
        <v>0.00147</v>
      </c>
      <c r="R91" s="181">
        <f>Q91*H91</f>
        <v>0.00147</v>
      </c>
      <c r="S91" s="181">
        <v>0</v>
      </c>
      <c r="T91" s="18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3" t="s">
        <v>98</v>
      </c>
      <c r="AT91" s="183" t="s">
        <v>216</v>
      </c>
      <c r="AU91" s="183" t="s">
        <v>80</v>
      </c>
      <c r="AY91" s="18" t="s">
        <v>213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76</v>
      </c>
      <c r="BK91" s="184">
        <f>ROUND(I91*H91,2)</f>
        <v>0</v>
      </c>
      <c r="BL91" s="18" t="s">
        <v>98</v>
      </c>
      <c r="BM91" s="183" t="s">
        <v>2512</v>
      </c>
    </row>
    <row r="92" s="2" customFormat="1">
      <c r="A92" s="37"/>
      <c r="B92" s="38"/>
      <c r="C92" s="37"/>
      <c r="D92" s="185" t="s">
        <v>224</v>
      </c>
      <c r="E92" s="37"/>
      <c r="F92" s="186" t="s">
        <v>2513</v>
      </c>
      <c r="G92" s="37"/>
      <c r="H92" s="37"/>
      <c r="I92" s="187"/>
      <c r="J92" s="37"/>
      <c r="K92" s="37"/>
      <c r="L92" s="38"/>
      <c r="M92" s="188"/>
      <c r="N92" s="189"/>
      <c r="O92" s="71"/>
      <c r="P92" s="71"/>
      <c r="Q92" s="71"/>
      <c r="R92" s="71"/>
      <c r="S92" s="71"/>
      <c r="T92" s="72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8" t="s">
        <v>224</v>
      </c>
      <c r="AU92" s="18" t="s">
        <v>80</v>
      </c>
    </row>
    <row r="93" s="2" customFormat="1" ht="33" customHeight="1">
      <c r="A93" s="37"/>
      <c r="B93" s="171"/>
      <c r="C93" s="172" t="s">
        <v>80</v>
      </c>
      <c r="D93" s="172" t="s">
        <v>216</v>
      </c>
      <c r="E93" s="173" t="s">
        <v>2514</v>
      </c>
      <c r="F93" s="174" t="s">
        <v>2515</v>
      </c>
      <c r="G93" s="175" t="s">
        <v>403</v>
      </c>
      <c r="H93" s="176">
        <v>1</v>
      </c>
      <c r="I93" s="177"/>
      <c r="J93" s="178">
        <f>ROUND(I93*H93,2)</f>
        <v>0</v>
      </c>
      <c r="K93" s="174" t="s">
        <v>220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0.0018500000000000001</v>
      </c>
      <c r="R93" s="181">
        <f>Q93*H93</f>
        <v>0.0018500000000000001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98</v>
      </c>
      <c r="AT93" s="183" t="s">
        <v>216</v>
      </c>
      <c r="AU93" s="183" t="s">
        <v>80</v>
      </c>
      <c r="AY93" s="18" t="s">
        <v>213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76</v>
      </c>
      <c r="BK93" s="184">
        <f>ROUND(I93*H93,2)</f>
        <v>0</v>
      </c>
      <c r="BL93" s="18" t="s">
        <v>98</v>
      </c>
      <c r="BM93" s="183" t="s">
        <v>2516</v>
      </c>
    </row>
    <row r="94" s="2" customFormat="1">
      <c r="A94" s="37"/>
      <c r="B94" s="38"/>
      <c r="C94" s="37"/>
      <c r="D94" s="185" t="s">
        <v>224</v>
      </c>
      <c r="E94" s="37"/>
      <c r="F94" s="186" t="s">
        <v>2517</v>
      </c>
      <c r="G94" s="37"/>
      <c r="H94" s="37"/>
      <c r="I94" s="187"/>
      <c r="J94" s="37"/>
      <c r="K94" s="37"/>
      <c r="L94" s="38"/>
      <c r="M94" s="188"/>
      <c r="N94" s="189"/>
      <c r="O94" s="71"/>
      <c r="P94" s="71"/>
      <c r="Q94" s="71"/>
      <c r="R94" s="71"/>
      <c r="S94" s="71"/>
      <c r="T94" s="72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8" t="s">
        <v>224</v>
      </c>
      <c r="AU94" s="18" t="s">
        <v>80</v>
      </c>
    </row>
    <row r="95" s="2" customFormat="1" ht="33" customHeight="1">
      <c r="A95" s="37"/>
      <c r="B95" s="171"/>
      <c r="C95" s="172" t="s">
        <v>222</v>
      </c>
      <c r="D95" s="172" t="s">
        <v>216</v>
      </c>
      <c r="E95" s="173" t="s">
        <v>2518</v>
      </c>
      <c r="F95" s="174" t="s">
        <v>2519</v>
      </c>
      <c r="G95" s="175" t="s">
        <v>403</v>
      </c>
      <c r="H95" s="176">
        <v>6</v>
      </c>
      <c r="I95" s="177"/>
      <c r="J95" s="178">
        <f>ROUND(I95*H95,2)</f>
        <v>0</v>
      </c>
      <c r="K95" s="174" t="s">
        <v>220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0.0027000000000000001</v>
      </c>
      <c r="R95" s="181">
        <f>Q95*H95</f>
        <v>0.016199999999999999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98</v>
      </c>
      <c r="AT95" s="183" t="s">
        <v>216</v>
      </c>
      <c r="AU95" s="183" t="s">
        <v>80</v>
      </c>
      <c r="AY95" s="18" t="s">
        <v>213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76</v>
      </c>
      <c r="BK95" s="184">
        <f>ROUND(I95*H95,2)</f>
        <v>0</v>
      </c>
      <c r="BL95" s="18" t="s">
        <v>98</v>
      </c>
      <c r="BM95" s="183" t="s">
        <v>2520</v>
      </c>
    </row>
    <row r="96" s="2" customFormat="1">
      <c r="A96" s="37"/>
      <c r="B96" s="38"/>
      <c r="C96" s="37"/>
      <c r="D96" s="185" t="s">
        <v>224</v>
      </c>
      <c r="E96" s="37"/>
      <c r="F96" s="186" t="s">
        <v>2521</v>
      </c>
      <c r="G96" s="37"/>
      <c r="H96" s="37"/>
      <c r="I96" s="187"/>
      <c r="J96" s="37"/>
      <c r="K96" s="37"/>
      <c r="L96" s="38"/>
      <c r="M96" s="188"/>
      <c r="N96" s="189"/>
      <c r="O96" s="71"/>
      <c r="P96" s="71"/>
      <c r="Q96" s="71"/>
      <c r="R96" s="71"/>
      <c r="S96" s="71"/>
      <c r="T96" s="72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224</v>
      </c>
      <c r="AU96" s="18" t="s">
        <v>80</v>
      </c>
    </row>
    <row r="97" s="2" customFormat="1" ht="24.15" customHeight="1">
      <c r="A97" s="37"/>
      <c r="B97" s="171"/>
      <c r="C97" s="172" t="s">
        <v>221</v>
      </c>
      <c r="D97" s="172" t="s">
        <v>216</v>
      </c>
      <c r="E97" s="173" t="s">
        <v>2522</v>
      </c>
      <c r="F97" s="174" t="s">
        <v>2523</v>
      </c>
      <c r="G97" s="175" t="s">
        <v>403</v>
      </c>
      <c r="H97" s="176">
        <v>1</v>
      </c>
      <c r="I97" s="177"/>
      <c r="J97" s="178">
        <f>ROUND(I97*H97,2)</f>
        <v>0</v>
      </c>
      <c r="K97" s="174" t="s">
        <v>220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0.0037799999999999999</v>
      </c>
      <c r="R97" s="181">
        <f>Q97*H97</f>
        <v>0.0037799999999999999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98</v>
      </c>
      <c r="AT97" s="183" t="s">
        <v>216</v>
      </c>
      <c r="AU97" s="183" t="s">
        <v>80</v>
      </c>
      <c r="AY97" s="18" t="s">
        <v>213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76</v>
      </c>
      <c r="BK97" s="184">
        <f>ROUND(I97*H97,2)</f>
        <v>0</v>
      </c>
      <c r="BL97" s="18" t="s">
        <v>98</v>
      </c>
      <c r="BM97" s="183" t="s">
        <v>2524</v>
      </c>
    </row>
    <row r="98" s="2" customFormat="1">
      <c r="A98" s="37"/>
      <c r="B98" s="38"/>
      <c r="C98" s="37"/>
      <c r="D98" s="185" t="s">
        <v>224</v>
      </c>
      <c r="E98" s="37"/>
      <c r="F98" s="186" t="s">
        <v>2525</v>
      </c>
      <c r="G98" s="37"/>
      <c r="H98" s="37"/>
      <c r="I98" s="187"/>
      <c r="J98" s="37"/>
      <c r="K98" s="37"/>
      <c r="L98" s="38"/>
      <c r="M98" s="188"/>
      <c r="N98" s="189"/>
      <c r="O98" s="71"/>
      <c r="P98" s="71"/>
      <c r="Q98" s="71"/>
      <c r="R98" s="71"/>
      <c r="S98" s="71"/>
      <c r="T98" s="72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8" t="s">
        <v>224</v>
      </c>
      <c r="AU98" s="18" t="s">
        <v>80</v>
      </c>
    </row>
    <row r="99" s="2" customFormat="1" ht="24.15" customHeight="1">
      <c r="A99" s="37"/>
      <c r="B99" s="171"/>
      <c r="C99" s="192" t="s">
        <v>242</v>
      </c>
      <c r="D99" s="192" t="s">
        <v>292</v>
      </c>
      <c r="E99" s="193" t="s">
        <v>2526</v>
      </c>
      <c r="F99" s="194" t="s">
        <v>2527</v>
      </c>
      <c r="G99" s="195" t="s">
        <v>329</v>
      </c>
      <c r="H99" s="196">
        <v>1</v>
      </c>
      <c r="I99" s="197"/>
      <c r="J99" s="198">
        <f>ROUND(I99*H99,2)</f>
        <v>0</v>
      </c>
      <c r="K99" s="194" t="s">
        <v>2528</v>
      </c>
      <c r="L99" s="199"/>
      <c r="M99" s="200" t="s">
        <v>3</v>
      </c>
      <c r="N99" s="201" t="s">
        <v>43</v>
      </c>
      <c r="O99" s="71"/>
      <c r="P99" s="181">
        <f>O99*H99</f>
        <v>0</v>
      </c>
      <c r="Q99" s="181">
        <v>0.01</v>
      </c>
      <c r="R99" s="181">
        <f>Q99*H99</f>
        <v>0.01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374</v>
      </c>
      <c r="AT99" s="183" t="s">
        <v>292</v>
      </c>
      <c r="AU99" s="183" t="s">
        <v>80</v>
      </c>
      <c r="AY99" s="18" t="s">
        <v>213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76</v>
      </c>
      <c r="BK99" s="184">
        <f>ROUND(I99*H99,2)</f>
        <v>0</v>
      </c>
      <c r="BL99" s="18" t="s">
        <v>98</v>
      </c>
      <c r="BM99" s="183" t="s">
        <v>2529</v>
      </c>
    </row>
    <row r="100" s="2" customFormat="1" ht="24.15" customHeight="1">
      <c r="A100" s="37"/>
      <c r="B100" s="171"/>
      <c r="C100" s="192" t="s">
        <v>247</v>
      </c>
      <c r="D100" s="192" t="s">
        <v>292</v>
      </c>
      <c r="E100" s="193" t="s">
        <v>2530</v>
      </c>
      <c r="F100" s="194" t="s">
        <v>2531</v>
      </c>
      <c r="G100" s="195" t="s">
        <v>329</v>
      </c>
      <c r="H100" s="196">
        <v>1</v>
      </c>
      <c r="I100" s="197"/>
      <c r="J100" s="198">
        <f>ROUND(I100*H100,2)</f>
        <v>0</v>
      </c>
      <c r="K100" s="194" t="s">
        <v>2528</v>
      </c>
      <c r="L100" s="199"/>
      <c r="M100" s="200" t="s">
        <v>3</v>
      </c>
      <c r="N100" s="201" t="s">
        <v>43</v>
      </c>
      <c r="O100" s="71"/>
      <c r="P100" s="181">
        <f>O100*H100</f>
        <v>0</v>
      </c>
      <c r="Q100" s="181">
        <v>0.01</v>
      </c>
      <c r="R100" s="181">
        <f>Q100*H100</f>
        <v>0.01</v>
      </c>
      <c r="S100" s="181">
        <v>0</v>
      </c>
      <c r="T100" s="182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3" t="s">
        <v>374</v>
      </c>
      <c r="AT100" s="183" t="s">
        <v>292</v>
      </c>
      <c r="AU100" s="183" t="s">
        <v>80</v>
      </c>
      <c r="AY100" s="18" t="s">
        <v>213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8" t="s">
        <v>76</v>
      </c>
      <c r="BK100" s="184">
        <f>ROUND(I100*H100,2)</f>
        <v>0</v>
      </c>
      <c r="BL100" s="18" t="s">
        <v>98</v>
      </c>
      <c r="BM100" s="183" t="s">
        <v>2532</v>
      </c>
    </row>
    <row r="101" s="2" customFormat="1" ht="24.15" customHeight="1">
      <c r="A101" s="37"/>
      <c r="B101" s="171"/>
      <c r="C101" s="172" t="s">
        <v>252</v>
      </c>
      <c r="D101" s="172" t="s">
        <v>216</v>
      </c>
      <c r="E101" s="173" t="s">
        <v>2533</v>
      </c>
      <c r="F101" s="174" t="s">
        <v>2534</v>
      </c>
      <c r="G101" s="175" t="s">
        <v>329</v>
      </c>
      <c r="H101" s="176">
        <v>1</v>
      </c>
      <c r="I101" s="177"/>
      <c r="J101" s="178">
        <f>ROUND(I101*H101,2)</f>
        <v>0</v>
      </c>
      <c r="K101" s="174" t="s">
        <v>220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0.0033800000000000002</v>
      </c>
      <c r="R101" s="181">
        <f>Q101*H101</f>
        <v>0.0033800000000000002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98</v>
      </c>
      <c r="AT101" s="183" t="s">
        <v>216</v>
      </c>
      <c r="AU101" s="183" t="s">
        <v>80</v>
      </c>
      <c r="AY101" s="18" t="s">
        <v>213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76</v>
      </c>
      <c r="BK101" s="184">
        <f>ROUND(I101*H101,2)</f>
        <v>0</v>
      </c>
      <c r="BL101" s="18" t="s">
        <v>98</v>
      </c>
      <c r="BM101" s="183" t="s">
        <v>2535</v>
      </c>
    </row>
    <row r="102" s="2" customFormat="1">
      <c r="A102" s="37"/>
      <c r="B102" s="38"/>
      <c r="C102" s="37"/>
      <c r="D102" s="185" t="s">
        <v>224</v>
      </c>
      <c r="E102" s="37"/>
      <c r="F102" s="186" t="s">
        <v>2536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224</v>
      </c>
      <c r="AU102" s="18" t="s">
        <v>80</v>
      </c>
    </row>
    <row r="103" s="2" customFormat="1" ht="16.5" customHeight="1">
      <c r="A103" s="37"/>
      <c r="B103" s="171"/>
      <c r="C103" s="172" t="s">
        <v>257</v>
      </c>
      <c r="D103" s="172" t="s">
        <v>216</v>
      </c>
      <c r="E103" s="173" t="s">
        <v>2537</v>
      </c>
      <c r="F103" s="174" t="s">
        <v>2538</v>
      </c>
      <c r="G103" s="175" t="s">
        <v>329</v>
      </c>
      <c r="H103" s="176">
        <v>1</v>
      </c>
      <c r="I103" s="177"/>
      <c r="J103" s="178">
        <f>ROUND(I103*H103,2)</f>
        <v>0</v>
      </c>
      <c r="K103" s="174" t="s">
        <v>220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0.00022000000000000001</v>
      </c>
      <c r="R103" s="181">
        <f>Q103*H103</f>
        <v>0.00022000000000000001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98</v>
      </c>
      <c r="AT103" s="183" t="s">
        <v>216</v>
      </c>
      <c r="AU103" s="183" t="s">
        <v>80</v>
      </c>
      <c r="AY103" s="18" t="s">
        <v>213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76</v>
      </c>
      <c r="BK103" s="184">
        <f>ROUND(I103*H103,2)</f>
        <v>0</v>
      </c>
      <c r="BL103" s="18" t="s">
        <v>98</v>
      </c>
      <c r="BM103" s="183" t="s">
        <v>2539</v>
      </c>
    </row>
    <row r="104" s="2" customFormat="1">
      <c r="A104" s="37"/>
      <c r="B104" s="38"/>
      <c r="C104" s="37"/>
      <c r="D104" s="185" t="s">
        <v>224</v>
      </c>
      <c r="E104" s="37"/>
      <c r="F104" s="186" t="s">
        <v>2540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224</v>
      </c>
      <c r="AU104" s="18" t="s">
        <v>80</v>
      </c>
    </row>
    <row r="105" s="2" customFormat="1" ht="24.15" customHeight="1">
      <c r="A105" s="37"/>
      <c r="B105" s="171"/>
      <c r="C105" s="172" t="s">
        <v>107</v>
      </c>
      <c r="D105" s="172" t="s">
        <v>216</v>
      </c>
      <c r="E105" s="173" t="s">
        <v>2541</v>
      </c>
      <c r="F105" s="174" t="s">
        <v>2542</v>
      </c>
      <c r="G105" s="175" t="s">
        <v>403</v>
      </c>
      <c r="H105" s="176">
        <v>8</v>
      </c>
      <c r="I105" s="177"/>
      <c r="J105" s="178">
        <f>ROUND(I105*H105,2)</f>
        <v>0</v>
      </c>
      <c r="K105" s="174" t="s">
        <v>220</v>
      </c>
      <c r="L105" s="38"/>
      <c r="M105" s="179" t="s">
        <v>3</v>
      </c>
      <c r="N105" s="180" t="s">
        <v>43</v>
      </c>
      <c r="O105" s="71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98</v>
      </c>
      <c r="AT105" s="183" t="s">
        <v>216</v>
      </c>
      <c r="AU105" s="183" t="s">
        <v>80</v>
      </c>
      <c r="AY105" s="18" t="s">
        <v>213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76</v>
      </c>
      <c r="BK105" s="184">
        <f>ROUND(I105*H105,2)</f>
        <v>0</v>
      </c>
      <c r="BL105" s="18" t="s">
        <v>98</v>
      </c>
      <c r="BM105" s="183" t="s">
        <v>2543</v>
      </c>
    </row>
    <row r="106" s="2" customFormat="1">
      <c r="A106" s="37"/>
      <c r="B106" s="38"/>
      <c r="C106" s="37"/>
      <c r="D106" s="185" t="s">
        <v>224</v>
      </c>
      <c r="E106" s="37"/>
      <c r="F106" s="186" t="s">
        <v>2544</v>
      </c>
      <c r="G106" s="37"/>
      <c r="H106" s="37"/>
      <c r="I106" s="187"/>
      <c r="J106" s="37"/>
      <c r="K106" s="37"/>
      <c r="L106" s="38"/>
      <c r="M106" s="188"/>
      <c r="N106" s="189"/>
      <c r="O106" s="71"/>
      <c r="P106" s="71"/>
      <c r="Q106" s="71"/>
      <c r="R106" s="71"/>
      <c r="S106" s="71"/>
      <c r="T106" s="72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8" t="s">
        <v>224</v>
      </c>
      <c r="AU106" s="18" t="s">
        <v>80</v>
      </c>
    </row>
    <row r="107" s="2" customFormat="1" ht="24.15" customHeight="1">
      <c r="A107" s="37"/>
      <c r="B107" s="171"/>
      <c r="C107" s="172" t="s">
        <v>267</v>
      </c>
      <c r="D107" s="172" t="s">
        <v>216</v>
      </c>
      <c r="E107" s="173" t="s">
        <v>2545</v>
      </c>
      <c r="F107" s="174" t="s">
        <v>2546</v>
      </c>
      <c r="G107" s="175" t="s">
        <v>329</v>
      </c>
      <c r="H107" s="176">
        <v>1</v>
      </c>
      <c r="I107" s="177"/>
      <c r="J107" s="178">
        <f>ROUND(I107*H107,2)</f>
        <v>0</v>
      </c>
      <c r="K107" s="174" t="s">
        <v>220</v>
      </c>
      <c r="L107" s="38"/>
      <c r="M107" s="179" t="s">
        <v>3</v>
      </c>
      <c r="N107" s="180" t="s">
        <v>43</v>
      </c>
      <c r="O107" s="71"/>
      <c r="P107" s="181">
        <f>O107*H107</f>
        <v>0</v>
      </c>
      <c r="Q107" s="181">
        <v>0.00018000000000000001</v>
      </c>
      <c r="R107" s="181">
        <f>Q107*H107</f>
        <v>0.00018000000000000001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98</v>
      </c>
      <c r="AT107" s="183" t="s">
        <v>216</v>
      </c>
      <c r="AU107" s="183" t="s">
        <v>80</v>
      </c>
      <c r="AY107" s="18" t="s">
        <v>213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76</v>
      </c>
      <c r="BK107" s="184">
        <f>ROUND(I107*H107,2)</f>
        <v>0</v>
      </c>
      <c r="BL107" s="18" t="s">
        <v>98</v>
      </c>
      <c r="BM107" s="183" t="s">
        <v>2547</v>
      </c>
    </row>
    <row r="108" s="2" customFormat="1">
      <c r="A108" s="37"/>
      <c r="B108" s="38"/>
      <c r="C108" s="37"/>
      <c r="D108" s="185" t="s">
        <v>224</v>
      </c>
      <c r="E108" s="37"/>
      <c r="F108" s="186" t="s">
        <v>2548</v>
      </c>
      <c r="G108" s="37"/>
      <c r="H108" s="37"/>
      <c r="I108" s="187"/>
      <c r="J108" s="37"/>
      <c r="K108" s="37"/>
      <c r="L108" s="38"/>
      <c r="M108" s="188"/>
      <c r="N108" s="189"/>
      <c r="O108" s="71"/>
      <c r="P108" s="71"/>
      <c r="Q108" s="71"/>
      <c r="R108" s="71"/>
      <c r="S108" s="71"/>
      <c r="T108" s="72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8" t="s">
        <v>224</v>
      </c>
      <c r="AU108" s="18" t="s">
        <v>80</v>
      </c>
    </row>
    <row r="109" s="2" customFormat="1" ht="33" customHeight="1">
      <c r="A109" s="37"/>
      <c r="B109" s="171"/>
      <c r="C109" s="172" t="s">
        <v>84</v>
      </c>
      <c r="D109" s="172" t="s">
        <v>216</v>
      </c>
      <c r="E109" s="173" t="s">
        <v>2549</v>
      </c>
      <c r="F109" s="174" t="s">
        <v>2550</v>
      </c>
      <c r="G109" s="175" t="s">
        <v>329</v>
      </c>
      <c r="H109" s="176">
        <v>1</v>
      </c>
      <c r="I109" s="177"/>
      <c r="J109" s="178">
        <f>ROUND(I109*H109,2)</f>
        <v>0</v>
      </c>
      <c r="K109" s="174" t="s">
        <v>220</v>
      </c>
      <c r="L109" s="38"/>
      <c r="M109" s="179" t="s">
        <v>3</v>
      </c>
      <c r="N109" s="180" t="s">
        <v>43</v>
      </c>
      <c r="O109" s="71"/>
      <c r="P109" s="181">
        <f>O109*H109</f>
        <v>0</v>
      </c>
      <c r="Q109" s="181">
        <v>0.00093000000000000005</v>
      </c>
      <c r="R109" s="181">
        <f>Q109*H109</f>
        <v>0.00093000000000000005</v>
      </c>
      <c r="S109" s="181">
        <v>0</v>
      </c>
      <c r="T109" s="182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3" t="s">
        <v>98</v>
      </c>
      <c r="AT109" s="183" t="s">
        <v>216</v>
      </c>
      <c r="AU109" s="183" t="s">
        <v>80</v>
      </c>
      <c r="AY109" s="18" t="s">
        <v>213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8" t="s">
        <v>76</v>
      </c>
      <c r="BK109" s="184">
        <f>ROUND(I109*H109,2)</f>
        <v>0</v>
      </c>
      <c r="BL109" s="18" t="s">
        <v>98</v>
      </c>
      <c r="BM109" s="183" t="s">
        <v>2551</v>
      </c>
    </row>
    <row r="110" s="2" customFormat="1">
      <c r="A110" s="37"/>
      <c r="B110" s="38"/>
      <c r="C110" s="37"/>
      <c r="D110" s="185" t="s">
        <v>224</v>
      </c>
      <c r="E110" s="37"/>
      <c r="F110" s="186" t="s">
        <v>2552</v>
      </c>
      <c r="G110" s="37"/>
      <c r="H110" s="37"/>
      <c r="I110" s="187"/>
      <c r="J110" s="37"/>
      <c r="K110" s="37"/>
      <c r="L110" s="38"/>
      <c r="M110" s="188"/>
      <c r="N110" s="189"/>
      <c r="O110" s="71"/>
      <c r="P110" s="71"/>
      <c r="Q110" s="71"/>
      <c r="R110" s="71"/>
      <c r="S110" s="71"/>
      <c r="T110" s="72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8" t="s">
        <v>224</v>
      </c>
      <c r="AU110" s="18" t="s">
        <v>80</v>
      </c>
    </row>
    <row r="111" s="2" customFormat="1" ht="33" customHeight="1">
      <c r="A111" s="37"/>
      <c r="B111" s="171"/>
      <c r="C111" s="172" t="s">
        <v>9</v>
      </c>
      <c r="D111" s="172" t="s">
        <v>216</v>
      </c>
      <c r="E111" s="173" t="s">
        <v>2553</v>
      </c>
      <c r="F111" s="174" t="s">
        <v>2554</v>
      </c>
      <c r="G111" s="175" t="s">
        <v>329</v>
      </c>
      <c r="H111" s="176">
        <v>1</v>
      </c>
      <c r="I111" s="177"/>
      <c r="J111" s="178">
        <f>ROUND(I111*H111,2)</f>
        <v>0</v>
      </c>
      <c r="K111" s="174" t="s">
        <v>220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0.00024000000000000001</v>
      </c>
      <c r="R111" s="181">
        <f>Q111*H111</f>
        <v>0.00024000000000000001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98</v>
      </c>
      <c r="AT111" s="183" t="s">
        <v>216</v>
      </c>
      <c r="AU111" s="183" t="s">
        <v>80</v>
      </c>
      <c r="AY111" s="18" t="s">
        <v>213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76</v>
      </c>
      <c r="BK111" s="184">
        <f>ROUND(I111*H111,2)</f>
        <v>0</v>
      </c>
      <c r="BL111" s="18" t="s">
        <v>98</v>
      </c>
      <c r="BM111" s="183" t="s">
        <v>2555</v>
      </c>
    </row>
    <row r="112" s="2" customFormat="1">
      <c r="A112" s="37"/>
      <c r="B112" s="38"/>
      <c r="C112" s="37"/>
      <c r="D112" s="185" t="s">
        <v>224</v>
      </c>
      <c r="E112" s="37"/>
      <c r="F112" s="186" t="s">
        <v>2556</v>
      </c>
      <c r="G112" s="37"/>
      <c r="H112" s="37"/>
      <c r="I112" s="187"/>
      <c r="J112" s="37"/>
      <c r="K112" s="37"/>
      <c r="L112" s="38"/>
      <c r="M112" s="188"/>
      <c r="N112" s="189"/>
      <c r="O112" s="71"/>
      <c r="P112" s="71"/>
      <c r="Q112" s="71"/>
      <c r="R112" s="71"/>
      <c r="S112" s="71"/>
      <c r="T112" s="72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8" t="s">
        <v>224</v>
      </c>
      <c r="AU112" s="18" t="s">
        <v>80</v>
      </c>
    </row>
    <row r="113" s="2" customFormat="1" ht="33" customHeight="1">
      <c r="A113" s="37"/>
      <c r="B113" s="171"/>
      <c r="C113" s="172" t="s">
        <v>89</v>
      </c>
      <c r="D113" s="172" t="s">
        <v>216</v>
      </c>
      <c r="E113" s="173" t="s">
        <v>2557</v>
      </c>
      <c r="F113" s="174" t="s">
        <v>2558</v>
      </c>
      <c r="G113" s="175" t="s">
        <v>329</v>
      </c>
      <c r="H113" s="176">
        <v>1</v>
      </c>
      <c r="I113" s="177"/>
      <c r="J113" s="178">
        <f>ROUND(I113*H113,2)</f>
        <v>0</v>
      </c>
      <c r="K113" s="174" t="s">
        <v>220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0.00060999999999999997</v>
      </c>
      <c r="R113" s="181">
        <f>Q113*H113</f>
        <v>0.00060999999999999997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98</v>
      </c>
      <c r="AT113" s="183" t="s">
        <v>216</v>
      </c>
      <c r="AU113" s="183" t="s">
        <v>80</v>
      </c>
      <c r="AY113" s="18" t="s">
        <v>213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76</v>
      </c>
      <c r="BK113" s="184">
        <f>ROUND(I113*H113,2)</f>
        <v>0</v>
      </c>
      <c r="BL113" s="18" t="s">
        <v>98</v>
      </c>
      <c r="BM113" s="183" t="s">
        <v>2559</v>
      </c>
    </row>
    <row r="114" s="2" customFormat="1">
      <c r="A114" s="37"/>
      <c r="B114" s="38"/>
      <c r="C114" s="37"/>
      <c r="D114" s="185" t="s">
        <v>224</v>
      </c>
      <c r="E114" s="37"/>
      <c r="F114" s="186" t="s">
        <v>2560</v>
      </c>
      <c r="G114" s="37"/>
      <c r="H114" s="37"/>
      <c r="I114" s="187"/>
      <c r="J114" s="37"/>
      <c r="K114" s="37"/>
      <c r="L114" s="38"/>
      <c r="M114" s="188"/>
      <c r="N114" s="189"/>
      <c r="O114" s="71"/>
      <c r="P114" s="71"/>
      <c r="Q114" s="71"/>
      <c r="R114" s="71"/>
      <c r="S114" s="71"/>
      <c r="T114" s="72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8" t="s">
        <v>224</v>
      </c>
      <c r="AU114" s="18" t="s">
        <v>80</v>
      </c>
    </row>
    <row r="115" s="2" customFormat="1" ht="37.8" customHeight="1">
      <c r="A115" s="37"/>
      <c r="B115" s="171"/>
      <c r="C115" s="172" t="s">
        <v>92</v>
      </c>
      <c r="D115" s="172" t="s">
        <v>216</v>
      </c>
      <c r="E115" s="173" t="s">
        <v>2561</v>
      </c>
      <c r="F115" s="174" t="s">
        <v>2562</v>
      </c>
      <c r="G115" s="175" t="s">
        <v>329</v>
      </c>
      <c r="H115" s="176">
        <v>1</v>
      </c>
      <c r="I115" s="177"/>
      <c r="J115" s="178">
        <f>ROUND(I115*H115,2)</f>
        <v>0</v>
      </c>
      <c r="K115" s="174" t="s">
        <v>220</v>
      </c>
      <c r="L115" s="38"/>
      <c r="M115" s="179" t="s">
        <v>3</v>
      </c>
      <c r="N115" s="180" t="s">
        <v>43</v>
      </c>
      <c r="O115" s="71"/>
      <c r="P115" s="181">
        <f>O115*H115</f>
        <v>0</v>
      </c>
      <c r="Q115" s="181">
        <v>0.0032799999999999999</v>
      </c>
      <c r="R115" s="181">
        <f>Q115*H115</f>
        <v>0.0032799999999999999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98</v>
      </c>
      <c r="AT115" s="183" t="s">
        <v>216</v>
      </c>
      <c r="AU115" s="183" t="s">
        <v>80</v>
      </c>
      <c r="AY115" s="18" t="s">
        <v>213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76</v>
      </c>
      <c r="BK115" s="184">
        <f>ROUND(I115*H115,2)</f>
        <v>0</v>
      </c>
      <c r="BL115" s="18" t="s">
        <v>98</v>
      </c>
      <c r="BM115" s="183" t="s">
        <v>2563</v>
      </c>
    </row>
    <row r="116" s="2" customFormat="1">
      <c r="A116" s="37"/>
      <c r="B116" s="38"/>
      <c r="C116" s="37"/>
      <c r="D116" s="185" t="s">
        <v>224</v>
      </c>
      <c r="E116" s="37"/>
      <c r="F116" s="186" t="s">
        <v>2564</v>
      </c>
      <c r="G116" s="37"/>
      <c r="H116" s="37"/>
      <c r="I116" s="187"/>
      <c r="J116" s="37"/>
      <c r="K116" s="37"/>
      <c r="L116" s="38"/>
      <c r="M116" s="188"/>
      <c r="N116" s="189"/>
      <c r="O116" s="71"/>
      <c r="P116" s="71"/>
      <c r="Q116" s="71"/>
      <c r="R116" s="71"/>
      <c r="S116" s="71"/>
      <c r="T116" s="72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8" t="s">
        <v>224</v>
      </c>
      <c r="AU116" s="18" t="s">
        <v>80</v>
      </c>
    </row>
    <row r="117" s="2" customFormat="1" ht="37.8" customHeight="1">
      <c r="A117" s="37"/>
      <c r="B117" s="171"/>
      <c r="C117" s="172" t="s">
        <v>95</v>
      </c>
      <c r="D117" s="172" t="s">
        <v>216</v>
      </c>
      <c r="E117" s="173" t="s">
        <v>2565</v>
      </c>
      <c r="F117" s="174" t="s">
        <v>2566</v>
      </c>
      <c r="G117" s="175" t="s">
        <v>329</v>
      </c>
      <c r="H117" s="176">
        <v>1</v>
      </c>
      <c r="I117" s="177"/>
      <c r="J117" s="178">
        <f>ROUND(I117*H117,2)</f>
        <v>0</v>
      </c>
      <c r="K117" s="174" t="s">
        <v>220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0.00017000000000000001</v>
      </c>
      <c r="R117" s="181">
        <f>Q117*H117</f>
        <v>0.00017000000000000001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98</v>
      </c>
      <c r="AT117" s="183" t="s">
        <v>216</v>
      </c>
      <c r="AU117" s="183" t="s">
        <v>80</v>
      </c>
      <c r="AY117" s="18" t="s">
        <v>213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76</v>
      </c>
      <c r="BK117" s="184">
        <f>ROUND(I117*H117,2)</f>
        <v>0</v>
      </c>
      <c r="BL117" s="18" t="s">
        <v>98</v>
      </c>
      <c r="BM117" s="183" t="s">
        <v>2567</v>
      </c>
    </row>
    <row r="118" s="2" customFormat="1">
      <c r="A118" s="37"/>
      <c r="B118" s="38"/>
      <c r="C118" s="37"/>
      <c r="D118" s="185" t="s">
        <v>224</v>
      </c>
      <c r="E118" s="37"/>
      <c r="F118" s="186" t="s">
        <v>2568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224</v>
      </c>
      <c r="AU118" s="18" t="s">
        <v>80</v>
      </c>
    </row>
    <row r="119" s="2" customFormat="1" ht="24.15" customHeight="1">
      <c r="A119" s="37"/>
      <c r="B119" s="171"/>
      <c r="C119" s="192" t="s">
        <v>98</v>
      </c>
      <c r="D119" s="192" t="s">
        <v>292</v>
      </c>
      <c r="E119" s="193" t="s">
        <v>2569</v>
      </c>
      <c r="F119" s="194" t="s">
        <v>2570</v>
      </c>
      <c r="G119" s="195" t="s">
        <v>329</v>
      </c>
      <c r="H119" s="196">
        <v>1</v>
      </c>
      <c r="I119" s="197"/>
      <c r="J119" s="198">
        <f>ROUND(I119*H119,2)</f>
        <v>0</v>
      </c>
      <c r="K119" s="194" t="s">
        <v>220</v>
      </c>
      <c r="L119" s="199"/>
      <c r="M119" s="200" t="s">
        <v>3</v>
      </c>
      <c r="N119" s="201" t="s">
        <v>43</v>
      </c>
      <c r="O119" s="71"/>
      <c r="P119" s="181">
        <f>O119*H119</f>
        <v>0</v>
      </c>
      <c r="Q119" s="181">
        <v>0.0019</v>
      </c>
      <c r="R119" s="181">
        <f>Q119*H119</f>
        <v>0.0019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374</v>
      </c>
      <c r="AT119" s="183" t="s">
        <v>292</v>
      </c>
      <c r="AU119" s="183" t="s">
        <v>80</v>
      </c>
      <c r="AY119" s="18" t="s">
        <v>213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76</v>
      </c>
      <c r="BK119" s="184">
        <f>ROUND(I119*H119,2)</f>
        <v>0</v>
      </c>
      <c r="BL119" s="18" t="s">
        <v>98</v>
      </c>
      <c r="BM119" s="183" t="s">
        <v>2571</v>
      </c>
    </row>
    <row r="120" s="2" customFormat="1" ht="16.5" customHeight="1">
      <c r="A120" s="37"/>
      <c r="B120" s="171"/>
      <c r="C120" s="172" t="s">
        <v>298</v>
      </c>
      <c r="D120" s="172" t="s">
        <v>216</v>
      </c>
      <c r="E120" s="173" t="s">
        <v>2572</v>
      </c>
      <c r="F120" s="174" t="s">
        <v>2573</v>
      </c>
      <c r="G120" s="175" t="s">
        <v>329</v>
      </c>
      <c r="H120" s="176">
        <v>1</v>
      </c>
      <c r="I120" s="177"/>
      <c r="J120" s="178">
        <f>ROUND(I120*H120,2)</f>
        <v>0</v>
      </c>
      <c r="K120" s="174" t="s">
        <v>2528</v>
      </c>
      <c r="L120" s="38"/>
      <c r="M120" s="179" t="s">
        <v>3</v>
      </c>
      <c r="N120" s="180" t="s">
        <v>43</v>
      </c>
      <c r="O120" s="71"/>
      <c r="P120" s="181">
        <f>O120*H120</f>
        <v>0</v>
      </c>
      <c r="Q120" s="181">
        <v>0.00012999999999999999</v>
      </c>
      <c r="R120" s="181">
        <f>Q120*H120</f>
        <v>0.00012999999999999999</v>
      </c>
      <c r="S120" s="181">
        <v>0</v>
      </c>
      <c r="T120" s="18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3" t="s">
        <v>98</v>
      </c>
      <c r="AT120" s="183" t="s">
        <v>216</v>
      </c>
      <c r="AU120" s="183" t="s">
        <v>80</v>
      </c>
      <c r="AY120" s="18" t="s">
        <v>213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8" t="s">
        <v>76</v>
      </c>
      <c r="BK120" s="184">
        <f>ROUND(I120*H120,2)</f>
        <v>0</v>
      </c>
      <c r="BL120" s="18" t="s">
        <v>98</v>
      </c>
      <c r="BM120" s="183" t="s">
        <v>2574</v>
      </c>
    </row>
    <row r="121" s="2" customFormat="1" ht="16.5" customHeight="1">
      <c r="A121" s="37"/>
      <c r="B121" s="171"/>
      <c r="C121" s="172" t="s">
        <v>303</v>
      </c>
      <c r="D121" s="172" t="s">
        <v>216</v>
      </c>
      <c r="E121" s="173" t="s">
        <v>2575</v>
      </c>
      <c r="F121" s="174" t="s">
        <v>2576</v>
      </c>
      <c r="G121" s="175" t="s">
        <v>329</v>
      </c>
      <c r="H121" s="176">
        <v>1</v>
      </c>
      <c r="I121" s="177"/>
      <c r="J121" s="178">
        <f>ROUND(I121*H121,2)</f>
        <v>0</v>
      </c>
      <c r="K121" s="174" t="s">
        <v>2528</v>
      </c>
      <c r="L121" s="38"/>
      <c r="M121" s="179" t="s">
        <v>3</v>
      </c>
      <c r="N121" s="180" t="s">
        <v>43</v>
      </c>
      <c r="O121" s="71"/>
      <c r="P121" s="181">
        <f>O121*H121</f>
        <v>0</v>
      </c>
      <c r="Q121" s="181">
        <v>0.00012999999999999999</v>
      </c>
      <c r="R121" s="181">
        <f>Q121*H121</f>
        <v>0.00012999999999999999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98</v>
      </c>
      <c r="AT121" s="183" t="s">
        <v>216</v>
      </c>
      <c r="AU121" s="183" t="s">
        <v>80</v>
      </c>
      <c r="AY121" s="18" t="s">
        <v>213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76</v>
      </c>
      <c r="BK121" s="184">
        <f>ROUND(I121*H121,2)</f>
        <v>0</v>
      </c>
      <c r="BL121" s="18" t="s">
        <v>98</v>
      </c>
      <c r="BM121" s="183" t="s">
        <v>2577</v>
      </c>
    </row>
    <row r="122" s="2" customFormat="1" ht="44.25" customHeight="1">
      <c r="A122" s="37"/>
      <c r="B122" s="171"/>
      <c r="C122" s="172" t="s">
        <v>308</v>
      </c>
      <c r="D122" s="172" t="s">
        <v>216</v>
      </c>
      <c r="E122" s="173" t="s">
        <v>2578</v>
      </c>
      <c r="F122" s="174" t="s">
        <v>2579</v>
      </c>
      <c r="G122" s="175" t="s">
        <v>281</v>
      </c>
      <c r="H122" s="176">
        <v>0.053999999999999999</v>
      </c>
      <c r="I122" s="177"/>
      <c r="J122" s="178">
        <f>ROUND(I122*H122,2)</f>
        <v>0</v>
      </c>
      <c r="K122" s="174" t="s">
        <v>220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98</v>
      </c>
      <c r="AT122" s="183" t="s">
        <v>216</v>
      </c>
      <c r="AU122" s="183" t="s">
        <v>80</v>
      </c>
      <c r="AY122" s="18" t="s">
        <v>213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76</v>
      </c>
      <c r="BK122" s="184">
        <f>ROUND(I122*H122,2)</f>
        <v>0</v>
      </c>
      <c r="BL122" s="18" t="s">
        <v>98</v>
      </c>
      <c r="BM122" s="183" t="s">
        <v>2580</v>
      </c>
    </row>
    <row r="123" s="2" customFormat="1">
      <c r="A123" s="37"/>
      <c r="B123" s="38"/>
      <c r="C123" s="37"/>
      <c r="D123" s="185" t="s">
        <v>224</v>
      </c>
      <c r="E123" s="37"/>
      <c r="F123" s="186" t="s">
        <v>2581</v>
      </c>
      <c r="G123" s="37"/>
      <c r="H123" s="37"/>
      <c r="I123" s="187"/>
      <c r="J123" s="37"/>
      <c r="K123" s="37"/>
      <c r="L123" s="38"/>
      <c r="M123" s="188"/>
      <c r="N123" s="189"/>
      <c r="O123" s="71"/>
      <c r="P123" s="71"/>
      <c r="Q123" s="71"/>
      <c r="R123" s="71"/>
      <c r="S123" s="71"/>
      <c r="T123" s="72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224</v>
      </c>
      <c r="AU123" s="18" t="s">
        <v>80</v>
      </c>
    </row>
    <row r="124" s="2" customFormat="1" ht="62.7" customHeight="1">
      <c r="A124" s="37"/>
      <c r="B124" s="171"/>
      <c r="C124" s="172" t="s">
        <v>313</v>
      </c>
      <c r="D124" s="172" t="s">
        <v>216</v>
      </c>
      <c r="E124" s="173" t="s">
        <v>2582</v>
      </c>
      <c r="F124" s="174" t="s">
        <v>2583</v>
      </c>
      <c r="G124" s="175" t="s">
        <v>281</v>
      </c>
      <c r="H124" s="176">
        <v>0.053999999999999999</v>
      </c>
      <c r="I124" s="177"/>
      <c r="J124" s="178">
        <f>ROUND(I124*H124,2)</f>
        <v>0</v>
      </c>
      <c r="K124" s="174" t="s">
        <v>220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98</v>
      </c>
      <c r="AT124" s="183" t="s">
        <v>216</v>
      </c>
      <c r="AU124" s="183" t="s">
        <v>80</v>
      </c>
      <c r="AY124" s="18" t="s">
        <v>213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76</v>
      </c>
      <c r="BK124" s="184">
        <f>ROUND(I124*H124,2)</f>
        <v>0</v>
      </c>
      <c r="BL124" s="18" t="s">
        <v>98</v>
      </c>
      <c r="BM124" s="183" t="s">
        <v>2584</v>
      </c>
    </row>
    <row r="125" s="2" customFormat="1">
      <c r="A125" s="37"/>
      <c r="B125" s="38"/>
      <c r="C125" s="37"/>
      <c r="D125" s="185" t="s">
        <v>224</v>
      </c>
      <c r="E125" s="37"/>
      <c r="F125" s="186" t="s">
        <v>2585</v>
      </c>
      <c r="G125" s="37"/>
      <c r="H125" s="37"/>
      <c r="I125" s="187"/>
      <c r="J125" s="37"/>
      <c r="K125" s="37"/>
      <c r="L125" s="38"/>
      <c r="M125" s="188"/>
      <c r="N125" s="189"/>
      <c r="O125" s="71"/>
      <c r="P125" s="71"/>
      <c r="Q125" s="71"/>
      <c r="R125" s="71"/>
      <c r="S125" s="71"/>
      <c r="T125" s="72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224</v>
      </c>
      <c r="AU125" s="18" t="s">
        <v>80</v>
      </c>
    </row>
    <row r="126" s="12" customFormat="1" ht="22.8" customHeight="1">
      <c r="A126" s="12"/>
      <c r="B126" s="158"/>
      <c r="C126" s="12"/>
      <c r="D126" s="159" t="s">
        <v>71</v>
      </c>
      <c r="E126" s="169" t="s">
        <v>2586</v>
      </c>
      <c r="F126" s="169" t="s">
        <v>2587</v>
      </c>
      <c r="G126" s="12"/>
      <c r="H126" s="12"/>
      <c r="I126" s="161"/>
      <c r="J126" s="170">
        <f>BK126</f>
        <v>0</v>
      </c>
      <c r="K126" s="12"/>
      <c r="L126" s="158"/>
      <c r="M126" s="163"/>
      <c r="N126" s="164"/>
      <c r="O126" s="164"/>
      <c r="P126" s="165">
        <f>SUM(P127:P130)</f>
        <v>0</v>
      </c>
      <c r="Q126" s="164"/>
      <c r="R126" s="165">
        <f>SUM(R127:R130)</f>
        <v>0.00040000000000000002</v>
      </c>
      <c r="S126" s="164"/>
      <c r="T126" s="166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9" t="s">
        <v>80</v>
      </c>
      <c r="AT126" s="167" t="s">
        <v>71</v>
      </c>
      <c r="AU126" s="167" t="s">
        <v>76</v>
      </c>
      <c r="AY126" s="159" t="s">
        <v>213</v>
      </c>
      <c r="BK126" s="168">
        <f>SUM(BK127:BK130)</f>
        <v>0</v>
      </c>
    </row>
    <row r="127" s="2" customFormat="1" ht="37.8" customHeight="1">
      <c r="A127" s="37"/>
      <c r="B127" s="171"/>
      <c r="C127" s="172" t="s">
        <v>8</v>
      </c>
      <c r="D127" s="172" t="s">
        <v>216</v>
      </c>
      <c r="E127" s="173" t="s">
        <v>2588</v>
      </c>
      <c r="F127" s="174" t="s">
        <v>2589</v>
      </c>
      <c r="G127" s="175" t="s">
        <v>403</v>
      </c>
      <c r="H127" s="176">
        <v>8</v>
      </c>
      <c r="I127" s="177"/>
      <c r="J127" s="178">
        <f>ROUND(I127*H127,2)</f>
        <v>0</v>
      </c>
      <c r="K127" s="174" t="s">
        <v>220</v>
      </c>
      <c r="L127" s="38"/>
      <c r="M127" s="179" t="s">
        <v>3</v>
      </c>
      <c r="N127" s="180" t="s">
        <v>43</v>
      </c>
      <c r="O127" s="71"/>
      <c r="P127" s="181">
        <f>O127*H127</f>
        <v>0</v>
      </c>
      <c r="Q127" s="181">
        <v>2.0000000000000002E-05</v>
      </c>
      <c r="R127" s="181">
        <f>Q127*H127</f>
        <v>0.00016000000000000001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98</v>
      </c>
      <c r="AT127" s="183" t="s">
        <v>216</v>
      </c>
      <c r="AU127" s="183" t="s">
        <v>80</v>
      </c>
      <c r="AY127" s="18" t="s">
        <v>213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76</v>
      </c>
      <c r="BK127" s="184">
        <f>ROUND(I127*H127,2)</f>
        <v>0</v>
      </c>
      <c r="BL127" s="18" t="s">
        <v>98</v>
      </c>
      <c r="BM127" s="183" t="s">
        <v>2590</v>
      </c>
    </row>
    <row r="128" s="2" customFormat="1">
      <c r="A128" s="37"/>
      <c r="B128" s="38"/>
      <c r="C128" s="37"/>
      <c r="D128" s="185" t="s">
        <v>224</v>
      </c>
      <c r="E128" s="37"/>
      <c r="F128" s="186" t="s">
        <v>2591</v>
      </c>
      <c r="G128" s="37"/>
      <c r="H128" s="37"/>
      <c r="I128" s="187"/>
      <c r="J128" s="37"/>
      <c r="K128" s="37"/>
      <c r="L128" s="38"/>
      <c r="M128" s="188"/>
      <c r="N128" s="189"/>
      <c r="O128" s="71"/>
      <c r="P128" s="71"/>
      <c r="Q128" s="71"/>
      <c r="R128" s="71"/>
      <c r="S128" s="71"/>
      <c r="T128" s="72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224</v>
      </c>
      <c r="AU128" s="18" t="s">
        <v>80</v>
      </c>
    </row>
    <row r="129" s="2" customFormat="1" ht="33" customHeight="1">
      <c r="A129" s="37"/>
      <c r="B129" s="171"/>
      <c r="C129" s="172" t="s">
        <v>296</v>
      </c>
      <c r="D129" s="172" t="s">
        <v>216</v>
      </c>
      <c r="E129" s="173" t="s">
        <v>2592</v>
      </c>
      <c r="F129" s="174" t="s">
        <v>2593</v>
      </c>
      <c r="G129" s="175" t="s">
        <v>403</v>
      </c>
      <c r="H129" s="176">
        <v>8</v>
      </c>
      <c r="I129" s="177"/>
      <c r="J129" s="178">
        <f>ROUND(I129*H129,2)</f>
        <v>0</v>
      </c>
      <c r="K129" s="174" t="s">
        <v>220</v>
      </c>
      <c r="L129" s="38"/>
      <c r="M129" s="179" t="s">
        <v>3</v>
      </c>
      <c r="N129" s="180" t="s">
        <v>43</v>
      </c>
      <c r="O129" s="71"/>
      <c r="P129" s="181">
        <f>O129*H129</f>
        <v>0</v>
      </c>
      <c r="Q129" s="181">
        <v>3.0000000000000001E-05</v>
      </c>
      <c r="R129" s="181">
        <f>Q129*H129</f>
        <v>0.00024000000000000001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98</v>
      </c>
      <c r="AT129" s="183" t="s">
        <v>216</v>
      </c>
      <c r="AU129" s="183" t="s">
        <v>80</v>
      </c>
      <c r="AY129" s="18" t="s">
        <v>213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76</v>
      </c>
      <c r="BK129" s="184">
        <f>ROUND(I129*H129,2)</f>
        <v>0</v>
      </c>
      <c r="BL129" s="18" t="s">
        <v>98</v>
      </c>
      <c r="BM129" s="183" t="s">
        <v>2594</v>
      </c>
    </row>
    <row r="130" s="2" customFormat="1">
      <c r="A130" s="37"/>
      <c r="B130" s="38"/>
      <c r="C130" s="37"/>
      <c r="D130" s="185" t="s">
        <v>224</v>
      </c>
      <c r="E130" s="37"/>
      <c r="F130" s="186" t="s">
        <v>2595</v>
      </c>
      <c r="G130" s="37"/>
      <c r="H130" s="37"/>
      <c r="I130" s="187"/>
      <c r="J130" s="37"/>
      <c r="K130" s="37"/>
      <c r="L130" s="38"/>
      <c r="M130" s="212"/>
      <c r="N130" s="213"/>
      <c r="O130" s="214"/>
      <c r="P130" s="214"/>
      <c r="Q130" s="214"/>
      <c r="R130" s="214"/>
      <c r="S130" s="214"/>
      <c r="T130" s="215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224</v>
      </c>
      <c r="AU130" s="18" t="s">
        <v>80</v>
      </c>
    </row>
    <row r="131" s="2" customFormat="1" ht="6.96" customHeight="1">
      <c r="A131" s="37"/>
      <c r="B131" s="54"/>
      <c r="C131" s="55"/>
      <c r="D131" s="55"/>
      <c r="E131" s="55"/>
      <c r="F131" s="55"/>
      <c r="G131" s="55"/>
      <c r="H131" s="55"/>
      <c r="I131" s="55"/>
      <c r="J131" s="55"/>
      <c r="K131" s="55"/>
      <c r="L131" s="38"/>
      <c r="M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</sheetData>
  <autoFilter ref="C87:K13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2" r:id="rId1" display="https://podminky.urs.cz/item/CS_URS_2024_02/723111202"/>
    <hyperlink ref="F94" r:id="rId2" display="https://podminky.urs.cz/item/CS_URS_2024_02/723111203"/>
    <hyperlink ref="F96" r:id="rId3" display="https://podminky.urs.cz/item/CS_URS_2024_02/723111204"/>
    <hyperlink ref="F98" r:id="rId4" display="https://podminky.urs.cz/item/CS_URS_2024_02/723150366"/>
    <hyperlink ref="F102" r:id="rId5" display="https://podminky.urs.cz/item/CS_URS_2024_02/723160204"/>
    <hyperlink ref="F104" r:id="rId6" display="https://podminky.urs.cz/item/CS_URS_2024_02/723160334"/>
    <hyperlink ref="F106" r:id="rId7" display="https://podminky.urs.cz/item/CS_URS_2024_02/723190907"/>
    <hyperlink ref="F108" r:id="rId8" display="https://podminky.urs.cz/item/CS_URS_2024_02/723221302"/>
    <hyperlink ref="F110" r:id="rId9" display="https://podminky.urs.cz/item/CS_URS_2024_02/723230104"/>
    <hyperlink ref="F112" r:id="rId10" display="https://podminky.urs.cz/item/CS_URS_2024_02/723231162"/>
    <hyperlink ref="F114" r:id="rId11" display="https://podminky.urs.cz/item/CS_URS_2024_02/723231164"/>
    <hyperlink ref="F116" r:id="rId12" display="https://podminky.urs.cz/item/CS_URS_2024_02/723234311"/>
    <hyperlink ref="F118" r:id="rId13" display="https://podminky.urs.cz/item/CS_URS_2024_02/723261912"/>
    <hyperlink ref="F123" r:id="rId14" display="https://podminky.urs.cz/item/CS_URS_2024_02/998723101"/>
    <hyperlink ref="F125" r:id="rId15" display="https://podminky.urs.cz/item/CS_URS_2024_02/998723192"/>
    <hyperlink ref="F128" r:id="rId16" display="https://podminky.urs.cz/item/CS_URS_2024_02/783614651"/>
    <hyperlink ref="F130" r:id="rId17" display="https://podminky.urs.cz/item/CS_URS_2024_02/7836176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110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- smlouva č. 1 - SO01, 10, 12</v>
      </c>
      <c r="F7" s="31"/>
      <c r="G7" s="31"/>
      <c r="H7" s="31"/>
      <c r="L7" s="21"/>
    </row>
    <row r="8" s="1" customFormat="1" ht="12" customHeight="1">
      <c r="B8" s="21"/>
      <c r="D8" s="31" t="s">
        <v>111</v>
      </c>
      <c r="L8" s="21"/>
    </row>
    <row r="9" s="2" customFormat="1" ht="16.5" customHeight="1">
      <c r="A9" s="37"/>
      <c r="B9" s="38"/>
      <c r="C9" s="37"/>
      <c r="D9" s="37"/>
      <c r="E9" s="122" t="s">
        <v>112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2502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1" t="s">
        <v>2596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2504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2505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2505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3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ROUND(J93,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ROUND((SUM(BE93:BE212)),  2)</f>
        <v>0</v>
      </c>
      <c r="G35" s="37"/>
      <c r="H35" s="37"/>
      <c r="I35" s="130">
        <v>0.20999999999999999</v>
      </c>
      <c r="J35" s="129">
        <f>ROUND(((SUM(BE93:BE212))*I35),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ROUND((SUM(BF93:BF212)),  2)</f>
        <v>0</v>
      </c>
      <c r="G36" s="37"/>
      <c r="H36" s="37"/>
      <c r="I36" s="130">
        <v>0.12</v>
      </c>
      <c r="J36" s="129">
        <f>ROUND(((SUM(BF93:BF212))*I36),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ROUND((SUM(BG93:BG212)),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ROUND((SUM(BH93:BH212)),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ROUND((SUM(BI93:BI212)),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113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- smlouva č. 1 - SO01, 10, 12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111</v>
      </c>
      <c r="L51" s="21"/>
    </row>
    <row r="52" s="2" customFormat="1" ht="16.5" customHeight="1">
      <c r="A52" s="37"/>
      <c r="B52" s="38"/>
      <c r="C52" s="37"/>
      <c r="D52" s="37"/>
      <c r="E52" s="122" t="s">
        <v>112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2502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7"/>
      <c r="D54" s="37"/>
      <c r="E54" s="61" t="str">
        <f>E11</f>
        <v>12 - VYTÁPĚNÍ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114</v>
      </c>
      <c r="D61" s="131"/>
      <c r="E61" s="131"/>
      <c r="F61" s="131"/>
      <c r="G61" s="131"/>
      <c r="H61" s="131"/>
      <c r="I61" s="131"/>
      <c r="J61" s="138" t="s">
        <v>115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J93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116</v>
      </c>
    </row>
    <row r="64" s="9" customFormat="1" ht="24.96" customHeight="1">
      <c r="A64" s="9"/>
      <c r="B64" s="140"/>
      <c r="C64" s="9"/>
      <c r="D64" s="141" t="s">
        <v>163</v>
      </c>
      <c r="E64" s="142"/>
      <c r="F64" s="142"/>
      <c r="G64" s="142"/>
      <c r="H64" s="142"/>
      <c r="I64" s="142"/>
      <c r="J64" s="143">
        <f>J94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167</v>
      </c>
      <c r="E65" s="146"/>
      <c r="F65" s="146"/>
      <c r="G65" s="146"/>
      <c r="H65" s="146"/>
      <c r="I65" s="146"/>
      <c r="J65" s="147">
        <f>J95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2597</v>
      </c>
      <c r="E66" s="146"/>
      <c r="F66" s="146"/>
      <c r="G66" s="146"/>
      <c r="H66" s="146"/>
      <c r="I66" s="146"/>
      <c r="J66" s="147">
        <f>J107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4"/>
      <c r="C67" s="10"/>
      <c r="D67" s="145" t="s">
        <v>2598</v>
      </c>
      <c r="E67" s="146"/>
      <c r="F67" s="146"/>
      <c r="G67" s="146"/>
      <c r="H67" s="146"/>
      <c r="I67" s="146"/>
      <c r="J67" s="147">
        <f>J121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4"/>
      <c r="C68" s="10"/>
      <c r="D68" s="145" t="s">
        <v>2599</v>
      </c>
      <c r="E68" s="146"/>
      <c r="F68" s="146"/>
      <c r="G68" s="146"/>
      <c r="H68" s="146"/>
      <c r="I68" s="146"/>
      <c r="J68" s="147">
        <f>J132</f>
        <v>0</v>
      </c>
      <c r="K68" s="10"/>
      <c r="L68" s="1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4"/>
      <c r="C69" s="10"/>
      <c r="D69" s="145" t="s">
        <v>2600</v>
      </c>
      <c r="E69" s="146"/>
      <c r="F69" s="146"/>
      <c r="G69" s="146"/>
      <c r="H69" s="146"/>
      <c r="I69" s="146"/>
      <c r="J69" s="147">
        <f>J159</f>
        <v>0</v>
      </c>
      <c r="K69" s="10"/>
      <c r="L69" s="1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4"/>
      <c r="C70" s="10"/>
      <c r="D70" s="145" t="s">
        <v>2601</v>
      </c>
      <c r="E70" s="146"/>
      <c r="F70" s="146"/>
      <c r="G70" s="146"/>
      <c r="H70" s="146"/>
      <c r="I70" s="146"/>
      <c r="J70" s="147">
        <f>J181</f>
        <v>0</v>
      </c>
      <c r="K70" s="10"/>
      <c r="L70" s="14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4"/>
      <c r="C71" s="10"/>
      <c r="D71" s="145" t="s">
        <v>2602</v>
      </c>
      <c r="E71" s="146"/>
      <c r="F71" s="146"/>
      <c r="G71" s="146"/>
      <c r="H71" s="146"/>
      <c r="I71" s="146"/>
      <c r="J71" s="147">
        <f>J188</f>
        <v>0</v>
      </c>
      <c r="K71" s="10"/>
      <c r="L71" s="14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7"/>
      <c r="B72" s="38"/>
      <c r="C72" s="37"/>
      <c r="D72" s="37"/>
      <c r="E72" s="37"/>
      <c r="F72" s="37"/>
      <c r="G72" s="37"/>
      <c r="H72" s="37"/>
      <c r="I72" s="37"/>
      <c r="J72" s="37"/>
      <c r="K72" s="3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="2" customFormat="1" ht="6.96" customHeight="1">
      <c r="A77" s="37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24.96" customHeight="1">
      <c r="A78" s="37"/>
      <c r="B78" s="38"/>
      <c r="C78" s="22" t="s">
        <v>198</v>
      </c>
      <c r="D78" s="37"/>
      <c r="E78" s="37"/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17</v>
      </c>
      <c r="D80" s="37"/>
      <c r="E80" s="37"/>
      <c r="F80" s="37"/>
      <c r="G80" s="37"/>
      <c r="H80" s="37"/>
      <c r="I80" s="37"/>
      <c r="J80" s="37"/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6.5" customHeight="1">
      <c r="A81" s="37"/>
      <c r="B81" s="38"/>
      <c r="C81" s="37"/>
      <c r="D81" s="37"/>
      <c r="E81" s="122" t="str">
        <f>E7</f>
        <v>Obecní dům Rudíkov - smlouva č. 1 - SO01, 10, 12</v>
      </c>
      <c r="F81" s="31"/>
      <c r="G81" s="31"/>
      <c r="H81" s="31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" customFormat="1" ht="12" customHeight="1">
      <c r="B82" s="21"/>
      <c r="C82" s="31" t="s">
        <v>111</v>
      </c>
      <c r="L82" s="21"/>
    </row>
    <row r="83" s="2" customFormat="1" ht="16.5" customHeight="1">
      <c r="A83" s="37"/>
      <c r="B83" s="38"/>
      <c r="C83" s="37"/>
      <c r="D83" s="37"/>
      <c r="E83" s="122" t="s">
        <v>112</v>
      </c>
      <c r="F83" s="37"/>
      <c r="G83" s="37"/>
      <c r="H83" s="37"/>
      <c r="I83" s="37"/>
      <c r="J83" s="37"/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2502</v>
      </c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61" t="str">
        <f>E11</f>
        <v>12 - VYTÁPĚNÍ</v>
      </c>
      <c r="F85" s="37"/>
      <c r="G85" s="37"/>
      <c r="H85" s="37"/>
      <c r="I85" s="37"/>
      <c r="J85" s="37"/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21</v>
      </c>
      <c r="D87" s="37"/>
      <c r="E87" s="37"/>
      <c r="F87" s="26" t="str">
        <f>F14</f>
        <v>RUDÍKOV, P.Č. 2250/4, 2261, ST. 63, 2208/9</v>
      </c>
      <c r="G87" s="37"/>
      <c r="H87" s="37"/>
      <c r="I87" s="31" t="s">
        <v>23</v>
      </c>
      <c r="J87" s="63" t="str">
        <f>IF(J14="","",J14)</f>
        <v>10. 1. 2024</v>
      </c>
      <c r="K87" s="37"/>
      <c r="L87" s="12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12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25</v>
      </c>
      <c r="D89" s="37"/>
      <c r="E89" s="37"/>
      <c r="F89" s="26" t="str">
        <f>E17</f>
        <v xml:space="preserve"> </v>
      </c>
      <c r="G89" s="37"/>
      <c r="H89" s="37"/>
      <c r="I89" s="31" t="s">
        <v>31</v>
      </c>
      <c r="J89" s="35" t="str">
        <f>E23</f>
        <v>Ondřej Zikán</v>
      </c>
      <c r="K89" s="37"/>
      <c r="L89" s="12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29</v>
      </c>
      <c r="D90" s="37"/>
      <c r="E90" s="37"/>
      <c r="F90" s="26" t="str">
        <f>IF(E20="","",E20)</f>
        <v>Vyplň údaj</v>
      </c>
      <c r="G90" s="37"/>
      <c r="H90" s="37"/>
      <c r="I90" s="31" t="s">
        <v>34</v>
      </c>
      <c r="J90" s="35" t="str">
        <f>E26</f>
        <v>Ondřej Zikán</v>
      </c>
      <c r="K90" s="37"/>
      <c r="L90" s="12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12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11" customFormat="1" ht="29.28" customHeight="1">
      <c r="A92" s="148"/>
      <c r="B92" s="149"/>
      <c r="C92" s="150" t="s">
        <v>199</v>
      </c>
      <c r="D92" s="151" t="s">
        <v>57</v>
      </c>
      <c r="E92" s="151" t="s">
        <v>53</v>
      </c>
      <c r="F92" s="151" t="s">
        <v>54</v>
      </c>
      <c r="G92" s="151" t="s">
        <v>200</v>
      </c>
      <c r="H92" s="151" t="s">
        <v>201</v>
      </c>
      <c r="I92" s="151" t="s">
        <v>202</v>
      </c>
      <c r="J92" s="151" t="s">
        <v>115</v>
      </c>
      <c r="K92" s="152" t="s">
        <v>203</v>
      </c>
      <c r="L92" s="153"/>
      <c r="M92" s="79" t="s">
        <v>3</v>
      </c>
      <c r="N92" s="80" t="s">
        <v>42</v>
      </c>
      <c r="O92" s="80" t="s">
        <v>204</v>
      </c>
      <c r="P92" s="80" t="s">
        <v>205</v>
      </c>
      <c r="Q92" s="80" t="s">
        <v>206</v>
      </c>
      <c r="R92" s="80" t="s">
        <v>207</v>
      </c>
      <c r="S92" s="80" t="s">
        <v>208</v>
      </c>
      <c r="T92" s="81" t="s">
        <v>209</v>
      </c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</row>
    <row r="93" s="2" customFormat="1" ht="22.8" customHeight="1">
      <c r="A93" s="37"/>
      <c r="B93" s="38"/>
      <c r="C93" s="86" t="s">
        <v>210</v>
      </c>
      <c r="D93" s="37"/>
      <c r="E93" s="37"/>
      <c r="F93" s="37"/>
      <c r="G93" s="37"/>
      <c r="H93" s="37"/>
      <c r="I93" s="37"/>
      <c r="J93" s="154">
        <f>BK93</f>
        <v>0</v>
      </c>
      <c r="K93" s="37"/>
      <c r="L93" s="38"/>
      <c r="M93" s="82"/>
      <c r="N93" s="67"/>
      <c r="O93" s="83"/>
      <c r="P93" s="155">
        <f>P94</f>
        <v>0</v>
      </c>
      <c r="Q93" s="83"/>
      <c r="R93" s="155">
        <f>R94</f>
        <v>1.4894563000000001</v>
      </c>
      <c r="S93" s="83"/>
      <c r="T93" s="156">
        <f>T94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8" t="s">
        <v>71</v>
      </c>
      <c r="AU93" s="18" t="s">
        <v>116</v>
      </c>
      <c r="BK93" s="157">
        <f>BK94</f>
        <v>0</v>
      </c>
    </row>
    <row r="94" s="12" customFormat="1" ht="25.92" customHeight="1">
      <c r="A94" s="12"/>
      <c r="B94" s="158"/>
      <c r="C94" s="12"/>
      <c r="D94" s="159" t="s">
        <v>71</v>
      </c>
      <c r="E94" s="160" t="s">
        <v>1260</v>
      </c>
      <c r="F94" s="160" t="s">
        <v>1261</v>
      </c>
      <c r="G94" s="12"/>
      <c r="H94" s="12"/>
      <c r="I94" s="161"/>
      <c r="J94" s="162">
        <f>BK94</f>
        <v>0</v>
      </c>
      <c r="K94" s="12"/>
      <c r="L94" s="158"/>
      <c r="M94" s="163"/>
      <c r="N94" s="164"/>
      <c r="O94" s="164"/>
      <c r="P94" s="165">
        <f>P95+P107+P121+P132+P159+P181+P188</f>
        <v>0</v>
      </c>
      <c r="Q94" s="164"/>
      <c r="R94" s="165">
        <f>R95+R107+R121+R132+R159+R181+R188</f>
        <v>1.4894563000000001</v>
      </c>
      <c r="S94" s="164"/>
      <c r="T94" s="166">
        <f>T95+T107+T121+T132+T159+T181+T188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9" t="s">
        <v>80</v>
      </c>
      <c r="AT94" s="167" t="s">
        <v>71</v>
      </c>
      <c r="AU94" s="167" t="s">
        <v>72</v>
      </c>
      <c r="AY94" s="159" t="s">
        <v>213</v>
      </c>
      <c r="BK94" s="168">
        <f>BK95+BK107+BK121+BK132+BK159+BK181+BK188</f>
        <v>0</v>
      </c>
    </row>
    <row r="95" s="12" customFormat="1" ht="22.8" customHeight="1">
      <c r="A95" s="12"/>
      <c r="B95" s="158"/>
      <c r="C95" s="12"/>
      <c r="D95" s="159" t="s">
        <v>71</v>
      </c>
      <c r="E95" s="169" t="s">
        <v>1339</v>
      </c>
      <c r="F95" s="169" t="s">
        <v>1340</v>
      </c>
      <c r="G95" s="12"/>
      <c r="H95" s="12"/>
      <c r="I95" s="161"/>
      <c r="J95" s="170">
        <f>BK95</f>
        <v>0</v>
      </c>
      <c r="K95" s="12"/>
      <c r="L95" s="158"/>
      <c r="M95" s="163"/>
      <c r="N95" s="164"/>
      <c r="O95" s="164"/>
      <c r="P95" s="165">
        <f>SUM(P96:P106)</f>
        <v>0</v>
      </c>
      <c r="Q95" s="164"/>
      <c r="R95" s="165">
        <f>SUM(R96:R106)</f>
        <v>0.070200000000000012</v>
      </c>
      <c r="S95" s="164"/>
      <c r="T95" s="166">
        <f>SUM(T96:T106)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59" t="s">
        <v>80</v>
      </c>
      <c r="AT95" s="167" t="s">
        <v>71</v>
      </c>
      <c r="AU95" s="167" t="s">
        <v>76</v>
      </c>
      <c r="AY95" s="159" t="s">
        <v>213</v>
      </c>
      <c r="BK95" s="168">
        <f>SUM(BK96:BK106)</f>
        <v>0</v>
      </c>
    </row>
    <row r="96" s="2" customFormat="1" ht="24.15" customHeight="1">
      <c r="A96" s="37"/>
      <c r="B96" s="171"/>
      <c r="C96" s="172" t="s">
        <v>76</v>
      </c>
      <c r="D96" s="172" t="s">
        <v>216</v>
      </c>
      <c r="E96" s="173" t="s">
        <v>2603</v>
      </c>
      <c r="F96" s="174" t="s">
        <v>2604</v>
      </c>
      <c r="G96" s="175" t="s">
        <v>403</v>
      </c>
      <c r="H96" s="176">
        <v>42</v>
      </c>
      <c r="I96" s="177"/>
      <c r="J96" s="178">
        <f>ROUND(I96*H96,2)</f>
        <v>0</v>
      </c>
      <c r="K96" s="174" t="s">
        <v>220</v>
      </c>
      <c r="L96" s="38"/>
      <c r="M96" s="179" t="s">
        <v>3</v>
      </c>
      <c r="N96" s="180" t="s">
        <v>43</v>
      </c>
      <c r="O96" s="71"/>
      <c r="P96" s="181">
        <f>O96*H96</f>
        <v>0</v>
      </c>
      <c r="Q96" s="181">
        <v>0.00022000000000000001</v>
      </c>
      <c r="R96" s="181">
        <f>Q96*H96</f>
        <v>0.0092399999999999999</v>
      </c>
      <c r="S96" s="181">
        <v>0</v>
      </c>
      <c r="T96" s="182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3" t="s">
        <v>98</v>
      </c>
      <c r="AT96" s="183" t="s">
        <v>216</v>
      </c>
      <c r="AU96" s="183" t="s">
        <v>80</v>
      </c>
      <c r="AY96" s="18" t="s">
        <v>213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8" t="s">
        <v>76</v>
      </c>
      <c r="BK96" s="184">
        <f>ROUND(I96*H96,2)</f>
        <v>0</v>
      </c>
      <c r="BL96" s="18" t="s">
        <v>98</v>
      </c>
      <c r="BM96" s="183" t="s">
        <v>2605</v>
      </c>
    </row>
    <row r="97" s="2" customFormat="1">
      <c r="A97" s="37"/>
      <c r="B97" s="38"/>
      <c r="C97" s="37"/>
      <c r="D97" s="185" t="s">
        <v>224</v>
      </c>
      <c r="E97" s="37"/>
      <c r="F97" s="186" t="s">
        <v>2606</v>
      </c>
      <c r="G97" s="37"/>
      <c r="H97" s="37"/>
      <c r="I97" s="187"/>
      <c r="J97" s="37"/>
      <c r="K97" s="37"/>
      <c r="L97" s="38"/>
      <c r="M97" s="188"/>
      <c r="N97" s="189"/>
      <c r="O97" s="71"/>
      <c r="P97" s="71"/>
      <c r="Q97" s="71"/>
      <c r="R97" s="71"/>
      <c r="S97" s="71"/>
      <c r="T97" s="72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8" t="s">
        <v>224</v>
      </c>
      <c r="AU97" s="18" t="s">
        <v>80</v>
      </c>
    </row>
    <row r="98" s="2" customFormat="1" ht="24.15" customHeight="1">
      <c r="A98" s="37"/>
      <c r="B98" s="171"/>
      <c r="C98" s="192" t="s">
        <v>80</v>
      </c>
      <c r="D98" s="192" t="s">
        <v>292</v>
      </c>
      <c r="E98" s="193" t="s">
        <v>2607</v>
      </c>
      <c r="F98" s="194" t="s">
        <v>2608</v>
      </c>
      <c r="G98" s="195" t="s">
        <v>403</v>
      </c>
      <c r="H98" s="196">
        <v>6</v>
      </c>
      <c r="I98" s="197"/>
      <c r="J98" s="198">
        <f>ROUND(I98*H98,2)</f>
        <v>0</v>
      </c>
      <c r="K98" s="194" t="s">
        <v>220</v>
      </c>
      <c r="L98" s="199"/>
      <c r="M98" s="200" t="s">
        <v>3</v>
      </c>
      <c r="N98" s="201" t="s">
        <v>43</v>
      </c>
      <c r="O98" s="71"/>
      <c r="P98" s="181">
        <f>O98*H98</f>
        <v>0</v>
      </c>
      <c r="Q98" s="181">
        <v>0.00054000000000000001</v>
      </c>
      <c r="R98" s="181">
        <f>Q98*H98</f>
        <v>0.0032399999999999998</v>
      </c>
      <c r="S98" s="181">
        <v>0</v>
      </c>
      <c r="T98" s="182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3" t="s">
        <v>374</v>
      </c>
      <c r="AT98" s="183" t="s">
        <v>292</v>
      </c>
      <c r="AU98" s="183" t="s">
        <v>80</v>
      </c>
      <c r="AY98" s="18" t="s">
        <v>213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8" t="s">
        <v>76</v>
      </c>
      <c r="BK98" s="184">
        <f>ROUND(I98*H98,2)</f>
        <v>0</v>
      </c>
      <c r="BL98" s="18" t="s">
        <v>98</v>
      </c>
      <c r="BM98" s="183" t="s">
        <v>2609</v>
      </c>
    </row>
    <row r="99" s="2" customFormat="1" ht="24.15" customHeight="1">
      <c r="A99" s="37"/>
      <c r="B99" s="171"/>
      <c r="C99" s="192" t="s">
        <v>222</v>
      </c>
      <c r="D99" s="192" t="s">
        <v>292</v>
      </c>
      <c r="E99" s="193" t="s">
        <v>2610</v>
      </c>
      <c r="F99" s="194" t="s">
        <v>2611</v>
      </c>
      <c r="G99" s="195" t="s">
        <v>403</v>
      </c>
      <c r="H99" s="196">
        <v>30</v>
      </c>
      <c r="I99" s="197"/>
      <c r="J99" s="198">
        <f>ROUND(I99*H99,2)</f>
        <v>0</v>
      </c>
      <c r="K99" s="194" t="s">
        <v>220</v>
      </c>
      <c r="L99" s="199"/>
      <c r="M99" s="200" t="s">
        <v>3</v>
      </c>
      <c r="N99" s="201" t="s">
        <v>43</v>
      </c>
      <c r="O99" s="71"/>
      <c r="P99" s="181">
        <f>O99*H99</f>
        <v>0</v>
      </c>
      <c r="Q99" s="181">
        <v>0.00084999999999999995</v>
      </c>
      <c r="R99" s="181">
        <f>Q99*H99</f>
        <v>0.025499999999999998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374</v>
      </c>
      <c r="AT99" s="183" t="s">
        <v>292</v>
      </c>
      <c r="AU99" s="183" t="s">
        <v>80</v>
      </c>
      <c r="AY99" s="18" t="s">
        <v>213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76</v>
      </c>
      <c r="BK99" s="184">
        <f>ROUND(I99*H99,2)</f>
        <v>0</v>
      </c>
      <c r="BL99" s="18" t="s">
        <v>98</v>
      </c>
      <c r="BM99" s="183" t="s">
        <v>2612</v>
      </c>
    </row>
    <row r="100" s="2" customFormat="1" ht="24.15" customHeight="1">
      <c r="A100" s="37"/>
      <c r="B100" s="171"/>
      <c r="C100" s="192" t="s">
        <v>221</v>
      </c>
      <c r="D100" s="192" t="s">
        <v>292</v>
      </c>
      <c r="E100" s="193" t="s">
        <v>2613</v>
      </c>
      <c r="F100" s="194" t="s">
        <v>2614</v>
      </c>
      <c r="G100" s="195" t="s">
        <v>403</v>
      </c>
      <c r="H100" s="196">
        <v>6</v>
      </c>
      <c r="I100" s="197"/>
      <c r="J100" s="198">
        <f>ROUND(I100*H100,2)</f>
        <v>0</v>
      </c>
      <c r="K100" s="194" t="s">
        <v>220</v>
      </c>
      <c r="L100" s="199"/>
      <c r="M100" s="200" t="s">
        <v>3</v>
      </c>
      <c r="N100" s="201" t="s">
        <v>43</v>
      </c>
      <c r="O100" s="71"/>
      <c r="P100" s="181">
        <f>O100*H100</f>
        <v>0</v>
      </c>
      <c r="Q100" s="181">
        <v>0.00092000000000000003</v>
      </c>
      <c r="R100" s="181">
        <f>Q100*H100</f>
        <v>0.0055200000000000006</v>
      </c>
      <c r="S100" s="181">
        <v>0</v>
      </c>
      <c r="T100" s="182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3" t="s">
        <v>374</v>
      </c>
      <c r="AT100" s="183" t="s">
        <v>292</v>
      </c>
      <c r="AU100" s="183" t="s">
        <v>80</v>
      </c>
      <c r="AY100" s="18" t="s">
        <v>213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8" t="s">
        <v>76</v>
      </c>
      <c r="BK100" s="184">
        <f>ROUND(I100*H100,2)</f>
        <v>0</v>
      </c>
      <c r="BL100" s="18" t="s">
        <v>98</v>
      </c>
      <c r="BM100" s="183" t="s">
        <v>2615</v>
      </c>
    </row>
    <row r="101" s="2" customFormat="1" ht="33" customHeight="1">
      <c r="A101" s="37"/>
      <c r="B101" s="171"/>
      <c r="C101" s="172" t="s">
        <v>242</v>
      </c>
      <c r="D101" s="172" t="s">
        <v>216</v>
      </c>
      <c r="E101" s="173" t="s">
        <v>2616</v>
      </c>
      <c r="F101" s="174" t="s">
        <v>2617</v>
      </c>
      <c r="G101" s="175" t="s">
        <v>403</v>
      </c>
      <c r="H101" s="176">
        <v>129</v>
      </c>
      <c r="I101" s="177"/>
      <c r="J101" s="178">
        <f>ROUND(I101*H101,2)</f>
        <v>0</v>
      </c>
      <c r="K101" s="174" t="s">
        <v>220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6.0000000000000002E-05</v>
      </c>
      <c r="R101" s="181">
        <f>Q101*H101</f>
        <v>0.0077400000000000004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98</v>
      </c>
      <c r="AT101" s="183" t="s">
        <v>216</v>
      </c>
      <c r="AU101" s="183" t="s">
        <v>80</v>
      </c>
      <c r="AY101" s="18" t="s">
        <v>213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76</v>
      </c>
      <c r="BK101" s="184">
        <f>ROUND(I101*H101,2)</f>
        <v>0</v>
      </c>
      <c r="BL101" s="18" t="s">
        <v>98</v>
      </c>
      <c r="BM101" s="183" t="s">
        <v>2618</v>
      </c>
    </row>
    <row r="102" s="2" customFormat="1">
      <c r="A102" s="37"/>
      <c r="B102" s="38"/>
      <c r="C102" s="37"/>
      <c r="D102" s="185" t="s">
        <v>224</v>
      </c>
      <c r="E102" s="37"/>
      <c r="F102" s="186" t="s">
        <v>2619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224</v>
      </c>
      <c r="AU102" s="18" t="s">
        <v>80</v>
      </c>
    </row>
    <row r="103" s="2" customFormat="1" ht="24.15" customHeight="1">
      <c r="A103" s="37"/>
      <c r="B103" s="171"/>
      <c r="C103" s="192" t="s">
        <v>247</v>
      </c>
      <c r="D103" s="192" t="s">
        <v>292</v>
      </c>
      <c r="E103" s="193" t="s">
        <v>2620</v>
      </c>
      <c r="F103" s="194" t="s">
        <v>2621</v>
      </c>
      <c r="G103" s="195" t="s">
        <v>403</v>
      </c>
      <c r="H103" s="196">
        <v>90</v>
      </c>
      <c r="I103" s="197"/>
      <c r="J103" s="198">
        <f>ROUND(I103*H103,2)</f>
        <v>0</v>
      </c>
      <c r="K103" s="194" t="s">
        <v>220</v>
      </c>
      <c r="L103" s="199"/>
      <c r="M103" s="200" t="s">
        <v>3</v>
      </c>
      <c r="N103" s="201" t="s">
        <v>43</v>
      </c>
      <c r="O103" s="71"/>
      <c r="P103" s="181">
        <f>O103*H103</f>
        <v>0</v>
      </c>
      <c r="Q103" s="181">
        <v>0.00012</v>
      </c>
      <c r="R103" s="181">
        <f>Q103*H103</f>
        <v>0.010800000000000001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374</v>
      </c>
      <c r="AT103" s="183" t="s">
        <v>292</v>
      </c>
      <c r="AU103" s="183" t="s">
        <v>80</v>
      </c>
      <c r="AY103" s="18" t="s">
        <v>213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76</v>
      </c>
      <c r="BK103" s="184">
        <f>ROUND(I103*H103,2)</f>
        <v>0</v>
      </c>
      <c r="BL103" s="18" t="s">
        <v>98</v>
      </c>
      <c r="BM103" s="183" t="s">
        <v>2622</v>
      </c>
    </row>
    <row r="104" s="2" customFormat="1" ht="24.15" customHeight="1">
      <c r="A104" s="37"/>
      <c r="B104" s="171"/>
      <c r="C104" s="192" t="s">
        <v>252</v>
      </c>
      <c r="D104" s="192" t="s">
        <v>292</v>
      </c>
      <c r="E104" s="193" t="s">
        <v>2623</v>
      </c>
      <c r="F104" s="194" t="s">
        <v>2624</v>
      </c>
      <c r="G104" s="195" t="s">
        <v>403</v>
      </c>
      <c r="H104" s="196">
        <v>39</v>
      </c>
      <c r="I104" s="197"/>
      <c r="J104" s="198">
        <f>ROUND(I104*H104,2)</f>
        <v>0</v>
      </c>
      <c r="K104" s="194" t="s">
        <v>220</v>
      </c>
      <c r="L104" s="199"/>
      <c r="M104" s="200" t="s">
        <v>3</v>
      </c>
      <c r="N104" s="201" t="s">
        <v>43</v>
      </c>
      <c r="O104" s="71"/>
      <c r="P104" s="181">
        <f>O104*H104</f>
        <v>0</v>
      </c>
      <c r="Q104" s="181">
        <v>0.00013999999999999999</v>
      </c>
      <c r="R104" s="181">
        <f>Q104*H104</f>
        <v>0.0054599999999999996</v>
      </c>
      <c r="S104" s="181">
        <v>0</v>
      </c>
      <c r="T104" s="182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3" t="s">
        <v>374</v>
      </c>
      <c r="AT104" s="183" t="s">
        <v>292</v>
      </c>
      <c r="AU104" s="183" t="s">
        <v>80</v>
      </c>
      <c r="AY104" s="18" t="s">
        <v>213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8" t="s">
        <v>76</v>
      </c>
      <c r="BK104" s="184">
        <f>ROUND(I104*H104,2)</f>
        <v>0</v>
      </c>
      <c r="BL104" s="18" t="s">
        <v>98</v>
      </c>
      <c r="BM104" s="183" t="s">
        <v>2625</v>
      </c>
    </row>
    <row r="105" s="2" customFormat="1" ht="16.5" customHeight="1">
      <c r="A105" s="37"/>
      <c r="B105" s="171"/>
      <c r="C105" s="192" t="s">
        <v>257</v>
      </c>
      <c r="D105" s="192" t="s">
        <v>292</v>
      </c>
      <c r="E105" s="193" t="s">
        <v>2626</v>
      </c>
      <c r="F105" s="194" t="s">
        <v>2627</v>
      </c>
      <c r="G105" s="195" t="s">
        <v>329</v>
      </c>
      <c r="H105" s="196">
        <v>150</v>
      </c>
      <c r="I105" s="197"/>
      <c r="J105" s="198">
        <f>ROUND(I105*H105,2)</f>
        <v>0</v>
      </c>
      <c r="K105" s="194" t="s">
        <v>2528</v>
      </c>
      <c r="L105" s="199"/>
      <c r="M105" s="200" t="s">
        <v>3</v>
      </c>
      <c r="N105" s="201" t="s">
        <v>43</v>
      </c>
      <c r="O105" s="71"/>
      <c r="P105" s="181">
        <f>O105*H105</f>
        <v>0</v>
      </c>
      <c r="Q105" s="181">
        <v>1.0000000000000001E-05</v>
      </c>
      <c r="R105" s="181">
        <f>Q105*H105</f>
        <v>0.0015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374</v>
      </c>
      <c r="AT105" s="183" t="s">
        <v>292</v>
      </c>
      <c r="AU105" s="183" t="s">
        <v>80</v>
      </c>
      <c r="AY105" s="18" t="s">
        <v>213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76</v>
      </c>
      <c r="BK105" s="184">
        <f>ROUND(I105*H105,2)</f>
        <v>0</v>
      </c>
      <c r="BL105" s="18" t="s">
        <v>98</v>
      </c>
      <c r="BM105" s="183" t="s">
        <v>2628</v>
      </c>
    </row>
    <row r="106" s="2" customFormat="1" ht="16.5" customHeight="1">
      <c r="A106" s="37"/>
      <c r="B106" s="171"/>
      <c r="C106" s="192" t="s">
        <v>107</v>
      </c>
      <c r="D106" s="192" t="s">
        <v>292</v>
      </c>
      <c r="E106" s="193" t="s">
        <v>2629</v>
      </c>
      <c r="F106" s="194" t="s">
        <v>2630</v>
      </c>
      <c r="G106" s="195" t="s">
        <v>329</v>
      </c>
      <c r="H106" s="196">
        <v>3</v>
      </c>
      <c r="I106" s="197"/>
      <c r="J106" s="198">
        <f>ROUND(I106*H106,2)</f>
        <v>0</v>
      </c>
      <c r="K106" s="194" t="s">
        <v>2528</v>
      </c>
      <c r="L106" s="199"/>
      <c r="M106" s="200" t="s">
        <v>3</v>
      </c>
      <c r="N106" s="201" t="s">
        <v>43</v>
      </c>
      <c r="O106" s="71"/>
      <c r="P106" s="181">
        <f>O106*H106</f>
        <v>0</v>
      </c>
      <c r="Q106" s="181">
        <v>0.00040000000000000002</v>
      </c>
      <c r="R106" s="181">
        <f>Q106*H106</f>
        <v>0.0012000000000000001</v>
      </c>
      <c r="S106" s="181">
        <v>0</v>
      </c>
      <c r="T106" s="182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3" t="s">
        <v>374</v>
      </c>
      <c r="AT106" s="183" t="s">
        <v>292</v>
      </c>
      <c r="AU106" s="183" t="s">
        <v>80</v>
      </c>
      <c r="AY106" s="18" t="s">
        <v>213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8" t="s">
        <v>76</v>
      </c>
      <c r="BK106" s="184">
        <f>ROUND(I106*H106,2)</f>
        <v>0</v>
      </c>
      <c r="BL106" s="18" t="s">
        <v>98</v>
      </c>
      <c r="BM106" s="183" t="s">
        <v>2631</v>
      </c>
    </row>
    <row r="107" s="12" customFormat="1" ht="22.8" customHeight="1">
      <c r="A107" s="12"/>
      <c r="B107" s="158"/>
      <c r="C107" s="12"/>
      <c r="D107" s="159" t="s">
        <v>71</v>
      </c>
      <c r="E107" s="169" t="s">
        <v>2632</v>
      </c>
      <c r="F107" s="169" t="s">
        <v>2633</v>
      </c>
      <c r="G107" s="12"/>
      <c r="H107" s="12"/>
      <c r="I107" s="161"/>
      <c r="J107" s="170">
        <f>BK107</f>
        <v>0</v>
      </c>
      <c r="K107" s="12"/>
      <c r="L107" s="158"/>
      <c r="M107" s="163"/>
      <c r="N107" s="164"/>
      <c r="O107" s="164"/>
      <c r="P107" s="165">
        <f>SUM(P108:P120)</f>
        <v>0</v>
      </c>
      <c r="Q107" s="164"/>
      <c r="R107" s="165">
        <f>SUM(R108:R120)</f>
        <v>0.12728</v>
      </c>
      <c r="S107" s="164"/>
      <c r="T107" s="166">
        <f>SUM(T108:T120)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9" t="s">
        <v>80</v>
      </c>
      <c r="AT107" s="167" t="s">
        <v>71</v>
      </c>
      <c r="AU107" s="167" t="s">
        <v>76</v>
      </c>
      <c r="AY107" s="159" t="s">
        <v>213</v>
      </c>
      <c r="BK107" s="168">
        <f>SUM(BK108:BK120)</f>
        <v>0</v>
      </c>
    </row>
    <row r="108" s="2" customFormat="1" ht="37.8" customHeight="1">
      <c r="A108" s="37"/>
      <c r="B108" s="171"/>
      <c r="C108" s="172" t="s">
        <v>267</v>
      </c>
      <c r="D108" s="172" t="s">
        <v>216</v>
      </c>
      <c r="E108" s="173" t="s">
        <v>2634</v>
      </c>
      <c r="F108" s="174" t="s">
        <v>2635</v>
      </c>
      <c r="G108" s="175" t="s">
        <v>329</v>
      </c>
      <c r="H108" s="176">
        <v>1</v>
      </c>
      <c r="I108" s="177"/>
      <c r="J108" s="178">
        <f>ROUND(I108*H108,2)</f>
        <v>0</v>
      </c>
      <c r="K108" s="174" t="s">
        <v>220</v>
      </c>
      <c r="L108" s="38"/>
      <c r="M108" s="179" t="s">
        <v>3</v>
      </c>
      <c r="N108" s="180" t="s">
        <v>43</v>
      </c>
      <c r="O108" s="71"/>
      <c r="P108" s="181">
        <f>O108*H108</f>
        <v>0</v>
      </c>
      <c r="Q108" s="181">
        <v>0.0025200000000000001</v>
      </c>
      <c r="R108" s="181">
        <f>Q108*H108</f>
        <v>0.0025200000000000001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98</v>
      </c>
      <c r="AT108" s="183" t="s">
        <v>216</v>
      </c>
      <c r="AU108" s="183" t="s">
        <v>80</v>
      </c>
      <c r="AY108" s="18" t="s">
        <v>213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76</v>
      </c>
      <c r="BK108" s="184">
        <f>ROUND(I108*H108,2)</f>
        <v>0</v>
      </c>
      <c r="BL108" s="18" t="s">
        <v>98</v>
      </c>
      <c r="BM108" s="183" t="s">
        <v>2636</v>
      </c>
    </row>
    <row r="109" s="2" customFormat="1">
      <c r="A109" s="37"/>
      <c r="B109" s="38"/>
      <c r="C109" s="37"/>
      <c r="D109" s="185" t="s">
        <v>224</v>
      </c>
      <c r="E109" s="37"/>
      <c r="F109" s="186" t="s">
        <v>2637</v>
      </c>
      <c r="G109" s="37"/>
      <c r="H109" s="37"/>
      <c r="I109" s="187"/>
      <c r="J109" s="37"/>
      <c r="K109" s="37"/>
      <c r="L109" s="38"/>
      <c r="M109" s="188"/>
      <c r="N109" s="189"/>
      <c r="O109" s="71"/>
      <c r="P109" s="71"/>
      <c r="Q109" s="71"/>
      <c r="R109" s="71"/>
      <c r="S109" s="71"/>
      <c r="T109" s="72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8" t="s">
        <v>224</v>
      </c>
      <c r="AU109" s="18" t="s">
        <v>80</v>
      </c>
    </row>
    <row r="110" s="2" customFormat="1" ht="55.5" customHeight="1">
      <c r="A110" s="37"/>
      <c r="B110" s="171"/>
      <c r="C110" s="192" t="s">
        <v>84</v>
      </c>
      <c r="D110" s="192" t="s">
        <v>292</v>
      </c>
      <c r="E110" s="193" t="s">
        <v>2638</v>
      </c>
      <c r="F110" s="194" t="s">
        <v>2639</v>
      </c>
      <c r="G110" s="195" t="s">
        <v>329</v>
      </c>
      <c r="H110" s="196">
        <v>1</v>
      </c>
      <c r="I110" s="197"/>
      <c r="J110" s="198">
        <f>ROUND(I110*H110,2)</f>
        <v>0</v>
      </c>
      <c r="K110" s="194" t="s">
        <v>2528</v>
      </c>
      <c r="L110" s="199"/>
      <c r="M110" s="200" t="s">
        <v>3</v>
      </c>
      <c r="N110" s="201" t="s">
        <v>43</v>
      </c>
      <c r="O110" s="71"/>
      <c r="P110" s="181">
        <f>O110*H110</f>
        <v>0</v>
      </c>
      <c r="Q110" s="181">
        <v>0.063</v>
      </c>
      <c r="R110" s="181">
        <f>Q110*H110</f>
        <v>0.063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374</v>
      </c>
      <c r="AT110" s="183" t="s">
        <v>292</v>
      </c>
      <c r="AU110" s="183" t="s">
        <v>80</v>
      </c>
      <c r="AY110" s="18" t="s">
        <v>213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76</v>
      </c>
      <c r="BK110" s="184">
        <f>ROUND(I110*H110,2)</f>
        <v>0</v>
      </c>
      <c r="BL110" s="18" t="s">
        <v>98</v>
      </c>
      <c r="BM110" s="183" t="s">
        <v>2640</v>
      </c>
    </row>
    <row r="111" s="2" customFormat="1" ht="55.5" customHeight="1">
      <c r="A111" s="37"/>
      <c r="B111" s="171"/>
      <c r="C111" s="172" t="s">
        <v>9</v>
      </c>
      <c r="D111" s="172" t="s">
        <v>216</v>
      </c>
      <c r="E111" s="173" t="s">
        <v>2641</v>
      </c>
      <c r="F111" s="174" t="s">
        <v>2642</v>
      </c>
      <c r="G111" s="175" t="s">
        <v>329</v>
      </c>
      <c r="H111" s="176">
        <v>1</v>
      </c>
      <c r="I111" s="177"/>
      <c r="J111" s="178">
        <f>ROUND(I111*H111,2)</f>
        <v>0</v>
      </c>
      <c r="K111" s="174" t="s">
        <v>2528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0.0015200000000000001</v>
      </c>
      <c r="R111" s="181">
        <f>Q111*H111</f>
        <v>0.0015200000000000001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98</v>
      </c>
      <c r="AT111" s="183" t="s">
        <v>216</v>
      </c>
      <c r="AU111" s="183" t="s">
        <v>80</v>
      </c>
      <c r="AY111" s="18" t="s">
        <v>213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76</v>
      </c>
      <c r="BK111" s="184">
        <f>ROUND(I111*H111,2)</f>
        <v>0</v>
      </c>
      <c r="BL111" s="18" t="s">
        <v>98</v>
      </c>
      <c r="BM111" s="183" t="s">
        <v>2643</v>
      </c>
    </row>
    <row r="112" s="2" customFormat="1" ht="37.8" customHeight="1">
      <c r="A112" s="37"/>
      <c r="B112" s="171"/>
      <c r="C112" s="172" t="s">
        <v>89</v>
      </c>
      <c r="D112" s="172" t="s">
        <v>216</v>
      </c>
      <c r="E112" s="173" t="s">
        <v>2644</v>
      </c>
      <c r="F112" s="174" t="s">
        <v>2645</v>
      </c>
      <c r="G112" s="175" t="s">
        <v>403</v>
      </c>
      <c r="H112" s="176">
        <v>12</v>
      </c>
      <c r="I112" s="177"/>
      <c r="J112" s="178">
        <f>ROUND(I112*H112,2)</f>
        <v>0</v>
      </c>
      <c r="K112" s="174" t="s">
        <v>2528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0.00044000000000000002</v>
      </c>
      <c r="R112" s="181">
        <f>Q112*H112</f>
        <v>0.00528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98</v>
      </c>
      <c r="AT112" s="183" t="s">
        <v>216</v>
      </c>
      <c r="AU112" s="183" t="s">
        <v>80</v>
      </c>
      <c r="AY112" s="18" t="s">
        <v>213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76</v>
      </c>
      <c r="BK112" s="184">
        <f>ROUND(I112*H112,2)</f>
        <v>0</v>
      </c>
      <c r="BL112" s="18" t="s">
        <v>98</v>
      </c>
      <c r="BM112" s="183" t="s">
        <v>2646</v>
      </c>
    </row>
    <row r="113" s="2" customFormat="1" ht="16.5" customHeight="1">
      <c r="A113" s="37"/>
      <c r="B113" s="171"/>
      <c r="C113" s="172" t="s">
        <v>92</v>
      </c>
      <c r="D113" s="172" t="s">
        <v>216</v>
      </c>
      <c r="E113" s="173" t="s">
        <v>2647</v>
      </c>
      <c r="F113" s="174" t="s">
        <v>2648</v>
      </c>
      <c r="G113" s="175" t="s">
        <v>329</v>
      </c>
      <c r="H113" s="176">
        <v>1</v>
      </c>
      <c r="I113" s="177"/>
      <c r="J113" s="178">
        <f>ROUND(I113*H113,2)</f>
        <v>0</v>
      </c>
      <c r="K113" s="174" t="s">
        <v>415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0.00332</v>
      </c>
      <c r="R113" s="181">
        <f>Q113*H113</f>
        <v>0.00332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98</v>
      </c>
      <c r="AT113" s="183" t="s">
        <v>216</v>
      </c>
      <c r="AU113" s="183" t="s">
        <v>80</v>
      </c>
      <c r="AY113" s="18" t="s">
        <v>213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76</v>
      </c>
      <c r="BK113" s="184">
        <f>ROUND(I113*H113,2)</f>
        <v>0</v>
      </c>
      <c r="BL113" s="18" t="s">
        <v>98</v>
      </c>
      <c r="BM113" s="183" t="s">
        <v>2649</v>
      </c>
    </row>
    <row r="114" s="2" customFormat="1" ht="24.15" customHeight="1">
      <c r="A114" s="37"/>
      <c r="B114" s="171"/>
      <c r="C114" s="172" t="s">
        <v>95</v>
      </c>
      <c r="D114" s="172" t="s">
        <v>216</v>
      </c>
      <c r="E114" s="173" t="s">
        <v>2650</v>
      </c>
      <c r="F114" s="174" t="s">
        <v>2651</v>
      </c>
      <c r="G114" s="175" t="s">
        <v>329</v>
      </c>
      <c r="H114" s="176">
        <v>1</v>
      </c>
      <c r="I114" s="177"/>
      <c r="J114" s="178">
        <f>ROUND(I114*H114,2)</f>
        <v>0</v>
      </c>
      <c r="K114" s="174" t="s">
        <v>415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0.00332</v>
      </c>
      <c r="R114" s="181">
        <f>Q114*H114</f>
        <v>0.00332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98</v>
      </c>
      <c r="AT114" s="183" t="s">
        <v>216</v>
      </c>
      <c r="AU114" s="183" t="s">
        <v>80</v>
      </c>
      <c r="AY114" s="18" t="s">
        <v>213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76</v>
      </c>
      <c r="BK114" s="184">
        <f>ROUND(I114*H114,2)</f>
        <v>0</v>
      </c>
      <c r="BL114" s="18" t="s">
        <v>98</v>
      </c>
      <c r="BM114" s="183" t="s">
        <v>2652</v>
      </c>
    </row>
    <row r="115" s="2" customFormat="1" ht="21.75" customHeight="1">
      <c r="A115" s="37"/>
      <c r="B115" s="171"/>
      <c r="C115" s="172" t="s">
        <v>98</v>
      </c>
      <c r="D115" s="172" t="s">
        <v>216</v>
      </c>
      <c r="E115" s="173" t="s">
        <v>2653</v>
      </c>
      <c r="F115" s="174" t="s">
        <v>2654</v>
      </c>
      <c r="G115" s="175" t="s">
        <v>329</v>
      </c>
      <c r="H115" s="176">
        <v>1</v>
      </c>
      <c r="I115" s="177"/>
      <c r="J115" s="178">
        <f>ROUND(I115*H115,2)</f>
        <v>0</v>
      </c>
      <c r="K115" s="174" t="s">
        <v>415</v>
      </c>
      <c r="L115" s="38"/>
      <c r="M115" s="179" t="s">
        <v>3</v>
      </c>
      <c r="N115" s="180" t="s">
        <v>43</v>
      </c>
      <c r="O115" s="71"/>
      <c r="P115" s="181">
        <f>O115*H115</f>
        <v>0</v>
      </c>
      <c r="Q115" s="181">
        <v>0.00332</v>
      </c>
      <c r="R115" s="181">
        <f>Q115*H115</f>
        <v>0.00332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98</v>
      </c>
      <c r="AT115" s="183" t="s">
        <v>216</v>
      </c>
      <c r="AU115" s="183" t="s">
        <v>80</v>
      </c>
      <c r="AY115" s="18" t="s">
        <v>213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76</v>
      </c>
      <c r="BK115" s="184">
        <f>ROUND(I115*H115,2)</f>
        <v>0</v>
      </c>
      <c r="BL115" s="18" t="s">
        <v>98</v>
      </c>
      <c r="BM115" s="183" t="s">
        <v>2655</v>
      </c>
    </row>
    <row r="116" s="2" customFormat="1" ht="24.15" customHeight="1">
      <c r="A116" s="37"/>
      <c r="B116" s="171"/>
      <c r="C116" s="192" t="s">
        <v>298</v>
      </c>
      <c r="D116" s="192" t="s">
        <v>292</v>
      </c>
      <c r="E116" s="193" t="s">
        <v>2656</v>
      </c>
      <c r="F116" s="194" t="s">
        <v>2657</v>
      </c>
      <c r="G116" s="195" t="s">
        <v>329</v>
      </c>
      <c r="H116" s="196">
        <v>1</v>
      </c>
      <c r="I116" s="197"/>
      <c r="J116" s="198">
        <f>ROUND(I116*H116,2)</f>
        <v>0</v>
      </c>
      <c r="K116" s="194" t="s">
        <v>415</v>
      </c>
      <c r="L116" s="199"/>
      <c r="M116" s="200" t="s">
        <v>3</v>
      </c>
      <c r="N116" s="201" t="s">
        <v>43</v>
      </c>
      <c r="O116" s="71"/>
      <c r="P116" s="181">
        <f>O116*H116</f>
        <v>0</v>
      </c>
      <c r="Q116" s="181">
        <v>0.044999999999999998</v>
      </c>
      <c r="R116" s="181">
        <f>Q116*H116</f>
        <v>0.044999999999999998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374</v>
      </c>
      <c r="AT116" s="183" t="s">
        <v>292</v>
      </c>
      <c r="AU116" s="183" t="s">
        <v>80</v>
      </c>
      <c r="AY116" s="18" t="s">
        <v>213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76</v>
      </c>
      <c r="BK116" s="184">
        <f>ROUND(I116*H116,2)</f>
        <v>0</v>
      </c>
      <c r="BL116" s="18" t="s">
        <v>98</v>
      </c>
      <c r="BM116" s="183" t="s">
        <v>2658</v>
      </c>
    </row>
    <row r="117" s="2" customFormat="1" ht="44.25" customHeight="1">
      <c r="A117" s="37"/>
      <c r="B117" s="171"/>
      <c r="C117" s="172" t="s">
        <v>303</v>
      </c>
      <c r="D117" s="172" t="s">
        <v>216</v>
      </c>
      <c r="E117" s="173" t="s">
        <v>2659</v>
      </c>
      <c r="F117" s="174" t="s">
        <v>2660</v>
      </c>
      <c r="G117" s="175" t="s">
        <v>281</v>
      </c>
      <c r="H117" s="176">
        <v>0.127</v>
      </c>
      <c r="I117" s="177"/>
      <c r="J117" s="178">
        <f>ROUND(I117*H117,2)</f>
        <v>0</v>
      </c>
      <c r="K117" s="174" t="s">
        <v>220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98</v>
      </c>
      <c r="AT117" s="183" t="s">
        <v>216</v>
      </c>
      <c r="AU117" s="183" t="s">
        <v>80</v>
      </c>
      <c r="AY117" s="18" t="s">
        <v>213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76</v>
      </c>
      <c r="BK117" s="184">
        <f>ROUND(I117*H117,2)</f>
        <v>0</v>
      </c>
      <c r="BL117" s="18" t="s">
        <v>98</v>
      </c>
      <c r="BM117" s="183" t="s">
        <v>2661</v>
      </c>
    </row>
    <row r="118" s="2" customFormat="1">
      <c r="A118" s="37"/>
      <c r="B118" s="38"/>
      <c r="C118" s="37"/>
      <c r="D118" s="185" t="s">
        <v>224</v>
      </c>
      <c r="E118" s="37"/>
      <c r="F118" s="186" t="s">
        <v>2662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224</v>
      </c>
      <c r="AU118" s="18" t="s">
        <v>80</v>
      </c>
    </row>
    <row r="119" s="2" customFormat="1" ht="62.7" customHeight="1">
      <c r="A119" s="37"/>
      <c r="B119" s="171"/>
      <c r="C119" s="172" t="s">
        <v>308</v>
      </c>
      <c r="D119" s="172" t="s">
        <v>216</v>
      </c>
      <c r="E119" s="173" t="s">
        <v>2663</v>
      </c>
      <c r="F119" s="174" t="s">
        <v>2664</v>
      </c>
      <c r="G119" s="175" t="s">
        <v>281</v>
      </c>
      <c r="H119" s="176">
        <v>0.127</v>
      </c>
      <c r="I119" s="177"/>
      <c r="J119" s="178">
        <f>ROUND(I119*H119,2)</f>
        <v>0</v>
      </c>
      <c r="K119" s="174" t="s">
        <v>220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98</v>
      </c>
      <c r="AT119" s="183" t="s">
        <v>216</v>
      </c>
      <c r="AU119" s="183" t="s">
        <v>80</v>
      </c>
      <c r="AY119" s="18" t="s">
        <v>213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76</v>
      </c>
      <c r="BK119" s="184">
        <f>ROUND(I119*H119,2)</f>
        <v>0</v>
      </c>
      <c r="BL119" s="18" t="s">
        <v>98</v>
      </c>
      <c r="BM119" s="183" t="s">
        <v>2665</v>
      </c>
    </row>
    <row r="120" s="2" customFormat="1">
      <c r="A120" s="37"/>
      <c r="B120" s="38"/>
      <c r="C120" s="37"/>
      <c r="D120" s="185" t="s">
        <v>224</v>
      </c>
      <c r="E120" s="37"/>
      <c r="F120" s="186" t="s">
        <v>2666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224</v>
      </c>
      <c r="AU120" s="18" t="s">
        <v>80</v>
      </c>
    </row>
    <row r="121" s="12" customFormat="1" ht="22.8" customHeight="1">
      <c r="A121" s="12"/>
      <c r="B121" s="158"/>
      <c r="C121" s="12"/>
      <c r="D121" s="159" t="s">
        <v>71</v>
      </c>
      <c r="E121" s="169" t="s">
        <v>2667</v>
      </c>
      <c r="F121" s="169" t="s">
        <v>2668</v>
      </c>
      <c r="G121" s="12"/>
      <c r="H121" s="12"/>
      <c r="I121" s="161"/>
      <c r="J121" s="170">
        <f>BK121</f>
        <v>0</v>
      </c>
      <c r="K121" s="12"/>
      <c r="L121" s="158"/>
      <c r="M121" s="163"/>
      <c r="N121" s="164"/>
      <c r="O121" s="164"/>
      <c r="P121" s="165">
        <f>SUM(P122:P131)</f>
        <v>0</v>
      </c>
      <c r="Q121" s="164"/>
      <c r="R121" s="165">
        <f>SUM(R122:R131)</f>
        <v>0.14850999999999998</v>
      </c>
      <c r="S121" s="164"/>
      <c r="T121" s="166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80</v>
      </c>
      <c r="AT121" s="167" t="s">
        <v>71</v>
      </c>
      <c r="AU121" s="167" t="s">
        <v>76</v>
      </c>
      <c r="AY121" s="159" t="s">
        <v>213</v>
      </c>
      <c r="BK121" s="168">
        <f>SUM(BK122:BK131)</f>
        <v>0</v>
      </c>
    </row>
    <row r="122" s="2" customFormat="1" ht="16.5" customHeight="1">
      <c r="A122" s="37"/>
      <c r="B122" s="171"/>
      <c r="C122" s="172" t="s">
        <v>313</v>
      </c>
      <c r="D122" s="172" t="s">
        <v>216</v>
      </c>
      <c r="E122" s="173" t="s">
        <v>2669</v>
      </c>
      <c r="F122" s="174" t="s">
        <v>2670</v>
      </c>
      <c r="G122" s="175" t="s">
        <v>329</v>
      </c>
      <c r="H122" s="176">
        <v>13</v>
      </c>
      <c r="I122" s="177"/>
      <c r="J122" s="178">
        <f>ROUND(I122*H122,2)</f>
        <v>0</v>
      </c>
      <c r="K122" s="174" t="s">
        <v>220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0.00114</v>
      </c>
      <c r="R122" s="181">
        <f>Q122*H122</f>
        <v>0.01482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98</v>
      </c>
      <c r="AT122" s="183" t="s">
        <v>216</v>
      </c>
      <c r="AU122" s="183" t="s">
        <v>80</v>
      </c>
      <c r="AY122" s="18" t="s">
        <v>213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76</v>
      </c>
      <c r="BK122" s="184">
        <f>ROUND(I122*H122,2)</f>
        <v>0</v>
      </c>
      <c r="BL122" s="18" t="s">
        <v>98</v>
      </c>
      <c r="BM122" s="183" t="s">
        <v>2671</v>
      </c>
    </row>
    <row r="123" s="2" customFormat="1">
      <c r="A123" s="37"/>
      <c r="B123" s="38"/>
      <c r="C123" s="37"/>
      <c r="D123" s="185" t="s">
        <v>224</v>
      </c>
      <c r="E123" s="37"/>
      <c r="F123" s="186" t="s">
        <v>2672</v>
      </c>
      <c r="G123" s="37"/>
      <c r="H123" s="37"/>
      <c r="I123" s="187"/>
      <c r="J123" s="37"/>
      <c r="K123" s="37"/>
      <c r="L123" s="38"/>
      <c r="M123" s="188"/>
      <c r="N123" s="189"/>
      <c r="O123" s="71"/>
      <c r="P123" s="71"/>
      <c r="Q123" s="71"/>
      <c r="R123" s="71"/>
      <c r="S123" s="71"/>
      <c r="T123" s="72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224</v>
      </c>
      <c r="AU123" s="18" t="s">
        <v>80</v>
      </c>
    </row>
    <row r="124" s="2" customFormat="1" ht="49.05" customHeight="1">
      <c r="A124" s="37"/>
      <c r="B124" s="171"/>
      <c r="C124" s="172" t="s">
        <v>8</v>
      </c>
      <c r="D124" s="172" t="s">
        <v>216</v>
      </c>
      <c r="E124" s="173" t="s">
        <v>2673</v>
      </c>
      <c r="F124" s="174" t="s">
        <v>2674</v>
      </c>
      <c r="G124" s="175" t="s">
        <v>329</v>
      </c>
      <c r="H124" s="176">
        <v>1</v>
      </c>
      <c r="I124" s="177"/>
      <c r="J124" s="178">
        <f>ROUND(I124*H124,2)</f>
        <v>0</v>
      </c>
      <c r="K124" s="174" t="s">
        <v>220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0.12567999999999999</v>
      </c>
      <c r="R124" s="181">
        <f>Q124*H124</f>
        <v>0.12567999999999999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98</v>
      </c>
      <c r="AT124" s="183" t="s">
        <v>216</v>
      </c>
      <c r="AU124" s="183" t="s">
        <v>80</v>
      </c>
      <c r="AY124" s="18" t="s">
        <v>213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76</v>
      </c>
      <c r="BK124" s="184">
        <f>ROUND(I124*H124,2)</f>
        <v>0</v>
      </c>
      <c r="BL124" s="18" t="s">
        <v>98</v>
      </c>
      <c r="BM124" s="183" t="s">
        <v>2675</v>
      </c>
    </row>
    <row r="125" s="2" customFormat="1">
      <c r="A125" s="37"/>
      <c r="B125" s="38"/>
      <c r="C125" s="37"/>
      <c r="D125" s="185" t="s">
        <v>224</v>
      </c>
      <c r="E125" s="37"/>
      <c r="F125" s="186" t="s">
        <v>2676</v>
      </c>
      <c r="G125" s="37"/>
      <c r="H125" s="37"/>
      <c r="I125" s="187"/>
      <c r="J125" s="37"/>
      <c r="K125" s="37"/>
      <c r="L125" s="38"/>
      <c r="M125" s="188"/>
      <c r="N125" s="189"/>
      <c r="O125" s="71"/>
      <c r="P125" s="71"/>
      <c r="Q125" s="71"/>
      <c r="R125" s="71"/>
      <c r="S125" s="71"/>
      <c r="T125" s="72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224</v>
      </c>
      <c r="AU125" s="18" t="s">
        <v>80</v>
      </c>
    </row>
    <row r="126" s="2" customFormat="1" ht="37.8" customHeight="1">
      <c r="A126" s="37"/>
      <c r="B126" s="171"/>
      <c r="C126" s="172" t="s">
        <v>296</v>
      </c>
      <c r="D126" s="172" t="s">
        <v>216</v>
      </c>
      <c r="E126" s="173" t="s">
        <v>2677</v>
      </c>
      <c r="F126" s="174" t="s">
        <v>2678</v>
      </c>
      <c r="G126" s="175" t="s">
        <v>329</v>
      </c>
      <c r="H126" s="176">
        <v>1</v>
      </c>
      <c r="I126" s="177"/>
      <c r="J126" s="178">
        <f>ROUND(I126*H126,2)</f>
        <v>0</v>
      </c>
      <c r="K126" s="174" t="s">
        <v>220</v>
      </c>
      <c r="L126" s="38"/>
      <c r="M126" s="179" t="s">
        <v>3</v>
      </c>
      <c r="N126" s="180" t="s">
        <v>43</v>
      </c>
      <c r="O126" s="71"/>
      <c r="P126" s="181">
        <f>O126*H126</f>
        <v>0</v>
      </c>
      <c r="Q126" s="181">
        <v>0.0080099999999999998</v>
      </c>
      <c r="R126" s="181">
        <f>Q126*H126</f>
        <v>0.0080099999999999998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98</v>
      </c>
      <c r="AT126" s="183" t="s">
        <v>216</v>
      </c>
      <c r="AU126" s="183" t="s">
        <v>80</v>
      </c>
      <c r="AY126" s="18" t="s">
        <v>213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76</v>
      </c>
      <c r="BK126" s="184">
        <f>ROUND(I126*H126,2)</f>
        <v>0</v>
      </c>
      <c r="BL126" s="18" t="s">
        <v>98</v>
      </c>
      <c r="BM126" s="183" t="s">
        <v>2679</v>
      </c>
    </row>
    <row r="127" s="2" customFormat="1">
      <c r="A127" s="37"/>
      <c r="B127" s="38"/>
      <c r="C127" s="37"/>
      <c r="D127" s="185" t="s">
        <v>224</v>
      </c>
      <c r="E127" s="37"/>
      <c r="F127" s="186" t="s">
        <v>2680</v>
      </c>
      <c r="G127" s="37"/>
      <c r="H127" s="37"/>
      <c r="I127" s="187"/>
      <c r="J127" s="37"/>
      <c r="K127" s="37"/>
      <c r="L127" s="38"/>
      <c r="M127" s="188"/>
      <c r="N127" s="189"/>
      <c r="O127" s="71"/>
      <c r="P127" s="71"/>
      <c r="Q127" s="71"/>
      <c r="R127" s="71"/>
      <c r="S127" s="71"/>
      <c r="T127" s="72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224</v>
      </c>
      <c r="AU127" s="18" t="s">
        <v>80</v>
      </c>
    </row>
    <row r="128" s="2" customFormat="1" ht="49.05" customHeight="1">
      <c r="A128" s="37"/>
      <c r="B128" s="171"/>
      <c r="C128" s="172" t="s">
        <v>326</v>
      </c>
      <c r="D128" s="172" t="s">
        <v>216</v>
      </c>
      <c r="E128" s="173" t="s">
        <v>2681</v>
      </c>
      <c r="F128" s="174" t="s">
        <v>2682</v>
      </c>
      <c r="G128" s="175" t="s">
        <v>281</v>
      </c>
      <c r="H128" s="176">
        <v>0.14899999999999999</v>
      </c>
      <c r="I128" s="177"/>
      <c r="J128" s="178">
        <f>ROUND(I128*H128,2)</f>
        <v>0</v>
      </c>
      <c r="K128" s="174" t="s">
        <v>220</v>
      </c>
      <c r="L128" s="38"/>
      <c r="M128" s="179" t="s">
        <v>3</v>
      </c>
      <c r="N128" s="180" t="s">
        <v>43</v>
      </c>
      <c r="O128" s="71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98</v>
      </c>
      <c r="AT128" s="183" t="s">
        <v>216</v>
      </c>
      <c r="AU128" s="183" t="s">
        <v>80</v>
      </c>
      <c r="AY128" s="18" t="s">
        <v>213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76</v>
      </c>
      <c r="BK128" s="184">
        <f>ROUND(I128*H128,2)</f>
        <v>0</v>
      </c>
      <c r="BL128" s="18" t="s">
        <v>98</v>
      </c>
      <c r="BM128" s="183" t="s">
        <v>2683</v>
      </c>
    </row>
    <row r="129" s="2" customFormat="1">
      <c r="A129" s="37"/>
      <c r="B129" s="38"/>
      <c r="C129" s="37"/>
      <c r="D129" s="185" t="s">
        <v>224</v>
      </c>
      <c r="E129" s="37"/>
      <c r="F129" s="186" t="s">
        <v>2684</v>
      </c>
      <c r="G129" s="37"/>
      <c r="H129" s="37"/>
      <c r="I129" s="187"/>
      <c r="J129" s="37"/>
      <c r="K129" s="37"/>
      <c r="L129" s="38"/>
      <c r="M129" s="188"/>
      <c r="N129" s="189"/>
      <c r="O129" s="71"/>
      <c r="P129" s="71"/>
      <c r="Q129" s="71"/>
      <c r="R129" s="71"/>
      <c r="S129" s="71"/>
      <c r="T129" s="72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224</v>
      </c>
      <c r="AU129" s="18" t="s">
        <v>80</v>
      </c>
    </row>
    <row r="130" s="2" customFormat="1" ht="62.7" customHeight="1">
      <c r="A130" s="37"/>
      <c r="B130" s="171"/>
      <c r="C130" s="172" t="s">
        <v>333</v>
      </c>
      <c r="D130" s="172" t="s">
        <v>216</v>
      </c>
      <c r="E130" s="173" t="s">
        <v>2685</v>
      </c>
      <c r="F130" s="174" t="s">
        <v>2686</v>
      </c>
      <c r="G130" s="175" t="s">
        <v>281</v>
      </c>
      <c r="H130" s="176">
        <v>0.14899999999999999</v>
      </c>
      <c r="I130" s="177"/>
      <c r="J130" s="178">
        <f>ROUND(I130*H130,2)</f>
        <v>0</v>
      </c>
      <c r="K130" s="174" t="s">
        <v>220</v>
      </c>
      <c r="L130" s="38"/>
      <c r="M130" s="179" t="s">
        <v>3</v>
      </c>
      <c r="N130" s="180" t="s">
        <v>43</v>
      </c>
      <c r="O130" s="71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3" t="s">
        <v>98</v>
      </c>
      <c r="AT130" s="183" t="s">
        <v>216</v>
      </c>
      <c r="AU130" s="183" t="s">
        <v>80</v>
      </c>
      <c r="AY130" s="18" t="s">
        <v>213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76</v>
      </c>
      <c r="BK130" s="184">
        <f>ROUND(I130*H130,2)</f>
        <v>0</v>
      </c>
      <c r="BL130" s="18" t="s">
        <v>98</v>
      </c>
      <c r="BM130" s="183" t="s">
        <v>2687</v>
      </c>
    </row>
    <row r="131" s="2" customFormat="1">
      <c r="A131" s="37"/>
      <c r="B131" s="38"/>
      <c r="C131" s="37"/>
      <c r="D131" s="185" t="s">
        <v>224</v>
      </c>
      <c r="E131" s="37"/>
      <c r="F131" s="186" t="s">
        <v>2688</v>
      </c>
      <c r="G131" s="37"/>
      <c r="H131" s="37"/>
      <c r="I131" s="187"/>
      <c r="J131" s="37"/>
      <c r="K131" s="37"/>
      <c r="L131" s="38"/>
      <c r="M131" s="188"/>
      <c r="N131" s="189"/>
      <c r="O131" s="71"/>
      <c r="P131" s="71"/>
      <c r="Q131" s="71"/>
      <c r="R131" s="71"/>
      <c r="S131" s="71"/>
      <c r="T131" s="72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224</v>
      </c>
      <c r="AU131" s="18" t="s">
        <v>80</v>
      </c>
    </row>
    <row r="132" s="12" customFormat="1" ht="22.8" customHeight="1">
      <c r="A132" s="12"/>
      <c r="B132" s="158"/>
      <c r="C132" s="12"/>
      <c r="D132" s="159" t="s">
        <v>71</v>
      </c>
      <c r="E132" s="169" t="s">
        <v>2689</v>
      </c>
      <c r="F132" s="169" t="s">
        <v>2690</v>
      </c>
      <c r="G132" s="12"/>
      <c r="H132" s="12"/>
      <c r="I132" s="161"/>
      <c r="J132" s="170">
        <f>BK132</f>
        <v>0</v>
      </c>
      <c r="K132" s="12"/>
      <c r="L132" s="158"/>
      <c r="M132" s="163"/>
      <c r="N132" s="164"/>
      <c r="O132" s="164"/>
      <c r="P132" s="165">
        <f>SUM(P133:P158)</f>
        <v>0</v>
      </c>
      <c r="Q132" s="164"/>
      <c r="R132" s="165">
        <f>SUM(R133:R158)</f>
        <v>0.23242000000000002</v>
      </c>
      <c r="S132" s="164"/>
      <c r="T132" s="166">
        <f>SUM(T133:T158)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9" t="s">
        <v>80</v>
      </c>
      <c r="AT132" s="167" t="s">
        <v>71</v>
      </c>
      <c r="AU132" s="167" t="s">
        <v>76</v>
      </c>
      <c r="AY132" s="159" t="s">
        <v>213</v>
      </c>
      <c r="BK132" s="168">
        <f>SUM(BK133:BK158)</f>
        <v>0</v>
      </c>
    </row>
    <row r="133" s="2" customFormat="1" ht="24.15" customHeight="1">
      <c r="A133" s="37"/>
      <c r="B133" s="171"/>
      <c r="C133" s="172" t="s">
        <v>338</v>
      </c>
      <c r="D133" s="172" t="s">
        <v>216</v>
      </c>
      <c r="E133" s="173" t="s">
        <v>2691</v>
      </c>
      <c r="F133" s="174" t="s">
        <v>2692</v>
      </c>
      <c r="G133" s="175" t="s">
        <v>403</v>
      </c>
      <c r="H133" s="176">
        <v>6</v>
      </c>
      <c r="I133" s="177"/>
      <c r="J133" s="178">
        <f>ROUND(I133*H133,2)</f>
        <v>0</v>
      </c>
      <c r="K133" s="174" t="s">
        <v>220</v>
      </c>
      <c r="L133" s="38"/>
      <c r="M133" s="179" t="s">
        <v>3</v>
      </c>
      <c r="N133" s="180" t="s">
        <v>43</v>
      </c>
      <c r="O133" s="71"/>
      <c r="P133" s="181">
        <f>O133*H133</f>
        <v>0</v>
      </c>
      <c r="Q133" s="181">
        <v>0.00072000000000000005</v>
      </c>
      <c r="R133" s="181">
        <f>Q133*H133</f>
        <v>0.0043200000000000001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98</v>
      </c>
      <c r="AT133" s="183" t="s">
        <v>216</v>
      </c>
      <c r="AU133" s="183" t="s">
        <v>80</v>
      </c>
      <c r="AY133" s="18" t="s">
        <v>213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76</v>
      </c>
      <c r="BK133" s="184">
        <f>ROUND(I133*H133,2)</f>
        <v>0</v>
      </c>
      <c r="BL133" s="18" t="s">
        <v>98</v>
      </c>
      <c r="BM133" s="183" t="s">
        <v>2693</v>
      </c>
    </row>
    <row r="134" s="2" customFormat="1">
      <c r="A134" s="37"/>
      <c r="B134" s="38"/>
      <c r="C134" s="37"/>
      <c r="D134" s="185" t="s">
        <v>224</v>
      </c>
      <c r="E134" s="37"/>
      <c r="F134" s="186" t="s">
        <v>2694</v>
      </c>
      <c r="G134" s="37"/>
      <c r="H134" s="37"/>
      <c r="I134" s="187"/>
      <c r="J134" s="37"/>
      <c r="K134" s="37"/>
      <c r="L134" s="38"/>
      <c r="M134" s="188"/>
      <c r="N134" s="189"/>
      <c r="O134" s="71"/>
      <c r="P134" s="71"/>
      <c r="Q134" s="71"/>
      <c r="R134" s="71"/>
      <c r="S134" s="71"/>
      <c r="T134" s="72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224</v>
      </c>
      <c r="AU134" s="18" t="s">
        <v>80</v>
      </c>
    </row>
    <row r="135" s="2" customFormat="1" ht="24.15" customHeight="1">
      <c r="A135" s="37"/>
      <c r="B135" s="171"/>
      <c r="C135" s="172" t="s">
        <v>343</v>
      </c>
      <c r="D135" s="172" t="s">
        <v>216</v>
      </c>
      <c r="E135" s="173" t="s">
        <v>2695</v>
      </c>
      <c r="F135" s="174" t="s">
        <v>2696</v>
      </c>
      <c r="G135" s="175" t="s">
        <v>403</v>
      </c>
      <c r="H135" s="176">
        <v>120</v>
      </c>
      <c r="I135" s="177"/>
      <c r="J135" s="178">
        <f>ROUND(I135*H135,2)</f>
        <v>0</v>
      </c>
      <c r="K135" s="174" t="s">
        <v>220</v>
      </c>
      <c r="L135" s="38"/>
      <c r="M135" s="179" t="s">
        <v>3</v>
      </c>
      <c r="N135" s="180" t="s">
        <v>43</v>
      </c>
      <c r="O135" s="71"/>
      <c r="P135" s="181">
        <f>O135*H135</f>
        <v>0</v>
      </c>
      <c r="Q135" s="181">
        <v>0.0012600000000000001</v>
      </c>
      <c r="R135" s="181">
        <f>Q135*H135</f>
        <v>0.1512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98</v>
      </c>
      <c r="AT135" s="183" t="s">
        <v>216</v>
      </c>
      <c r="AU135" s="183" t="s">
        <v>80</v>
      </c>
      <c r="AY135" s="18" t="s">
        <v>213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76</v>
      </c>
      <c r="BK135" s="184">
        <f>ROUND(I135*H135,2)</f>
        <v>0</v>
      </c>
      <c r="BL135" s="18" t="s">
        <v>98</v>
      </c>
      <c r="BM135" s="183" t="s">
        <v>2697</v>
      </c>
    </row>
    <row r="136" s="2" customFormat="1">
      <c r="A136" s="37"/>
      <c r="B136" s="38"/>
      <c r="C136" s="37"/>
      <c r="D136" s="185" t="s">
        <v>224</v>
      </c>
      <c r="E136" s="37"/>
      <c r="F136" s="186" t="s">
        <v>2698</v>
      </c>
      <c r="G136" s="37"/>
      <c r="H136" s="37"/>
      <c r="I136" s="187"/>
      <c r="J136" s="37"/>
      <c r="K136" s="37"/>
      <c r="L136" s="38"/>
      <c r="M136" s="188"/>
      <c r="N136" s="189"/>
      <c r="O136" s="71"/>
      <c r="P136" s="71"/>
      <c r="Q136" s="71"/>
      <c r="R136" s="71"/>
      <c r="S136" s="71"/>
      <c r="T136" s="72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8" t="s">
        <v>224</v>
      </c>
      <c r="AU136" s="18" t="s">
        <v>80</v>
      </c>
    </row>
    <row r="137" s="2" customFormat="1" ht="24.15" customHeight="1">
      <c r="A137" s="37"/>
      <c r="B137" s="171"/>
      <c r="C137" s="172" t="s">
        <v>348</v>
      </c>
      <c r="D137" s="172" t="s">
        <v>216</v>
      </c>
      <c r="E137" s="173" t="s">
        <v>2699</v>
      </c>
      <c r="F137" s="174" t="s">
        <v>2700</v>
      </c>
      <c r="G137" s="175" t="s">
        <v>403</v>
      </c>
      <c r="H137" s="176">
        <v>45</v>
      </c>
      <c r="I137" s="177"/>
      <c r="J137" s="178">
        <f>ROUND(I137*H137,2)</f>
        <v>0</v>
      </c>
      <c r="K137" s="174" t="s">
        <v>220</v>
      </c>
      <c r="L137" s="38"/>
      <c r="M137" s="179" t="s">
        <v>3</v>
      </c>
      <c r="N137" s="180" t="s">
        <v>43</v>
      </c>
      <c r="O137" s="71"/>
      <c r="P137" s="181">
        <f>O137*H137</f>
        <v>0</v>
      </c>
      <c r="Q137" s="181">
        <v>0.00158</v>
      </c>
      <c r="R137" s="181">
        <f>Q137*H137</f>
        <v>0.071099999999999997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98</v>
      </c>
      <c r="AT137" s="183" t="s">
        <v>216</v>
      </c>
      <c r="AU137" s="183" t="s">
        <v>80</v>
      </c>
      <c r="AY137" s="18" t="s">
        <v>213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76</v>
      </c>
      <c r="BK137" s="184">
        <f>ROUND(I137*H137,2)</f>
        <v>0</v>
      </c>
      <c r="BL137" s="18" t="s">
        <v>98</v>
      </c>
      <c r="BM137" s="183" t="s">
        <v>2701</v>
      </c>
    </row>
    <row r="138" s="2" customFormat="1">
      <c r="A138" s="37"/>
      <c r="B138" s="38"/>
      <c r="C138" s="37"/>
      <c r="D138" s="185" t="s">
        <v>224</v>
      </c>
      <c r="E138" s="37"/>
      <c r="F138" s="186" t="s">
        <v>2702</v>
      </c>
      <c r="G138" s="37"/>
      <c r="H138" s="37"/>
      <c r="I138" s="187"/>
      <c r="J138" s="37"/>
      <c r="K138" s="37"/>
      <c r="L138" s="38"/>
      <c r="M138" s="188"/>
      <c r="N138" s="189"/>
      <c r="O138" s="71"/>
      <c r="P138" s="71"/>
      <c r="Q138" s="71"/>
      <c r="R138" s="71"/>
      <c r="S138" s="71"/>
      <c r="T138" s="72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224</v>
      </c>
      <c r="AU138" s="18" t="s">
        <v>80</v>
      </c>
    </row>
    <row r="139" s="2" customFormat="1" ht="33" customHeight="1">
      <c r="A139" s="37"/>
      <c r="B139" s="171"/>
      <c r="C139" s="172" t="s">
        <v>354</v>
      </c>
      <c r="D139" s="172" t="s">
        <v>216</v>
      </c>
      <c r="E139" s="173" t="s">
        <v>2703</v>
      </c>
      <c r="F139" s="174" t="s">
        <v>2704</v>
      </c>
      <c r="G139" s="175" t="s">
        <v>403</v>
      </c>
      <c r="H139" s="176">
        <v>6</v>
      </c>
      <c r="I139" s="177"/>
      <c r="J139" s="178">
        <f>ROUND(I139*H139,2)</f>
        <v>0</v>
      </c>
      <c r="K139" s="174" t="s">
        <v>220</v>
      </c>
      <c r="L139" s="38"/>
      <c r="M139" s="179" t="s">
        <v>3</v>
      </c>
      <c r="N139" s="180" t="s">
        <v>43</v>
      </c>
      <c r="O139" s="71"/>
      <c r="P139" s="181">
        <f>O139*H139</f>
        <v>0</v>
      </c>
      <c r="Q139" s="181">
        <v>3.0000000000000001E-05</v>
      </c>
      <c r="R139" s="181">
        <f>Q139*H139</f>
        <v>0.00018000000000000001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98</v>
      </c>
      <c r="AT139" s="183" t="s">
        <v>216</v>
      </c>
      <c r="AU139" s="183" t="s">
        <v>80</v>
      </c>
      <c r="AY139" s="18" t="s">
        <v>213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76</v>
      </c>
      <c r="BK139" s="184">
        <f>ROUND(I139*H139,2)</f>
        <v>0</v>
      </c>
      <c r="BL139" s="18" t="s">
        <v>98</v>
      </c>
      <c r="BM139" s="183" t="s">
        <v>2705</v>
      </c>
    </row>
    <row r="140" s="2" customFormat="1">
      <c r="A140" s="37"/>
      <c r="B140" s="38"/>
      <c r="C140" s="37"/>
      <c r="D140" s="185" t="s">
        <v>224</v>
      </c>
      <c r="E140" s="37"/>
      <c r="F140" s="186" t="s">
        <v>2706</v>
      </c>
      <c r="G140" s="37"/>
      <c r="H140" s="37"/>
      <c r="I140" s="187"/>
      <c r="J140" s="37"/>
      <c r="K140" s="37"/>
      <c r="L140" s="38"/>
      <c r="M140" s="188"/>
      <c r="N140" s="189"/>
      <c r="O140" s="71"/>
      <c r="P140" s="71"/>
      <c r="Q140" s="71"/>
      <c r="R140" s="71"/>
      <c r="S140" s="71"/>
      <c r="T140" s="72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8" t="s">
        <v>224</v>
      </c>
      <c r="AU140" s="18" t="s">
        <v>80</v>
      </c>
    </row>
    <row r="141" s="2" customFormat="1" ht="33" customHeight="1">
      <c r="A141" s="37"/>
      <c r="B141" s="171"/>
      <c r="C141" s="172" t="s">
        <v>359</v>
      </c>
      <c r="D141" s="172" t="s">
        <v>216</v>
      </c>
      <c r="E141" s="173" t="s">
        <v>2707</v>
      </c>
      <c r="F141" s="174" t="s">
        <v>2708</v>
      </c>
      <c r="G141" s="175" t="s">
        <v>403</v>
      </c>
      <c r="H141" s="176">
        <v>30</v>
      </c>
      <c r="I141" s="177"/>
      <c r="J141" s="178">
        <f>ROUND(I141*H141,2)</f>
        <v>0</v>
      </c>
      <c r="K141" s="174" t="s">
        <v>220</v>
      </c>
      <c r="L141" s="38"/>
      <c r="M141" s="179" t="s">
        <v>3</v>
      </c>
      <c r="N141" s="180" t="s">
        <v>43</v>
      </c>
      <c r="O141" s="71"/>
      <c r="P141" s="181">
        <f>O141*H141</f>
        <v>0</v>
      </c>
      <c r="Q141" s="181">
        <v>5.0000000000000002E-05</v>
      </c>
      <c r="R141" s="181">
        <f>Q141*H141</f>
        <v>0.0015</v>
      </c>
      <c r="S141" s="181">
        <v>0</v>
      </c>
      <c r="T141" s="18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3" t="s">
        <v>98</v>
      </c>
      <c r="AT141" s="183" t="s">
        <v>216</v>
      </c>
      <c r="AU141" s="183" t="s">
        <v>80</v>
      </c>
      <c r="AY141" s="18" t="s">
        <v>213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8" t="s">
        <v>76</v>
      </c>
      <c r="BK141" s="184">
        <f>ROUND(I141*H141,2)</f>
        <v>0</v>
      </c>
      <c r="BL141" s="18" t="s">
        <v>98</v>
      </c>
      <c r="BM141" s="183" t="s">
        <v>2709</v>
      </c>
    </row>
    <row r="142" s="2" customFormat="1">
      <c r="A142" s="37"/>
      <c r="B142" s="38"/>
      <c r="C142" s="37"/>
      <c r="D142" s="185" t="s">
        <v>224</v>
      </c>
      <c r="E142" s="37"/>
      <c r="F142" s="186" t="s">
        <v>2710</v>
      </c>
      <c r="G142" s="37"/>
      <c r="H142" s="37"/>
      <c r="I142" s="187"/>
      <c r="J142" s="37"/>
      <c r="K142" s="37"/>
      <c r="L142" s="38"/>
      <c r="M142" s="188"/>
      <c r="N142" s="189"/>
      <c r="O142" s="71"/>
      <c r="P142" s="71"/>
      <c r="Q142" s="71"/>
      <c r="R142" s="71"/>
      <c r="S142" s="71"/>
      <c r="T142" s="72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8" t="s">
        <v>224</v>
      </c>
      <c r="AU142" s="18" t="s">
        <v>80</v>
      </c>
    </row>
    <row r="143" s="2" customFormat="1" ht="33" customHeight="1">
      <c r="A143" s="37"/>
      <c r="B143" s="171"/>
      <c r="C143" s="172" t="s">
        <v>364</v>
      </c>
      <c r="D143" s="172" t="s">
        <v>216</v>
      </c>
      <c r="E143" s="173" t="s">
        <v>2711</v>
      </c>
      <c r="F143" s="174" t="s">
        <v>2712</v>
      </c>
      <c r="G143" s="175" t="s">
        <v>403</v>
      </c>
      <c r="H143" s="176">
        <v>6</v>
      </c>
      <c r="I143" s="177"/>
      <c r="J143" s="178">
        <f>ROUND(I143*H143,2)</f>
        <v>0</v>
      </c>
      <c r="K143" s="174" t="s">
        <v>220</v>
      </c>
      <c r="L143" s="38"/>
      <c r="M143" s="179" t="s">
        <v>3</v>
      </c>
      <c r="N143" s="180" t="s">
        <v>43</v>
      </c>
      <c r="O143" s="71"/>
      <c r="P143" s="181">
        <f>O143*H143</f>
        <v>0</v>
      </c>
      <c r="Q143" s="181">
        <v>6.0000000000000002E-05</v>
      </c>
      <c r="R143" s="181">
        <f>Q143*H143</f>
        <v>0.00036000000000000002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98</v>
      </c>
      <c r="AT143" s="183" t="s">
        <v>216</v>
      </c>
      <c r="AU143" s="183" t="s">
        <v>80</v>
      </c>
      <c r="AY143" s="18" t="s">
        <v>213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76</v>
      </c>
      <c r="BK143" s="184">
        <f>ROUND(I143*H143,2)</f>
        <v>0</v>
      </c>
      <c r="BL143" s="18" t="s">
        <v>98</v>
      </c>
      <c r="BM143" s="183" t="s">
        <v>2713</v>
      </c>
    </row>
    <row r="144" s="2" customFormat="1">
      <c r="A144" s="37"/>
      <c r="B144" s="38"/>
      <c r="C144" s="37"/>
      <c r="D144" s="185" t="s">
        <v>224</v>
      </c>
      <c r="E144" s="37"/>
      <c r="F144" s="186" t="s">
        <v>2714</v>
      </c>
      <c r="G144" s="37"/>
      <c r="H144" s="37"/>
      <c r="I144" s="187"/>
      <c r="J144" s="37"/>
      <c r="K144" s="37"/>
      <c r="L144" s="38"/>
      <c r="M144" s="188"/>
      <c r="N144" s="189"/>
      <c r="O144" s="71"/>
      <c r="P144" s="71"/>
      <c r="Q144" s="71"/>
      <c r="R144" s="71"/>
      <c r="S144" s="71"/>
      <c r="T144" s="72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224</v>
      </c>
      <c r="AU144" s="18" t="s">
        <v>80</v>
      </c>
    </row>
    <row r="145" s="2" customFormat="1" ht="24.15" customHeight="1">
      <c r="A145" s="37"/>
      <c r="B145" s="171"/>
      <c r="C145" s="172" t="s">
        <v>369</v>
      </c>
      <c r="D145" s="172" t="s">
        <v>216</v>
      </c>
      <c r="E145" s="173" t="s">
        <v>2715</v>
      </c>
      <c r="F145" s="174" t="s">
        <v>2716</v>
      </c>
      <c r="G145" s="175" t="s">
        <v>329</v>
      </c>
      <c r="H145" s="176">
        <v>30</v>
      </c>
      <c r="I145" s="177"/>
      <c r="J145" s="178">
        <f>ROUND(I145*H145,2)</f>
        <v>0</v>
      </c>
      <c r="K145" s="174" t="s">
        <v>220</v>
      </c>
      <c r="L145" s="38"/>
      <c r="M145" s="179" t="s">
        <v>3</v>
      </c>
      <c r="N145" s="180" t="s">
        <v>43</v>
      </c>
      <c r="O145" s="71"/>
      <c r="P145" s="181">
        <f>O145*H145</f>
        <v>0</v>
      </c>
      <c r="Q145" s="181">
        <v>1.0000000000000001E-05</v>
      </c>
      <c r="R145" s="181">
        <f>Q145*H145</f>
        <v>0.00030000000000000003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98</v>
      </c>
      <c r="AT145" s="183" t="s">
        <v>216</v>
      </c>
      <c r="AU145" s="183" t="s">
        <v>80</v>
      </c>
      <c r="AY145" s="18" t="s">
        <v>213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76</v>
      </c>
      <c r="BK145" s="184">
        <f>ROUND(I145*H145,2)</f>
        <v>0</v>
      </c>
      <c r="BL145" s="18" t="s">
        <v>98</v>
      </c>
      <c r="BM145" s="183" t="s">
        <v>2717</v>
      </c>
    </row>
    <row r="146" s="2" customFormat="1">
      <c r="A146" s="37"/>
      <c r="B146" s="38"/>
      <c r="C146" s="37"/>
      <c r="D146" s="185" t="s">
        <v>224</v>
      </c>
      <c r="E146" s="37"/>
      <c r="F146" s="186" t="s">
        <v>2718</v>
      </c>
      <c r="G146" s="37"/>
      <c r="H146" s="37"/>
      <c r="I146" s="187"/>
      <c r="J146" s="37"/>
      <c r="K146" s="37"/>
      <c r="L146" s="38"/>
      <c r="M146" s="188"/>
      <c r="N146" s="189"/>
      <c r="O146" s="71"/>
      <c r="P146" s="71"/>
      <c r="Q146" s="71"/>
      <c r="R146" s="71"/>
      <c r="S146" s="71"/>
      <c r="T146" s="72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224</v>
      </c>
      <c r="AU146" s="18" t="s">
        <v>80</v>
      </c>
    </row>
    <row r="147" s="2" customFormat="1" ht="24.15" customHeight="1">
      <c r="A147" s="37"/>
      <c r="B147" s="171"/>
      <c r="C147" s="172" t="s">
        <v>374</v>
      </c>
      <c r="D147" s="172" t="s">
        <v>216</v>
      </c>
      <c r="E147" s="173" t="s">
        <v>2719</v>
      </c>
      <c r="F147" s="174" t="s">
        <v>2720</v>
      </c>
      <c r="G147" s="175" t="s">
        <v>329</v>
      </c>
      <c r="H147" s="176">
        <v>22</v>
      </c>
      <c r="I147" s="177"/>
      <c r="J147" s="178">
        <f>ROUND(I147*H147,2)</f>
        <v>0</v>
      </c>
      <c r="K147" s="174" t="s">
        <v>220</v>
      </c>
      <c r="L147" s="38"/>
      <c r="M147" s="179" t="s">
        <v>3</v>
      </c>
      <c r="N147" s="180" t="s">
        <v>43</v>
      </c>
      <c r="O147" s="71"/>
      <c r="P147" s="181">
        <f>O147*H147</f>
        <v>0</v>
      </c>
      <c r="Q147" s="181">
        <v>3.0000000000000001E-05</v>
      </c>
      <c r="R147" s="181">
        <f>Q147*H147</f>
        <v>0.00066</v>
      </c>
      <c r="S147" s="181">
        <v>0</v>
      </c>
      <c r="T147" s="18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3" t="s">
        <v>98</v>
      </c>
      <c r="AT147" s="183" t="s">
        <v>216</v>
      </c>
      <c r="AU147" s="183" t="s">
        <v>80</v>
      </c>
      <c r="AY147" s="18" t="s">
        <v>213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76</v>
      </c>
      <c r="BK147" s="184">
        <f>ROUND(I147*H147,2)</f>
        <v>0</v>
      </c>
      <c r="BL147" s="18" t="s">
        <v>98</v>
      </c>
      <c r="BM147" s="183" t="s">
        <v>2721</v>
      </c>
    </row>
    <row r="148" s="2" customFormat="1">
      <c r="A148" s="37"/>
      <c r="B148" s="38"/>
      <c r="C148" s="37"/>
      <c r="D148" s="185" t="s">
        <v>224</v>
      </c>
      <c r="E148" s="37"/>
      <c r="F148" s="186" t="s">
        <v>2722</v>
      </c>
      <c r="G148" s="37"/>
      <c r="H148" s="37"/>
      <c r="I148" s="187"/>
      <c r="J148" s="37"/>
      <c r="K148" s="37"/>
      <c r="L148" s="38"/>
      <c r="M148" s="188"/>
      <c r="N148" s="189"/>
      <c r="O148" s="71"/>
      <c r="P148" s="71"/>
      <c r="Q148" s="71"/>
      <c r="R148" s="71"/>
      <c r="S148" s="71"/>
      <c r="T148" s="72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224</v>
      </c>
      <c r="AU148" s="18" t="s">
        <v>80</v>
      </c>
    </row>
    <row r="149" s="2" customFormat="1" ht="24.15" customHeight="1">
      <c r="A149" s="37"/>
      <c r="B149" s="171"/>
      <c r="C149" s="172" t="s">
        <v>379</v>
      </c>
      <c r="D149" s="172" t="s">
        <v>216</v>
      </c>
      <c r="E149" s="173" t="s">
        <v>2723</v>
      </c>
      <c r="F149" s="174" t="s">
        <v>2724</v>
      </c>
      <c r="G149" s="175" t="s">
        <v>329</v>
      </c>
      <c r="H149" s="176">
        <v>56</v>
      </c>
      <c r="I149" s="177"/>
      <c r="J149" s="178">
        <f>ROUND(I149*H149,2)</f>
        <v>0</v>
      </c>
      <c r="K149" s="174" t="s">
        <v>220</v>
      </c>
      <c r="L149" s="38"/>
      <c r="M149" s="179" t="s">
        <v>3</v>
      </c>
      <c r="N149" s="180" t="s">
        <v>43</v>
      </c>
      <c r="O149" s="71"/>
      <c r="P149" s="181">
        <f>O149*H149</f>
        <v>0</v>
      </c>
      <c r="Q149" s="181">
        <v>5.0000000000000002E-05</v>
      </c>
      <c r="R149" s="181">
        <f>Q149*H149</f>
        <v>0.0028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98</v>
      </c>
      <c r="AT149" s="183" t="s">
        <v>216</v>
      </c>
      <c r="AU149" s="183" t="s">
        <v>80</v>
      </c>
      <c r="AY149" s="18" t="s">
        <v>213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76</v>
      </c>
      <c r="BK149" s="184">
        <f>ROUND(I149*H149,2)</f>
        <v>0</v>
      </c>
      <c r="BL149" s="18" t="s">
        <v>98</v>
      </c>
      <c r="BM149" s="183" t="s">
        <v>2725</v>
      </c>
    </row>
    <row r="150" s="2" customFormat="1">
      <c r="A150" s="37"/>
      <c r="B150" s="38"/>
      <c r="C150" s="37"/>
      <c r="D150" s="185" t="s">
        <v>224</v>
      </c>
      <c r="E150" s="37"/>
      <c r="F150" s="186" t="s">
        <v>2726</v>
      </c>
      <c r="G150" s="37"/>
      <c r="H150" s="37"/>
      <c r="I150" s="187"/>
      <c r="J150" s="37"/>
      <c r="K150" s="37"/>
      <c r="L150" s="38"/>
      <c r="M150" s="188"/>
      <c r="N150" s="189"/>
      <c r="O150" s="71"/>
      <c r="P150" s="71"/>
      <c r="Q150" s="71"/>
      <c r="R150" s="71"/>
      <c r="S150" s="71"/>
      <c r="T150" s="72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224</v>
      </c>
      <c r="AU150" s="18" t="s">
        <v>80</v>
      </c>
    </row>
    <row r="151" s="2" customFormat="1" ht="16.5" customHeight="1">
      <c r="A151" s="37"/>
      <c r="B151" s="171"/>
      <c r="C151" s="172" t="s">
        <v>384</v>
      </c>
      <c r="D151" s="172" t="s">
        <v>216</v>
      </c>
      <c r="E151" s="173" t="s">
        <v>2727</v>
      </c>
      <c r="F151" s="174" t="s">
        <v>2728</v>
      </c>
      <c r="G151" s="175" t="s">
        <v>403</v>
      </c>
      <c r="H151" s="176">
        <v>171</v>
      </c>
      <c r="I151" s="177"/>
      <c r="J151" s="178">
        <f>ROUND(I151*H151,2)</f>
        <v>0</v>
      </c>
      <c r="K151" s="174" t="s">
        <v>220</v>
      </c>
      <c r="L151" s="38"/>
      <c r="M151" s="179" t="s">
        <v>3</v>
      </c>
      <c r="N151" s="180" t="s">
        <v>43</v>
      </c>
      <c r="O151" s="71"/>
      <c r="P151" s="181">
        <f>O151*H151</f>
        <v>0</v>
      </c>
      <c r="Q151" s="181">
        <v>0</v>
      </c>
      <c r="R151" s="181">
        <f>Q151*H151</f>
        <v>0</v>
      </c>
      <c r="S151" s="181">
        <v>0</v>
      </c>
      <c r="T151" s="18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98</v>
      </c>
      <c r="AT151" s="183" t="s">
        <v>216</v>
      </c>
      <c r="AU151" s="183" t="s">
        <v>80</v>
      </c>
      <c r="AY151" s="18" t="s">
        <v>213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76</v>
      </c>
      <c r="BK151" s="184">
        <f>ROUND(I151*H151,2)</f>
        <v>0</v>
      </c>
      <c r="BL151" s="18" t="s">
        <v>98</v>
      </c>
      <c r="BM151" s="183" t="s">
        <v>2729</v>
      </c>
    </row>
    <row r="152" s="2" customFormat="1">
      <c r="A152" s="37"/>
      <c r="B152" s="38"/>
      <c r="C152" s="37"/>
      <c r="D152" s="185" t="s">
        <v>224</v>
      </c>
      <c r="E152" s="37"/>
      <c r="F152" s="186" t="s">
        <v>2730</v>
      </c>
      <c r="G152" s="37"/>
      <c r="H152" s="37"/>
      <c r="I152" s="187"/>
      <c r="J152" s="37"/>
      <c r="K152" s="37"/>
      <c r="L152" s="38"/>
      <c r="M152" s="188"/>
      <c r="N152" s="189"/>
      <c r="O152" s="71"/>
      <c r="P152" s="71"/>
      <c r="Q152" s="71"/>
      <c r="R152" s="71"/>
      <c r="S152" s="71"/>
      <c r="T152" s="72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224</v>
      </c>
      <c r="AU152" s="18" t="s">
        <v>80</v>
      </c>
    </row>
    <row r="153" s="2" customFormat="1" ht="24.15" customHeight="1">
      <c r="A153" s="37"/>
      <c r="B153" s="171"/>
      <c r="C153" s="172" t="s">
        <v>389</v>
      </c>
      <c r="D153" s="172" t="s">
        <v>216</v>
      </c>
      <c r="E153" s="173" t="s">
        <v>2731</v>
      </c>
      <c r="F153" s="174" t="s">
        <v>2732</v>
      </c>
      <c r="G153" s="175" t="s">
        <v>2733</v>
      </c>
      <c r="H153" s="176">
        <v>16</v>
      </c>
      <c r="I153" s="177"/>
      <c r="J153" s="178">
        <f>ROUND(I153*H153,2)</f>
        <v>0</v>
      </c>
      <c r="K153" s="174" t="s">
        <v>415</v>
      </c>
      <c r="L153" s="38"/>
      <c r="M153" s="179" t="s">
        <v>3</v>
      </c>
      <c r="N153" s="180" t="s">
        <v>43</v>
      </c>
      <c r="O153" s="71"/>
      <c r="P153" s="181">
        <f>O153*H153</f>
        <v>0</v>
      </c>
      <c r="Q153" s="181">
        <v>0</v>
      </c>
      <c r="R153" s="181">
        <f>Q153*H153</f>
        <v>0</v>
      </c>
      <c r="S153" s="181">
        <v>0</v>
      </c>
      <c r="T153" s="18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3" t="s">
        <v>98</v>
      </c>
      <c r="AT153" s="183" t="s">
        <v>216</v>
      </c>
      <c r="AU153" s="183" t="s">
        <v>80</v>
      </c>
      <c r="AY153" s="18" t="s">
        <v>213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8" t="s">
        <v>76</v>
      </c>
      <c r="BK153" s="184">
        <f>ROUND(I153*H153,2)</f>
        <v>0</v>
      </c>
      <c r="BL153" s="18" t="s">
        <v>98</v>
      </c>
      <c r="BM153" s="183" t="s">
        <v>2734</v>
      </c>
    </row>
    <row r="154" s="2" customFormat="1" ht="16.5" customHeight="1">
      <c r="A154" s="37"/>
      <c r="B154" s="171"/>
      <c r="C154" s="172" t="s">
        <v>394</v>
      </c>
      <c r="D154" s="172" t="s">
        <v>216</v>
      </c>
      <c r="E154" s="173" t="s">
        <v>2735</v>
      </c>
      <c r="F154" s="174" t="s">
        <v>2736</v>
      </c>
      <c r="G154" s="175" t="s">
        <v>2733</v>
      </c>
      <c r="H154" s="176">
        <v>24</v>
      </c>
      <c r="I154" s="177"/>
      <c r="J154" s="178">
        <f>ROUND(I154*H154,2)</f>
        <v>0</v>
      </c>
      <c r="K154" s="174" t="s">
        <v>415</v>
      </c>
      <c r="L154" s="38"/>
      <c r="M154" s="179" t="s">
        <v>3</v>
      </c>
      <c r="N154" s="180" t="s">
        <v>43</v>
      </c>
      <c r="O154" s="71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3" t="s">
        <v>98</v>
      </c>
      <c r="AT154" s="183" t="s">
        <v>216</v>
      </c>
      <c r="AU154" s="183" t="s">
        <v>80</v>
      </c>
      <c r="AY154" s="18" t="s">
        <v>213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8" t="s">
        <v>76</v>
      </c>
      <c r="BK154" s="184">
        <f>ROUND(I154*H154,2)</f>
        <v>0</v>
      </c>
      <c r="BL154" s="18" t="s">
        <v>98</v>
      </c>
      <c r="BM154" s="183" t="s">
        <v>2737</v>
      </c>
    </row>
    <row r="155" s="2" customFormat="1" ht="49.05" customHeight="1">
      <c r="A155" s="37"/>
      <c r="B155" s="171"/>
      <c r="C155" s="172" t="s">
        <v>400</v>
      </c>
      <c r="D155" s="172" t="s">
        <v>216</v>
      </c>
      <c r="E155" s="173" t="s">
        <v>2738</v>
      </c>
      <c r="F155" s="174" t="s">
        <v>2739</v>
      </c>
      <c r="G155" s="175" t="s">
        <v>281</v>
      </c>
      <c r="H155" s="176">
        <v>0.23200000000000001</v>
      </c>
      <c r="I155" s="177"/>
      <c r="J155" s="178">
        <f>ROUND(I155*H155,2)</f>
        <v>0</v>
      </c>
      <c r="K155" s="174" t="s">
        <v>220</v>
      </c>
      <c r="L155" s="38"/>
      <c r="M155" s="179" t="s">
        <v>3</v>
      </c>
      <c r="N155" s="180" t="s">
        <v>43</v>
      </c>
      <c r="O155" s="71"/>
      <c r="P155" s="181">
        <f>O155*H155</f>
        <v>0</v>
      </c>
      <c r="Q155" s="181">
        <v>0</v>
      </c>
      <c r="R155" s="181">
        <f>Q155*H155</f>
        <v>0</v>
      </c>
      <c r="S155" s="181">
        <v>0</v>
      </c>
      <c r="T155" s="18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3" t="s">
        <v>98</v>
      </c>
      <c r="AT155" s="183" t="s">
        <v>216</v>
      </c>
      <c r="AU155" s="183" t="s">
        <v>80</v>
      </c>
      <c r="AY155" s="18" t="s">
        <v>213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8" t="s">
        <v>76</v>
      </c>
      <c r="BK155" s="184">
        <f>ROUND(I155*H155,2)</f>
        <v>0</v>
      </c>
      <c r="BL155" s="18" t="s">
        <v>98</v>
      </c>
      <c r="BM155" s="183" t="s">
        <v>2740</v>
      </c>
    </row>
    <row r="156" s="2" customFormat="1">
      <c r="A156" s="37"/>
      <c r="B156" s="38"/>
      <c r="C156" s="37"/>
      <c r="D156" s="185" t="s">
        <v>224</v>
      </c>
      <c r="E156" s="37"/>
      <c r="F156" s="186" t="s">
        <v>2741</v>
      </c>
      <c r="G156" s="37"/>
      <c r="H156" s="37"/>
      <c r="I156" s="187"/>
      <c r="J156" s="37"/>
      <c r="K156" s="37"/>
      <c r="L156" s="38"/>
      <c r="M156" s="188"/>
      <c r="N156" s="189"/>
      <c r="O156" s="71"/>
      <c r="P156" s="71"/>
      <c r="Q156" s="71"/>
      <c r="R156" s="71"/>
      <c r="S156" s="71"/>
      <c r="T156" s="72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224</v>
      </c>
      <c r="AU156" s="18" t="s">
        <v>80</v>
      </c>
    </row>
    <row r="157" s="2" customFormat="1" ht="62.7" customHeight="1">
      <c r="A157" s="37"/>
      <c r="B157" s="171"/>
      <c r="C157" s="172" t="s">
        <v>406</v>
      </c>
      <c r="D157" s="172" t="s">
        <v>216</v>
      </c>
      <c r="E157" s="173" t="s">
        <v>2742</v>
      </c>
      <c r="F157" s="174" t="s">
        <v>2743</v>
      </c>
      <c r="G157" s="175" t="s">
        <v>281</v>
      </c>
      <c r="H157" s="176">
        <v>0.23200000000000001</v>
      </c>
      <c r="I157" s="177"/>
      <c r="J157" s="178">
        <f>ROUND(I157*H157,2)</f>
        <v>0</v>
      </c>
      <c r="K157" s="174" t="s">
        <v>220</v>
      </c>
      <c r="L157" s="38"/>
      <c r="M157" s="179" t="s">
        <v>3</v>
      </c>
      <c r="N157" s="180" t="s">
        <v>43</v>
      </c>
      <c r="O157" s="71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3" t="s">
        <v>98</v>
      </c>
      <c r="AT157" s="183" t="s">
        <v>216</v>
      </c>
      <c r="AU157" s="183" t="s">
        <v>80</v>
      </c>
      <c r="AY157" s="18" t="s">
        <v>213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8" t="s">
        <v>76</v>
      </c>
      <c r="BK157" s="184">
        <f>ROUND(I157*H157,2)</f>
        <v>0</v>
      </c>
      <c r="BL157" s="18" t="s">
        <v>98</v>
      </c>
      <c r="BM157" s="183" t="s">
        <v>2744</v>
      </c>
    </row>
    <row r="158" s="2" customFormat="1">
      <c r="A158" s="37"/>
      <c r="B158" s="38"/>
      <c r="C158" s="37"/>
      <c r="D158" s="185" t="s">
        <v>224</v>
      </c>
      <c r="E158" s="37"/>
      <c r="F158" s="186" t="s">
        <v>2745</v>
      </c>
      <c r="G158" s="37"/>
      <c r="H158" s="37"/>
      <c r="I158" s="187"/>
      <c r="J158" s="37"/>
      <c r="K158" s="37"/>
      <c r="L158" s="38"/>
      <c r="M158" s="188"/>
      <c r="N158" s="189"/>
      <c r="O158" s="71"/>
      <c r="P158" s="71"/>
      <c r="Q158" s="71"/>
      <c r="R158" s="71"/>
      <c r="S158" s="71"/>
      <c r="T158" s="72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224</v>
      </c>
      <c r="AU158" s="18" t="s">
        <v>80</v>
      </c>
    </row>
    <row r="159" s="12" customFormat="1" ht="22.8" customHeight="1">
      <c r="A159" s="12"/>
      <c r="B159" s="158"/>
      <c r="C159" s="12"/>
      <c r="D159" s="159" t="s">
        <v>71</v>
      </c>
      <c r="E159" s="169" t="s">
        <v>2746</v>
      </c>
      <c r="F159" s="169" t="s">
        <v>2747</v>
      </c>
      <c r="G159" s="12"/>
      <c r="H159" s="12"/>
      <c r="I159" s="161"/>
      <c r="J159" s="170">
        <f>BK159</f>
        <v>0</v>
      </c>
      <c r="K159" s="12"/>
      <c r="L159" s="158"/>
      <c r="M159" s="163"/>
      <c r="N159" s="164"/>
      <c r="O159" s="164"/>
      <c r="P159" s="165">
        <f>SUM(P160:P180)</f>
        <v>0</v>
      </c>
      <c r="Q159" s="164"/>
      <c r="R159" s="165">
        <f>SUM(R160:R180)</f>
        <v>0.01804</v>
      </c>
      <c r="S159" s="164"/>
      <c r="T159" s="166">
        <f>SUM(T160:T180)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59" t="s">
        <v>80</v>
      </c>
      <c r="AT159" s="167" t="s">
        <v>71</v>
      </c>
      <c r="AU159" s="167" t="s">
        <v>76</v>
      </c>
      <c r="AY159" s="159" t="s">
        <v>213</v>
      </c>
      <c r="BK159" s="168">
        <f>SUM(BK160:BK180)</f>
        <v>0</v>
      </c>
    </row>
    <row r="160" s="2" customFormat="1" ht="24.15" customHeight="1">
      <c r="A160" s="37"/>
      <c r="B160" s="171"/>
      <c r="C160" s="172" t="s">
        <v>411</v>
      </c>
      <c r="D160" s="172" t="s">
        <v>216</v>
      </c>
      <c r="E160" s="173" t="s">
        <v>2748</v>
      </c>
      <c r="F160" s="174" t="s">
        <v>2749</v>
      </c>
      <c r="G160" s="175" t="s">
        <v>329</v>
      </c>
      <c r="H160" s="176">
        <v>12</v>
      </c>
      <c r="I160" s="177"/>
      <c r="J160" s="178">
        <f>ROUND(I160*H160,2)</f>
        <v>0</v>
      </c>
      <c r="K160" s="174" t="s">
        <v>220</v>
      </c>
      <c r="L160" s="38"/>
      <c r="M160" s="179" t="s">
        <v>3</v>
      </c>
      <c r="N160" s="180" t="s">
        <v>43</v>
      </c>
      <c r="O160" s="71"/>
      <c r="P160" s="181">
        <f>O160*H160</f>
        <v>0</v>
      </c>
      <c r="Q160" s="181">
        <v>0.00024000000000000001</v>
      </c>
      <c r="R160" s="181">
        <f>Q160*H160</f>
        <v>0.0028800000000000002</v>
      </c>
      <c r="S160" s="181">
        <v>0</v>
      </c>
      <c r="T160" s="18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3" t="s">
        <v>98</v>
      </c>
      <c r="AT160" s="183" t="s">
        <v>216</v>
      </c>
      <c r="AU160" s="183" t="s">
        <v>80</v>
      </c>
      <c r="AY160" s="18" t="s">
        <v>213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8" t="s">
        <v>76</v>
      </c>
      <c r="BK160" s="184">
        <f>ROUND(I160*H160,2)</f>
        <v>0</v>
      </c>
      <c r="BL160" s="18" t="s">
        <v>98</v>
      </c>
      <c r="BM160" s="183" t="s">
        <v>2750</v>
      </c>
    </row>
    <row r="161" s="2" customFormat="1">
      <c r="A161" s="37"/>
      <c r="B161" s="38"/>
      <c r="C161" s="37"/>
      <c r="D161" s="185" t="s">
        <v>224</v>
      </c>
      <c r="E161" s="37"/>
      <c r="F161" s="186" t="s">
        <v>2751</v>
      </c>
      <c r="G161" s="37"/>
      <c r="H161" s="37"/>
      <c r="I161" s="187"/>
      <c r="J161" s="37"/>
      <c r="K161" s="37"/>
      <c r="L161" s="38"/>
      <c r="M161" s="188"/>
      <c r="N161" s="189"/>
      <c r="O161" s="71"/>
      <c r="P161" s="71"/>
      <c r="Q161" s="71"/>
      <c r="R161" s="71"/>
      <c r="S161" s="71"/>
      <c r="T161" s="72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8" t="s">
        <v>224</v>
      </c>
      <c r="AU161" s="18" t="s">
        <v>80</v>
      </c>
    </row>
    <row r="162" s="2" customFormat="1" ht="21.75" customHeight="1">
      <c r="A162" s="37"/>
      <c r="B162" s="171"/>
      <c r="C162" s="172" t="s">
        <v>417</v>
      </c>
      <c r="D162" s="172" t="s">
        <v>216</v>
      </c>
      <c r="E162" s="173" t="s">
        <v>2752</v>
      </c>
      <c r="F162" s="174" t="s">
        <v>2753</v>
      </c>
      <c r="G162" s="175" t="s">
        <v>329</v>
      </c>
      <c r="H162" s="176">
        <v>2</v>
      </c>
      <c r="I162" s="177"/>
      <c r="J162" s="178">
        <f>ROUND(I162*H162,2)</f>
        <v>0</v>
      </c>
      <c r="K162" s="174" t="s">
        <v>220</v>
      </c>
      <c r="L162" s="38"/>
      <c r="M162" s="179" t="s">
        <v>3</v>
      </c>
      <c r="N162" s="180" t="s">
        <v>43</v>
      </c>
      <c r="O162" s="71"/>
      <c r="P162" s="181">
        <f>O162*H162</f>
        <v>0</v>
      </c>
      <c r="Q162" s="181">
        <v>0.00052999999999999998</v>
      </c>
      <c r="R162" s="181">
        <f>Q162*H162</f>
        <v>0.00106</v>
      </c>
      <c r="S162" s="181">
        <v>0</v>
      </c>
      <c r="T162" s="18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3" t="s">
        <v>98</v>
      </c>
      <c r="AT162" s="183" t="s">
        <v>216</v>
      </c>
      <c r="AU162" s="183" t="s">
        <v>80</v>
      </c>
      <c r="AY162" s="18" t="s">
        <v>213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8" t="s">
        <v>76</v>
      </c>
      <c r="BK162" s="184">
        <f>ROUND(I162*H162,2)</f>
        <v>0</v>
      </c>
      <c r="BL162" s="18" t="s">
        <v>98</v>
      </c>
      <c r="BM162" s="183" t="s">
        <v>2754</v>
      </c>
    </row>
    <row r="163" s="2" customFormat="1">
      <c r="A163" s="37"/>
      <c r="B163" s="38"/>
      <c r="C163" s="37"/>
      <c r="D163" s="185" t="s">
        <v>224</v>
      </c>
      <c r="E163" s="37"/>
      <c r="F163" s="186" t="s">
        <v>2755</v>
      </c>
      <c r="G163" s="37"/>
      <c r="H163" s="37"/>
      <c r="I163" s="187"/>
      <c r="J163" s="37"/>
      <c r="K163" s="37"/>
      <c r="L163" s="38"/>
      <c r="M163" s="188"/>
      <c r="N163" s="189"/>
      <c r="O163" s="71"/>
      <c r="P163" s="71"/>
      <c r="Q163" s="71"/>
      <c r="R163" s="71"/>
      <c r="S163" s="71"/>
      <c r="T163" s="72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8" t="s">
        <v>224</v>
      </c>
      <c r="AU163" s="18" t="s">
        <v>80</v>
      </c>
    </row>
    <row r="164" s="2" customFormat="1" ht="24.15" customHeight="1">
      <c r="A164" s="37"/>
      <c r="B164" s="171"/>
      <c r="C164" s="172" t="s">
        <v>422</v>
      </c>
      <c r="D164" s="172" t="s">
        <v>216</v>
      </c>
      <c r="E164" s="173" t="s">
        <v>2756</v>
      </c>
      <c r="F164" s="174" t="s">
        <v>2757</v>
      </c>
      <c r="G164" s="175" t="s">
        <v>329</v>
      </c>
      <c r="H164" s="176">
        <v>18</v>
      </c>
      <c r="I164" s="177"/>
      <c r="J164" s="178">
        <f>ROUND(I164*H164,2)</f>
        <v>0</v>
      </c>
      <c r="K164" s="174" t="s">
        <v>220</v>
      </c>
      <c r="L164" s="38"/>
      <c r="M164" s="179" t="s">
        <v>3</v>
      </c>
      <c r="N164" s="180" t="s">
        <v>43</v>
      </c>
      <c r="O164" s="71"/>
      <c r="P164" s="181">
        <f>O164*H164</f>
        <v>0</v>
      </c>
      <c r="Q164" s="181">
        <v>0.00022000000000000001</v>
      </c>
      <c r="R164" s="181">
        <f>Q164*H164</f>
        <v>0.00396</v>
      </c>
      <c r="S164" s="181">
        <v>0</v>
      </c>
      <c r="T164" s="18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3" t="s">
        <v>98</v>
      </c>
      <c r="AT164" s="183" t="s">
        <v>216</v>
      </c>
      <c r="AU164" s="183" t="s">
        <v>80</v>
      </c>
      <c r="AY164" s="18" t="s">
        <v>213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8" t="s">
        <v>76</v>
      </c>
      <c r="BK164" s="184">
        <f>ROUND(I164*H164,2)</f>
        <v>0</v>
      </c>
      <c r="BL164" s="18" t="s">
        <v>98</v>
      </c>
      <c r="BM164" s="183" t="s">
        <v>2758</v>
      </c>
    </row>
    <row r="165" s="2" customFormat="1">
      <c r="A165" s="37"/>
      <c r="B165" s="38"/>
      <c r="C165" s="37"/>
      <c r="D165" s="185" t="s">
        <v>224</v>
      </c>
      <c r="E165" s="37"/>
      <c r="F165" s="186" t="s">
        <v>2759</v>
      </c>
      <c r="G165" s="37"/>
      <c r="H165" s="37"/>
      <c r="I165" s="187"/>
      <c r="J165" s="37"/>
      <c r="K165" s="37"/>
      <c r="L165" s="38"/>
      <c r="M165" s="188"/>
      <c r="N165" s="189"/>
      <c r="O165" s="71"/>
      <c r="P165" s="71"/>
      <c r="Q165" s="71"/>
      <c r="R165" s="71"/>
      <c r="S165" s="71"/>
      <c r="T165" s="72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8" t="s">
        <v>224</v>
      </c>
      <c r="AU165" s="18" t="s">
        <v>80</v>
      </c>
    </row>
    <row r="166" s="2" customFormat="1" ht="37.8" customHeight="1">
      <c r="A166" s="37"/>
      <c r="B166" s="171"/>
      <c r="C166" s="172" t="s">
        <v>427</v>
      </c>
      <c r="D166" s="172" t="s">
        <v>216</v>
      </c>
      <c r="E166" s="173" t="s">
        <v>2760</v>
      </c>
      <c r="F166" s="174" t="s">
        <v>2761</v>
      </c>
      <c r="G166" s="175" t="s">
        <v>329</v>
      </c>
      <c r="H166" s="176">
        <v>2</v>
      </c>
      <c r="I166" s="177"/>
      <c r="J166" s="178">
        <f>ROUND(I166*H166,2)</f>
        <v>0</v>
      </c>
      <c r="K166" s="174" t="s">
        <v>220</v>
      </c>
      <c r="L166" s="38"/>
      <c r="M166" s="179" t="s">
        <v>3</v>
      </c>
      <c r="N166" s="180" t="s">
        <v>43</v>
      </c>
      <c r="O166" s="71"/>
      <c r="P166" s="181">
        <f>O166*H166</f>
        <v>0</v>
      </c>
      <c r="Q166" s="181">
        <v>0.00056999999999999998</v>
      </c>
      <c r="R166" s="181">
        <f>Q166*H166</f>
        <v>0.00114</v>
      </c>
      <c r="S166" s="181">
        <v>0</v>
      </c>
      <c r="T166" s="18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3" t="s">
        <v>98</v>
      </c>
      <c r="AT166" s="183" t="s">
        <v>216</v>
      </c>
      <c r="AU166" s="183" t="s">
        <v>80</v>
      </c>
      <c r="AY166" s="18" t="s">
        <v>213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8" t="s">
        <v>76</v>
      </c>
      <c r="BK166" s="184">
        <f>ROUND(I166*H166,2)</f>
        <v>0</v>
      </c>
      <c r="BL166" s="18" t="s">
        <v>98</v>
      </c>
      <c r="BM166" s="183" t="s">
        <v>2762</v>
      </c>
    </row>
    <row r="167" s="2" customFormat="1">
      <c r="A167" s="37"/>
      <c r="B167" s="38"/>
      <c r="C167" s="37"/>
      <c r="D167" s="185" t="s">
        <v>224</v>
      </c>
      <c r="E167" s="37"/>
      <c r="F167" s="186" t="s">
        <v>2763</v>
      </c>
      <c r="G167" s="37"/>
      <c r="H167" s="37"/>
      <c r="I167" s="187"/>
      <c r="J167" s="37"/>
      <c r="K167" s="37"/>
      <c r="L167" s="38"/>
      <c r="M167" s="188"/>
      <c r="N167" s="189"/>
      <c r="O167" s="71"/>
      <c r="P167" s="71"/>
      <c r="Q167" s="71"/>
      <c r="R167" s="71"/>
      <c r="S167" s="71"/>
      <c r="T167" s="72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224</v>
      </c>
      <c r="AU167" s="18" t="s">
        <v>80</v>
      </c>
    </row>
    <row r="168" s="2" customFormat="1" ht="21.75" customHeight="1">
      <c r="A168" s="37"/>
      <c r="B168" s="171"/>
      <c r="C168" s="172" t="s">
        <v>431</v>
      </c>
      <c r="D168" s="172" t="s">
        <v>216</v>
      </c>
      <c r="E168" s="173" t="s">
        <v>2764</v>
      </c>
      <c r="F168" s="174" t="s">
        <v>2765</v>
      </c>
      <c r="G168" s="175" t="s">
        <v>329</v>
      </c>
      <c r="H168" s="176">
        <v>18</v>
      </c>
      <c r="I168" s="177"/>
      <c r="J168" s="178">
        <f>ROUND(I168*H168,2)</f>
        <v>0</v>
      </c>
      <c r="K168" s="174" t="s">
        <v>220</v>
      </c>
      <c r="L168" s="38"/>
      <c r="M168" s="179" t="s">
        <v>3</v>
      </c>
      <c r="N168" s="180" t="s">
        <v>43</v>
      </c>
      <c r="O168" s="71"/>
      <c r="P168" s="181">
        <f>O168*H168</f>
        <v>0</v>
      </c>
      <c r="Q168" s="181">
        <v>0.00050000000000000001</v>
      </c>
      <c r="R168" s="181">
        <f>Q168*H168</f>
        <v>0.0090000000000000011</v>
      </c>
      <c r="S168" s="181">
        <v>0</v>
      </c>
      <c r="T168" s="18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3" t="s">
        <v>98</v>
      </c>
      <c r="AT168" s="183" t="s">
        <v>216</v>
      </c>
      <c r="AU168" s="183" t="s">
        <v>80</v>
      </c>
      <c r="AY168" s="18" t="s">
        <v>213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76</v>
      </c>
      <c r="BK168" s="184">
        <f>ROUND(I168*H168,2)</f>
        <v>0</v>
      </c>
      <c r="BL168" s="18" t="s">
        <v>98</v>
      </c>
      <c r="BM168" s="183" t="s">
        <v>2766</v>
      </c>
    </row>
    <row r="169" s="2" customFormat="1">
      <c r="A169" s="37"/>
      <c r="B169" s="38"/>
      <c r="C169" s="37"/>
      <c r="D169" s="185" t="s">
        <v>224</v>
      </c>
      <c r="E169" s="37"/>
      <c r="F169" s="186" t="s">
        <v>2767</v>
      </c>
      <c r="G169" s="37"/>
      <c r="H169" s="37"/>
      <c r="I169" s="187"/>
      <c r="J169" s="37"/>
      <c r="K169" s="37"/>
      <c r="L169" s="38"/>
      <c r="M169" s="188"/>
      <c r="N169" s="189"/>
      <c r="O169" s="71"/>
      <c r="P169" s="71"/>
      <c r="Q169" s="71"/>
      <c r="R169" s="71"/>
      <c r="S169" s="71"/>
      <c r="T169" s="72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8" t="s">
        <v>224</v>
      </c>
      <c r="AU169" s="18" t="s">
        <v>80</v>
      </c>
    </row>
    <row r="170" s="2" customFormat="1" ht="37.8" customHeight="1">
      <c r="A170" s="37"/>
      <c r="B170" s="171"/>
      <c r="C170" s="172" t="s">
        <v>436</v>
      </c>
      <c r="D170" s="172" t="s">
        <v>216</v>
      </c>
      <c r="E170" s="173" t="s">
        <v>2768</v>
      </c>
      <c r="F170" s="174" t="s">
        <v>2769</v>
      </c>
      <c r="G170" s="175" t="s">
        <v>329</v>
      </c>
      <c r="H170" s="176">
        <v>5</v>
      </c>
      <c r="I170" s="177"/>
      <c r="J170" s="178">
        <f>ROUND(I170*H170,2)</f>
        <v>0</v>
      </c>
      <c r="K170" s="174" t="s">
        <v>2528</v>
      </c>
      <c r="L170" s="38"/>
      <c r="M170" s="179" t="s">
        <v>3</v>
      </c>
      <c r="N170" s="180" t="s">
        <v>43</v>
      </c>
      <c r="O170" s="71"/>
      <c r="P170" s="181">
        <f>O170*H170</f>
        <v>0</v>
      </c>
      <c r="Q170" s="181">
        <v>0</v>
      </c>
      <c r="R170" s="181">
        <f>Q170*H170</f>
        <v>0</v>
      </c>
      <c r="S170" s="181">
        <v>0</v>
      </c>
      <c r="T170" s="18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3" t="s">
        <v>98</v>
      </c>
      <c r="AT170" s="183" t="s">
        <v>216</v>
      </c>
      <c r="AU170" s="183" t="s">
        <v>80</v>
      </c>
      <c r="AY170" s="18" t="s">
        <v>213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8" t="s">
        <v>76</v>
      </c>
      <c r="BK170" s="184">
        <f>ROUND(I170*H170,2)</f>
        <v>0</v>
      </c>
      <c r="BL170" s="18" t="s">
        <v>98</v>
      </c>
      <c r="BM170" s="183" t="s">
        <v>2770</v>
      </c>
    </row>
    <row r="171" s="2" customFormat="1" ht="37.8" customHeight="1">
      <c r="A171" s="37"/>
      <c r="B171" s="171"/>
      <c r="C171" s="172" t="s">
        <v>438</v>
      </c>
      <c r="D171" s="172" t="s">
        <v>216</v>
      </c>
      <c r="E171" s="173" t="s">
        <v>2771</v>
      </c>
      <c r="F171" s="174" t="s">
        <v>2772</v>
      </c>
      <c r="G171" s="175" t="s">
        <v>329</v>
      </c>
      <c r="H171" s="176">
        <v>1</v>
      </c>
      <c r="I171" s="177"/>
      <c r="J171" s="178">
        <f>ROUND(I171*H171,2)</f>
        <v>0</v>
      </c>
      <c r="K171" s="174" t="s">
        <v>2528</v>
      </c>
      <c r="L171" s="38"/>
      <c r="M171" s="179" t="s">
        <v>3</v>
      </c>
      <c r="N171" s="180" t="s">
        <v>43</v>
      </c>
      <c r="O171" s="71"/>
      <c r="P171" s="181">
        <f>O171*H171</f>
        <v>0</v>
      </c>
      <c r="Q171" s="181">
        <v>0</v>
      </c>
      <c r="R171" s="181">
        <f>Q171*H171</f>
        <v>0</v>
      </c>
      <c r="S171" s="181">
        <v>0</v>
      </c>
      <c r="T171" s="18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3" t="s">
        <v>98</v>
      </c>
      <c r="AT171" s="183" t="s">
        <v>216</v>
      </c>
      <c r="AU171" s="183" t="s">
        <v>80</v>
      </c>
      <c r="AY171" s="18" t="s">
        <v>213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8" t="s">
        <v>76</v>
      </c>
      <c r="BK171" s="184">
        <f>ROUND(I171*H171,2)</f>
        <v>0</v>
      </c>
      <c r="BL171" s="18" t="s">
        <v>98</v>
      </c>
      <c r="BM171" s="183" t="s">
        <v>2773</v>
      </c>
    </row>
    <row r="172" s="2" customFormat="1" ht="24.15" customHeight="1">
      <c r="A172" s="37"/>
      <c r="B172" s="171"/>
      <c r="C172" s="192" t="s">
        <v>443</v>
      </c>
      <c r="D172" s="192" t="s">
        <v>292</v>
      </c>
      <c r="E172" s="193" t="s">
        <v>2774</v>
      </c>
      <c r="F172" s="194" t="s">
        <v>2775</v>
      </c>
      <c r="G172" s="195" t="s">
        <v>329</v>
      </c>
      <c r="H172" s="196">
        <v>5</v>
      </c>
      <c r="I172" s="197"/>
      <c r="J172" s="198">
        <f>ROUND(I172*H172,2)</f>
        <v>0</v>
      </c>
      <c r="K172" s="194" t="s">
        <v>2528</v>
      </c>
      <c r="L172" s="199"/>
      <c r="M172" s="200" t="s">
        <v>3</v>
      </c>
      <c r="N172" s="201" t="s">
        <v>43</v>
      </c>
      <c r="O172" s="71"/>
      <c r="P172" s="181">
        <f>O172*H172</f>
        <v>0</v>
      </c>
      <c r="Q172" s="181">
        <v>0</v>
      </c>
      <c r="R172" s="181">
        <f>Q172*H172</f>
        <v>0</v>
      </c>
      <c r="S172" s="181">
        <v>0</v>
      </c>
      <c r="T172" s="18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3" t="s">
        <v>374</v>
      </c>
      <c r="AT172" s="183" t="s">
        <v>292</v>
      </c>
      <c r="AU172" s="183" t="s">
        <v>80</v>
      </c>
      <c r="AY172" s="18" t="s">
        <v>213</v>
      </c>
      <c r="BE172" s="184">
        <f>IF(N172="základní",J172,0)</f>
        <v>0</v>
      </c>
      <c r="BF172" s="184">
        <f>IF(N172="snížená",J172,0)</f>
        <v>0</v>
      </c>
      <c r="BG172" s="184">
        <f>IF(N172="zákl. přenesená",J172,0)</f>
        <v>0</v>
      </c>
      <c r="BH172" s="184">
        <f>IF(N172="sníž. přenesená",J172,0)</f>
        <v>0</v>
      </c>
      <c r="BI172" s="184">
        <f>IF(N172="nulová",J172,0)</f>
        <v>0</v>
      </c>
      <c r="BJ172" s="18" t="s">
        <v>76</v>
      </c>
      <c r="BK172" s="184">
        <f>ROUND(I172*H172,2)</f>
        <v>0</v>
      </c>
      <c r="BL172" s="18" t="s">
        <v>98</v>
      </c>
      <c r="BM172" s="183" t="s">
        <v>2776</v>
      </c>
    </row>
    <row r="173" s="2" customFormat="1" ht="33" customHeight="1">
      <c r="A173" s="37"/>
      <c r="B173" s="171"/>
      <c r="C173" s="192" t="s">
        <v>448</v>
      </c>
      <c r="D173" s="192" t="s">
        <v>292</v>
      </c>
      <c r="E173" s="193" t="s">
        <v>2777</v>
      </c>
      <c r="F173" s="194" t="s">
        <v>2778</v>
      </c>
      <c r="G173" s="195" t="s">
        <v>329</v>
      </c>
      <c r="H173" s="196">
        <v>5</v>
      </c>
      <c r="I173" s="197"/>
      <c r="J173" s="198">
        <f>ROUND(I173*H173,2)</f>
        <v>0</v>
      </c>
      <c r="K173" s="194" t="s">
        <v>2528</v>
      </c>
      <c r="L173" s="199"/>
      <c r="M173" s="200" t="s">
        <v>3</v>
      </c>
      <c r="N173" s="201" t="s">
        <v>43</v>
      </c>
      <c r="O173" s="71"/>
      <c r="P173" s="181">
        <f>O173*H173</f>
        <v>0</v>
      </c>
      <c r="Q173" s="181">
        <v>0</v>
      </c>
      <c r="R173" s="181">
        <f>Q173*H173</f>
        <v>0</v>
      </c>
      <c r="S173" s="181">
        <v>0</v>
      </c>
      <c r="T173" s="18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3" t="s">
        <v>374</v>
      </c>
      <c r="AT173" s="183" t="s">
        <v>292</v>
      </c>
      <c r="AU173" s="183" t="s">
        <v>80</v>
      </c>
      <c r="AY173" s="18" t="s">
        <v>213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8" t="s">
        <v>76</v>
      </c>
      <c r="BK173" s="184">
        <f>ROUND(I173*H173,2)</f>
        <v>0</v>
      </c>
      <c r="BL173" s="18" t="s">
        <v>98</v>
      </c>
      <c r="BM173" s="183" t="s">
        <v>2779</v>
      </c>
    </row>
    <row r="174" s="2" customFormat="1" ht="24.15" customHeight="1">
      <c r="A174" s="37"/>
      <c r="B174" s="171"/>
      <c r="C174" s="192" t="s">
        <v>453</v>
      </c>
      <c r="D174" s="192" t="s">
        <v>292</v>
      </c>
      <c r="E174" s="193" t="s">
        <v>2780</v>
      </c>
      <c r="F174" s="194" t="s">
        <v>2781</v>
      </c>
      <c r="G174" s="195" t="s">
        <v>329</v>
      </c>
      <c r="H174" s="196">
        <v>5</v>
      </c>
      <c r="I174" s="197"/>
      <c r="J174" s="198">
        <f>ROUND(I174*H174,2)</f>
        <v>0</v>
      </c>
      <c r="K174" s="194" t="s">
        <v>2528</v>
      </c>
      <c r="L174" s="199"/>
      <c r="M174" s="200" t="s">
        <v>3</v>
      </c>
      <c r="N174" s="201" t="s">
        <v>43</v>
      </c>
      <c r="O174" s="71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3" t="s">
        <v>374</v>
      </c>
      <c r="AT174" s="183" t="s">
        <v>292</v>
      </c>
      <c r="AU174" s="183" t="s">
        <v>80</v>
      </c>
      <c r="AY174" s="18" t="s">
        <v>213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8" t="s">
        <v>76</v>
      </c>
      <c r="BK174" s="184">
        <f>ROUND(I174*H174,2)</f>
        <v>0</v>
      </c>
      <c r="BL174" s="18" t="s">
        <v>98</v>
      </c>
      <c r="BM174" s="183" t="s">
        <v>2782</v>
      </c>
    </row>
    <row r="175" s="2" customFormat="1" ht="49.05" customHeight="1">
      <c r="A175" s="37"/>
      <c r="B175" s="171"/>
      <c r="C175" s="192" t="s">
        <v>458</v>
      </c>
      <c r="D175" s="192" t="s">
        <v>292</v>
      </c>
      <c r="E175" s="193" t="s">
        <v>2783</v>
      </c>
      <c r="F175" s="194" t="s">
        <v>2784</v>
      </c>
      <c r="G175" s="195" t="s">
        <v>329</v>
      </c>
      <c r="H175" s="196">
        <v>5</v>
      </c>
      <c r="I175" s="197"/>
      <c r="J175" s="198">
        <f>ROUND(I175*H175,2)</f>
        <v>0</v>
      </c>
      <c r="K175" s="194" t="s">
        <v>2528</v>
      </c>
      <c r="L175" s="199"/>
      <c r="M175" s="200" t="s">
        <v>3</v>
      </c>
      <c r="N175" s="201" t="s">
        <v>43</v>
      </c>
      <c r="O175" s="71"/>
      <c r="P175" s="181">
        <f>O175*H175</f>
        <v>0</v>
      </c>
      <c r="Q175" s="181">
        <v>0</v>
      </c>
      <c r="R175" s="181">
        <f>Q175*H175</f>
        <v>0</v>
      </c>
      <c r="S175" s="181">
        <v>0</v>
      </c>
      <c r="T175" s="18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3" t="s">
        <v>374</v>
      </c>
      <c r="AT175" s="183" t="s">
        <v>292</v>
      </c>
      <c r="AU175" s="183" t="s">
        <v>80</v>
      </c>
      <c r="AY175" s="18" t="s">
        <v>213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8" t="s">
        <v>76</v>
      </c>
      <c r="BK175" s="184">
        <f>ROUND(I175*H175,2)</f>
        <v>0</v>
      </c>
      <c r="BL175" s="18" t="s">
        <v>98</v>
      </c>
      <c r="BM175" s="183" t="s">
        <v>2785</v>
      </c>
    </row>
    <row r="176" s="2" customFormat="1" ht="24.15" customHeight="1">
      <c r="A176" s="37"/>
      <c r="B176" s="171"/>
      <c r="C176" s="172" t="s">
        <v>463</v>
      </c>
      <c r="D176" s="172" t="s">
        <v>216</v>
      </c>
      <c r="E176" s="173" t="s">
        <v>2786</v>
      </c>
      <c r="F176" s="174" t="s">
        <v>2787</v>
      </c>
      <c r="G176" s="175" t="s">
        <v>329</v>
      </c>
      <c r="H176" s="176">
        <v>1</v>
      </c>
      <c r="I176" s="177"/>
      <c r="J176" s="178">
        <f>ROUND(I176*H176,2)</f>
        <v>0</v>
      </c>
      <c r="K176" s="174" t="s">
        <v>2528</v>
      </c>
      <c r="L176" s="38"/>
      <c r="M176" s="179" t="s">
        <v>3</v>
      </c>
      <c r="N176" s="180" t="s">
        <v>43</v>
      </c>
      <c r="O176" s="71"/>
      <c r="P176" s="181">
        <f>O176*H176</f>
        <v>0</v>
      </c>
      <c r="Q176" s="181">
        <v>0</v>
      </c>
      <c r="R176" s="181">
        <f>Q176*H176</f>
        <v>0</v>
      </c>
      <c r="S176" s="181">
        <v>0</v>
      </c>
      <c r="T176" s="18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3" t="s">
        <v>98</v>
      </c>
      <c r="AT176" s="183" t="s">
        <v>216</v>
      </c>
      <c r="AU176" s="183" t="s">
        <v>80</v>
      </c>
      <c r="AY176" s="18" t="s">
        <v>213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8" t="s">
        <v>76</v>
      </c>
      <c r="BK176" s="184">
        <f>ROUND(I176*H176,2)</f>
        <v>0</v>
      </c>
      <c r="BL176" s="18" t="s">
        <v>98</v>
      </c>
      <c r="BM176" s="183" t="s">
        <v>2788</v>
      </c>
    </row>
    <row r="177" s="2" customFormat="1" ht="49.05" customHeight="1">
      <c r="A177" s="37"/>
      <c r="B177" s="171"/>
      <c r="C177" s="172" t="s">
        <v>468</v>
      </c>
      <c r="D177" s="172" t="s">
        <v>216</v>
      </c>
      <c r="E177" s="173" t="s">
        <v>2789</v>
      </c>
      <c r="F177" s="174" t="s">
        <v>2790</v>
      </c>
      <c r="G177" s="175" t="s">
        <v>281</v>
      </c>
      <c r="H177" s="176">
        <v>0.017999999999999999</v>
      </c>
      <c r="I177" s="177"/>
      <c r="J177" s="178">
        <f>ROUND(I177*H177,2)</f>
        <v>0</v>
      </c>
      <c r="K177" s="174" t="s">
        <v>220</v>
      </c>
      <c r="L177" s="38"/>
      <c r="M177" s="179" t="s">
        <v>3</v>
      </c>
      <c r="N177" s="180" t="s">
        <v>43</v>
      </c>
      <c r="O177" s="71"/>
      <c r="P177" s="181">
        <f>O177*H177</f>
        <v>0</v>
      </c>
      <c r="Q177" s="181">
        <v>0</v>
      </c>
      <c r="R177" s="181">
        <f>Q177*H177</f>
        <v>0</v>
      </c>
      <c r="S177" s="181">
        <v>0</v>
      </c>
      <c r="T177" s="18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3" t="s">
        <v>98</v>
      </c>
      <c r="AT177" s="183" t="s">
        <v>216</v>
      </c>
      <c r="AU177" s="183" t="s">
        <v>80</v>
      </c>
      <c r="AY177" s="18" t="s">
        <v>213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8" t="s">
        <v>76</v>
      </c>
      <c r="BK177" s="184">
        <f>ROUND(I177*H177,2)</f>
        <v>0</v>
      </c>
      <c r="BL177" s="18" t="s">
        <v>98</v>
      </c>
      <c r="BM177" s="183" t="s">
        <v>2791</v>
      </c>
    </row>
    <row r="178" s="2" customFormat="1">
      <c r="A178" s="37"/>
      <c r="B178" s="38"/>
      <c r="C178" s="37"/>
      <c r="D178" s="185" t="s">
        <v>224</v>
      </c>
      <c r="E178" s="37"/>
      <c r="F178" s="186" t="s">
        <v>2792</v>
      </c>
      <c r="G178" s="37"/>
      <c r="H178" s="37"/>
      <c r="I178" s="187"/>
      <c r="J178" s="37"/>
      <c r="K178" s="37"/>
      <c r="L178" s="38"/>
      <c r="M178" s="188"/>
      <c r="N178" s="189"/>
      <c r="O178" s="71"/>
      <c r="P178" s="71"/>
      <c r="Q178" s="71"/>
      <c r="R178" s="71"/>
      <c r="S178" s="71"/>
      <c r="T178" s="72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224</v>
      </c>
      <c r="AU178" s="18" t="s">
        <v>80</v>
      </c>
    </row>
    <row r="179" s="2" customFormat="1" ht="62.7" customHeight="1">
      <c r="A179" s="37"/>
      <c r="B179" s="171"/>
      <c r="C179" s="172" t="s">
        <v>474</v>
      </c>
      <c r="D179" s="172" t="s">
        <v>216</v>
      </c>
      <c r="E179" s="173" t="s">
        <v>2793</v>
      </c>
      <c r="F179" s="174" t="s">
        <v>2794</v>
      </c>
      <c r="G179" s="175" t="s">
        <v>281</v>
      </c>
      <c r="H179" s="176">
        <v>0.017999999999999999</v>
      </c>
      <c r="I179" s="177"/>
      <c r="J179" s="178">
        <f>ROUND(I179*H179,2)</f>
        <v>0</v>
      </c>
      <c r="K179" s="174" t="s">
        <v>220</v>
      </c>
      <c r="L179" s="38"/>
      <c r="M179" s="179" t="s">
        <v>3</v>
      </c>
      <c r="N179" s="180" t="s">
        <v>43</v>
      </c>
      <c r="O179" s="71"/>
      <c r="P179" s="181">
        <f>O179*H179</f>
        <v>0</v>
      </c>
      <c r="Q179" s="181">
        <v>0</v>
      </c>
      <c r="R179" s="181">
        <f>Q179*H179</f>
        <v>0</v>
      </c>
      <c r="S179" s="181">
        <v>0</v>
      </c>
      <c r="T179" s="18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3" t="s">
        <v>98</v>
      </c>
      <c r="AT179" s="183" t="s">
        <v>216</v>
      </c>
      <c r="AU179" s="183" t="s">
        <v>80</v>
      </c>
      <c r="AY179" s="18" t="s">
        <v>213</v>
      </c>
      <c r="BE179" s="184">
        <f>IF(N179="základní",J179,0)</f>
        <v>0</v>
      </c>
      <c r="BF179" s="184">
        <f>IF(N179="snížená",J179,0)</f>
        <v>0</v>
      </c>
      <c r="BG179" s="184">
        <f>IF(N179="zákl. přenesená",J179,0)</f>
        <v>0</v>
      </c>
      <c r="BH179" s="184">
        <f>IF(N179="sníž. přenesená",J179,0)</f>
        <v>0</v>
      </c>
      <c r="BI179" s="184">
        <f>IF(N179="nulová",J179,0)</f>
        <v>0</v>
      </c>
      <c r="BJ179" s="18" t="s">
        <v>76</v>
      </c>
      <c r="BK179" s="184">
        <f>ROUND(I179*H179,2)</f>
        <v>0</v>
      </c>
      <c r="BL179" s="18" t="s">
        <v>98</v>
      </c>
      <c r="BM179" s="183" t="s">
        <v>2795</v>
      </c>
    </row>
    <row r="180" s="2" customFormat="1">
      <c r="A180" s="37"/>
      <c r="B180" s="38"/>
      <c r="C180" s="37"/>
      <c r="D180" s="185" t="s">
        <v>224</v>
      </c>
      <c r="E180" s="37"/>
      <c r="F180" s="186" t="s">
        <v>2796</v>
      </c>
      <c r="G180" s="37"/>
      <c r="H180" s="37"/>
      <c r="I180" s="187"/>
      <c r="J180" s="37"/>
      <c r="K180" s="37"/>
      <c r="L180" s="38"/>
      <c r="M180" s="188"/>
      <c r="N180" s="189"/>
      <c r="O180" s="71"/>
      <c r="P180" s="71"/>
      <c r="Q180" s="71"/>
      <c r="R180" s="71"/>
      <c r="S180" s="71"/>
      <c r="T180" s="72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224</v>
      </c>
      <c r="AU180" s="18" t="s">
        <v>80</v>
      </c>
    </row>
    <row r="181" s="12" customFormat="1" ht="22.8" customHeight="1">
      <c r="A181" s="12"/>
      <c r="B181" s="158"/>
      <c r="C181" s="12"/>
      <c r="D181" s="159" t="s">
        <v>71</v>
      </c>
      <c r="E181" s="169" t="s">
        <v>2797</v>
      </c>
      <c r="F181" s="169" t="s">
        <v>2798</v>
      </c>
      <c r="G181" s="12"/>
      <c r="H181" s="12"/>
      <c r="I181" s="161"/>
      <c r="J181" s="170">
        <f>BK181</f>
        <v>0</v>
      </c>
      <c r="K181" s="12"/>
      <c r="L181" s="158"/>
      <c r="M181" s="163"/>
      <c r="N181" s="164"/>
      <c r="O181" s="164"/>
      <c r="P181" s="165">
        <f>SUM(P182:P187)</f>
        <v>0</v>
      </c>
      <c r="Q181" s="164"/>
      <c r="R181" s="165">
        <f>SUM(R182:R187)</f>
        <v>0</v>
      </c>
      <c r="S181" s="164"/>
      <c r="T181" s="166">
        <f>SUM(T182:T187)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9" t="s">
        <v>80</v>
      </c>
      <c r="AT181" s="167" t="s">
        <v>71</v>
      </c>
      <c r="AU181" s="167" t="s">
        <v>76</v>
      </c>
      <c r="AY181" s="159" t="s">
        <v>213</v>
      </c>
      <c r="BK181" s="168">
        <f>SUM(BK182:BK187)</f>
        <v>0</v>
      </c>
    </row>
    <row r="182" s="2" customFormat="1" ht="33" customHeight="1">
      <c r="A182" s="37"/>
      <c r="B182" s="171"/>
      <c r="C182" s="172" t="s">
        <v>476</v>
      </c>
      <c r="D182" s="172" t="s">
        <v>216</v>
      </c>
      <c r="E182" s="173" t="s">
        <v>2799</v>
      </c>
      <c r="F182" s="174" t="s">
        <v>2800</v>
      </c>
      <c r="G182" s="175" t="s">
        <v>329</v>
      </c>
      <c r="H182" s="176">
        <v>23</v>
      </c>
      <c r="I182" s="177"/>
      <c r="J182" s="178">
        <f>ROUND(I182*H182,2)</f>
        <v>0</v>
      </c>
      <c r="K182" s="174" t="s">
        <v>220</v>
      </c>
      <c r="L182" s="38"/>
      <c r="M182" s="179" t="s">
        <v>3</v>
      </c>
      <c r="N182" s="180" t="s">
        <v>43</v>
      </c>
      <c r="O182" s="71"/>
      <c r="P182" s="181">
        <f>O182*H182</f>
        <v>0</v>
      </c>
      <c r="Q182" s="181">
        <v>0</v>
      </c>
      <c r="R182" s="181">
        <f>Q182*H182</f>
        <v>0</v>
      </c>
      <c r="S182" s="181">
        <v>0</v>
      </c>
      <c r="T182" s="18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3" t="s">
        <v>98</v>
      </c>
      <c r="AT182" s="183" t="s">
        <v>216</v>
      </c>
      <c r="AU182" s="183" t="s">
        <v>80</v>
      </c>
      <c r="AY182" s="18" t="s">
        <v>213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8" t="s">
        <v>76</v>
      </c>
      <c r="BK182" s="184">
        <f>ROUND(I182*H182,2)</f>
        <v>0</v>
      </c>
      <c r="BL182" s="18" t="s">
        <v>98</v>
      </c>
      <c r="BM182" s="183" t="s">
        <v>2801</v>
      </c>
    </row>
    <row r="183" s="2" customFormat="1">
      <c r="A183" s="37"/>
      <c r="B183" s="38"/>
      <c r="C183" s="37"/>
      <c r="D183" s="185" t="s">
        <v>224</v>
      </c>
      <c r="E183" s="37"/>
      <c r="F183" s="186" t="s">
        <v>2802</v>
      </c>
      <c r="G183" s="37"/>
      <c r="H183" s="37"/>
      <c r="I183" s="187"/>
      <c r="J183" s="37"/>
      <c r="K183" s="37"/>
      <c r="L183" s="38"/>
      <c r="M183" s="188"/>
      <c r="N183" s="189"/>
      <c r="O183" s="71"/>
      <c r="P183" s="71"/>
      <c r="Q183" s="71"/>
      <c r="R183" s="71"/>
      <c r="S183" s="71"/>
      <c r="T183" s="72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8" t="s">
        <v>224</v>
      </c>
      <c r="AU183" s="18" t="s">
        <v>80</v>
      </c>
    </row>
    <row r="184" s="2" customFormat="1" ht="16.5" customHeight="1">
      <c r="A184" s="37"/>
      <c r="B184" s="171"/>
      <c r="C184" s="172" t="s">
        <v>480</v>
      </c>
      <c r="D184" s="172" t="s">
        <v>216</v>
      </c>
      <c r="E184" s="173" t="s">
        <v>2803</v>
      </c>
      <c r="F184" s="174" t="s">
        <v>2804</v>
      </c>
      <c r="G184" s="175" t="s">
        <v>329</v>
      </c>
      <c r="H184" s="176">
        <v>23</v>
      </c>
      <c r="I184" s="177"/>
      <c r="J184" s="178">
        <f>ROUND(I184*H184,2)</f>
        <v>0</v>
      </c>
      <c r="K184" s="174" t="s">
        <v>220</v>
      </c>
      <c r="L184" s="38"/>
      <c r="M184" s="179" t="s">
        <v>3</v>
      </c>
      <c r="N184" s="180" t="s">
        <v>43</v>
      </c>
      <c r="O184" s="71"/>
      <c r="P184" s="181">
        <f>O184*H184</f>
        <v>0</v>
      </c>
      <c r="Q184" s="181">
        <v>0</v>
      </c>
      <c r="R184" s="181">
        <f>Q184*H184</f>
        <v>0</v>
      </c>
      <c r="S184" s="181">
        <v>0</v>
      </c>
      <c r="T184" s="18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3" t="s">
        <v>98</v>
      </c>
      <c r="AT184" s="183" t="s">
        <v>216</v>
      </c>
      <c r="AU184" s="183" t="s">
        <v>80</v>
      </c>
      <c r="AY184" s="18" t="s">
        <v>213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8" t="s">
        <v>76</v>
      </c>
      <c r="BK184" s="184">
        <f>ROUND(I184*H184,2)</f>
        <v>0</v>
      </c>
      <c r="BL184" s="18" t="s">
        <v>98</v>
      </c>
      <c r="BM184" s="183" t="s">
        <v>2805</v>
      </c>
    </row>
    <row r="185" s="2" customFormat="1">
      <c r="A185" s="37"/>
      <c r="B185" s="38"/>
      <c r="C185" s="37"/>
      <c r="D185" s="185" t="s">
        <v>224</v>
      </c>
      <c r="E185" s="37"/>
      <c r="F185" s="186" t="s">
        <v>2806</v>
      </c>
      <c r="G185" s="37"/>
      <c r="H185" s="37"/>
      <c r="I185" s="187"/>
      <c r="J185" s="37"/>
      <c r="K185" s="37"/>
      <c r="L185" s="38"/>
      <c r="M185" s="188"/>
      <c r="N185" s="189"/>
      <c r="O185" s="71"/>
      <c r="P185" s="71"/>
      <c r="Q185" s="71"/>
      <c r="R185" s="71"/>
      <c r="S185" s="71"/>
      <c r="T185" s="72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8" t="s">
        <v>224</v>
      </c>
      <c r="AU185" s="18" t="s">
        <v>80</v>
      </c>
    </row>
    <row r="186" s="2" customFormat="1" ht="37.8" customHeight="1">
      <c r="A186" s="37"/>
      <c r="B186" s="171"/>
      <c r="C186" s="172" t="s">
        <v>101</v>
      </c>
      <c r="D186" s="172" t="s">
        <v>216</v>
      </c>
      <c r="E186" s="173" t="s">
        <v>2807</v>
      </c>
      <c r="F186" s="174" t="s">
        <v>2808</v>
      </c>
      <c r="G186" s="175" t="s">
        <v>219</v>
      </c>
      <c r="H186" s="176">
        <v>500</v>
      </c>
      <c r="I186" s="177"/>
      <c r="J186" s="178">
        <f>ROUND(I186*H186,2)</f>
        <v>0</v>
      </c>
      <c r="K186" s="174" t="s">
        <v>220</v>
      </c>
      <c r="L186" s="38"/>
      <c r="M186" s="179" t="s">
        <v>3</v>
      </c>
      <c r="N186" s="180" t="s">
        <v>43</v>
      </c>
      <c r="O186" s="71"/>
      <c r="P186" s="181">
        <f>O186*H186</f>
        <v>0</v>
      </c>
      <c r="Q186" s="181">
        <v>0</v>
      </c>
      <c r="R186" s="181">
        <f>Q186*H186</f>
        <v>0</v>
      </c>
      <c r="S186" s="181">
        <v>0</v>
      </c>
      <c r="T186" s="18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3" t="s">
        <v>98</v>
      </c>
      <c r="AT186" s="183" t="s">
        <v>216</v>
      </c>
      <c r="AU186" s="183" t="s">
        <v>80</v>
      </c>
      <c r="AY186" s="18" t="s">
        <v>213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8" t="s">
        <v>76</v>
      </c>
      <c r="BK186" s="184">
        <f>ROUND(I186*H186,2)</f>
        <v>0</v>
      </c>
      <c r="BL186" s="18" t="s">
        <v>98</v>
      </c>
      <c r="BM186" s="183" t="s">
        <v>2809</v>
      </c>
    </row>
    <row r="187" s="2" customFormat="1">
      <c r="A187" s="37"/>
      <c r="B187" s="38"/>
      <c r="C187" s="37"/>
      <c r="D187" s="185" t="s">
        <v>224</v>
      </c>
      <c r="E187" s="37"/>
      <c r="F187" s="186" t="s">
        <v>2810</v>
      </c>
      <c r="G187" s="37"/>
      <c r="H187" s="37"/>
      <c r="I187" s="187"/>
      <c r="J187" s="37"/>
      <c r="K187" s="37"/>
      <c r="L187" s="38"/>
      <c r="M187" s="188"/>
      <c r="N187" s="189"/>
      <c r="O187" s="71"/>
      <c r="P187" s="71"/>
      <c r="Q187" s="71"/>
      <c r="R187" s="71"/>
      <c r="S187" s="71"/>
      <c r="T187" s="72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224</v>
      </c>
      <c r="AU187" s="18" t="s">
        <v>80</v>
      </c>
    </row>
    <row r="188" s="12" customFormat="1" ht="22.8" customHeight="1">
      <c r="A188" s="12"/>
      <c r="B188" s="158"/>
      <c r="C188" s="12"/>
      <c r="D188" s="159" t="s">
        <v>71</v>
      </c>
      <c r="E188" s="169" t="s">
        <v>2811</v>
      </c>
      <c r="F188" s="169" t="s">
        <v>2812</v>
      </c>
      <c r="G188" s="12"/>
      <c r="H188" s="12"/>
      <c r="I188" s="161"/>
      <c r="J188" s="170">
        <f>BK188</f>
        <v>0</v>
      </c>
      <c r="K188" s="12"/>
      <c r="L188" s="158"/>
      <c r="M188" s="163"/>
      <c r="N188" s="164"/>
      <c r="O188" s="164"/>
      <c r="P188" s="165">
        <f>SUM(P189:P212)</f>
        <v>0</v>
      </c>
      <c r="Q188" s="164"/>
      <c r="R188" s="165">
        <f>SUM(R189:R212)</f>
        <v>0.89300629999999992</v>
      </c>
      <c r="S188" s="164"/>
      <c r="T188" s="166">
        <f>SUM(T189:T212)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59" t="s">
        <v>80</v>
      </c>
      <c r="AT188" s="167" t="s">
        <v>71</v>
      </c>
      <c r="AU188" s="167" t="s">
        <v>76</v>
      </c>
      <c r="AY188" s="159" t="s">
        <v>213</v>
      </c>
      <c r="BK188" s="168">
        <f>SUM(BK189:BK212)</f>
        <v>0</v>
      </c>
    </row>
    <row r="189" s="2" customFormat="1" ht="49.05" customHeight="1">
      <c r="A189" s="37"/>
      <c r="B189" s="171"/>
      <c r="C189" s="172" t="s">
        <v>489</v>
      </c>
      <c r="D189" s="172" t="s">
        <v>216</v>
      </c>
      <c r="E189" s="173" t="s">
        <v>2813</v>
      </c>
      <c r="F189" s="174" t="s">
        <v>2814</v>
      </c>
      <c r="G189" s="175" t="s">
        <v>403</v>
      </c>
      <c r="H189" s="176">
        <v>2691</v>
      </c>
      <c r="I189" s="177"/>
      <c r="J189" s="178">
        <f>ROUND(I189*H189,2)</f>
        <v>0</v>
      </c>
      <c r="K189" s="174" t="s">
        <v>220</v>
      </c>
      <c r="L189" s="38"/>
      <c r="M189" s="179" t="s">
        <v>3</v>
      </c>
      <c r="N189" s="180" t="s">
        <v>43</v>
      </c>
      <c r="O189" s="71"/>
      <c r="P189" s="181">
        <f>O189*H189</f>
        <v>0</v>
      </c>
      <c r="Q189" s="181">
        <v>0.00012</v>
      </c>
      <c r="R189" s="181">
        <f>Q189*H189</f>
        <v>0.32291999999999998</v>
      </c>
      <c r="S189" s="181">
        <v>0</v>
      </c>
      <c r="T189" s="18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3" t="s">
        <v>98</v>
      </c>
      <c r="AT189" s="183" t="s">
        <v>216</v>
      </c>
      <c r="AU189" s="183" t="s">
        <v>80</v>
      </c>
      <c r="AY189" s="18" t="s">
        <v>213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8" t="s">
        <v>76</v>
      </c>
      <c r="BK189" s="184">
        <f>ROUND(I189*H189,2)</f>
        <v>0</v>
      </c>
      <c r="BL189" s="18" t="s">
        <v>98</v>
      </c>
      <c r="BM189" s="183" t="s">
        <v>2815</v>
      </c>
    </row>
    <row r="190" s="2" customFormat="1">
      <c r="A190" s="37"/>
      <c r="B190" s="38"/>
      <c r="C190" s="37"/>
      <c r="D190" s="185" t="s">
        <v>224</v>
      </c>
      <c r="E190" s="37"/>
      <c r="F190" s="186" t="s">
        <v>2816</v>
      </c>
      <c r="G190" s="37"/>
      <c r="H190" s="37"/>
      <c r="I190" s="187"/>
      <c r="J190" s="37"/>
      <c r="K190" s="37"/>
      <c r="L190" s="38"/>
      <c r="M190" s="188"/>
      <c r="N190" s="189"/>
      <c r="O190" s="71"/>
      <c r="P190" s="71"/>
      <c r="Q190" s="71"/>
      <c r="R190" s="71"/>
      <c r="S190" s="71"/>
      <c r="T190" s="72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8" t="s">
        <v>224</v>
      </c>
      <c r="AU190" s="18" t="s">
        <v>80</v>
      </c>
    </row>
    <row r="191" s="2" customFormat="1" ht="37.8" customHeight="1">
      <c r="A191" s="37"/>
      <c r="B191" s="171"/>
      <c r="C191" s="172" t="s">
        <v>104</v>
      </c>
      <c r="D191" s="172" t="s">
        <v>216</v>
      </c>
      <c r="E191" s="173" t="s">
        <v>2817</v>
      </c>
      <c r="F191" s="174" t="s">
        <v>2818</v>
      </c>
      <c r="G191" s="175" t="s">
        <v>219</v>
      </c>
      <c r="H191" s="176">
        <v>502.97000000000003</v>
      </c>
      <c r="I191" s="177"/>
      <c r="J191" s="178">
        <f>ROUND(I191*H191,2)</f>
        <v>0</v>
      </c>
      <c r="K191" s="174" t="s">
        <v>220</v>
      </c>
      <c r="L191" s="38"/>
      <c r="M191" s="179" t="s">
        <v>3</v>
      </c>
      <c r="N191" s="180" t="s">
        <v>43</v>
      </c>
      <c r="O191" s="71"/>
      <c r="P191" s="181">
        <f>O191*H191</f>
        <v>0</v>
      </c>
      <c r="Q191" s="181">
        <v>0.00079000000000000001</v>
      </c>
      <c r="R191" s="181">
        <f>Q191*H191</f>
        <v>0.39734630000000004</v>
      </c>
      <c r="S191" s="181">
        <v>0</v>
      </c>
      <c r="T191" s="18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3" t="s">
        <v>98</v>
      </c>
      <c r="AT191" s="183" t="s">
        <v>216</v>
      </c>
      <c r="AU191" s="183" t="s">
        <v>80</v>
      </c>
      <c r="AY191" s="18" t="s">
        <v>213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8" t="s">
        <v>76</v>
      </c>
      <c r="BK191" s="184">
        <f>ROUND(I191*H191,2)</f>
        <v>0</v>
      </c>
      <c r="BL191" s="18" t="s">
        <v>98</v>
      </c>
      <c r="BM191" s="183" t="s">
        <v>2819</v>
      </c>
    </row>
    <row r="192" s="2" customFormat="1">
      <c r="A192" s="37"/>
      <c r="B192" s="38"/>
      <c r="C192" s="37"/>
      <c r="D192" s="185" t="s">
        <v>224</v>
      </c>
      <c r="E192" s="37"/>
      <c r="F192" s="186" t="s">
        <v>2820</v>
      </c>
      <c r="G192" s="37"/>
      <c r="H192" s="37"/>
      <c r="I192" s="187"/>
      <c r="J192" s="37"/>
      <c r="K192" s="37"/>
      <c r="L192" s="38"/>
      <c r="M192" s="188"/>
      <c r="N192" s="189"/>
      <c r="O192" s="71"/>
      <c r="P192" s="71"/>
      <c r="Q192" s="71"/>
      <c r="R192" s="71"/>
      <c r="S192" s="71"/>
      <c r="T192" s="72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8" t="s">
        <v>224</v>
      </c>
      <c r="AU192" s="18" t="s">
        <v>80</v>
      </c>
    </row>
    <row r="193" s="2" customFormat="1" ht="24.15" customHeight="1">
      <c r="A193" s="37"/>
      <c r="B193" s="171"/>
      <c r="C193" s="172" t="s">
        <v>499</v>
      </c>
      <c r="D193" s="172" t="s">
        <v>216</v>
      </c>
      <c r="E193" s="173" t="s">
        <v>2821</v>
      </c>
      <c r="F193" s="174" t="s">
        <v>2822</v>
      </c>
      <c r="G193" s="175" t="s">
        <v>403</v>
      </c>
      <c r="H193" s="176">
        <v>800</v>
      </c>
      <c r="I193" s="177"/>
      <c r="J193" s="178">
        <f>ROUND(I193*H193,2)</f>
        <v>0</v>
      </c>
      <c r="K193" s="174" t="s">
        <v>220</v>
      </c>
      <c r="L193" s="38"/>
      <c r="M193" s="179" t="s">
        <v>3</v>
      </c>
      <c r="N193" s="180" t="s">
        <v>43</v>
      </c>
      <c r="O193" s="71"/>
      <c r="P193" s="181">
        <f>O193*H193</f>
        <v>0</v>
      </c>
      <c r="Q193" s="181">
        <v>6.0000000000000002E-05</v>
      </c>
      <c r="R193" s="181">
        <f>Q193*H193</f>
        <v>0.048000000000000001</v>
      </c>
      <c r="S193" s="181">
        <v>0</v>
      </c>
      <c r="T193" s="18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3" t="s">
        <v>98</v>
      </c>
      <c r="AT193" s="183" t="s">
        <v>216</v>
      </c>
      <c r="AU193" s="183" t="s">
        <v>80</v>
      </c>
      <c r="AY193" s="18" t="s">
        <v>213</v>
      </c>
      <c r="BE193" s="184">
        <f>IF(N193="základní",J193,0)</f>
        <v>0</v>
      </c>
      <c r="BF193" s="184">
        <f>IF(N193="snížená",J193,0)</f>
        <v>0</v>
      </c>
      <c r="BG193" s="184">
        <f>IF(N193="zákl. přenesená",J193,0)</f>
        <v>0</v>
      </c>
      <c r="BH193" s="184">
        <f>IF(N193="sníž. přenesená",J193,0)</f>
        <v>0</v>
      </c>
      <c r="BI193" s="184">
        <f>IF(N193="nulová",J193,0)</f>
        <v>0</v>
      </c>
      <c r="BJ193" s="18" t="s">
        <v>76</v>
      </c>
      <c r="BK193" s="184">
        <f>ROUND(I193*H193,2)</f>
        <v>0</v>
      </c>
      <c r="BL193" s="18" t="s">
        <v>98</v>
      </c>
      <c r="BM193" s="183" t="s">
        <v>2823</v>
      </c>
    </row>
    <row r="194" s="2" customFormat="1">
      <c r="A194" s="37"/>
      <c r="B194" s="38"/>
      <c r="C194" s="37"/>
      <c r="D194" s="185" t="s">
        <v>224</v>
      </c>
      <c r="E194" s="37"/>
      <c r="F194" s="186" t="s">
        <v>2824</v>
      </c>
      <c r="G194" s="37"/>
      <c r="H194" s="37"/>
      <c r="I194" s="187"/>
      <c r="J194" s="37"/>
      <c r="K194" s="37"/>
      <c r="L194" s="38"/>
      <c r="M194" s="188"/>
      <c r="N194" s="189"/>
      <c r="O194" s="71"/>
      <c r="P194" s="71"/>
      <c r="Q194" s="71"/>
      <c r="R194" s="71"/>
      <c r="S194" s="71"/>
      <c r="T194" s="72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8" t="s">
        <v>224</v>
      </c>
      <c r="AU194" s="18" t="s">
        <v>80</v>
      </c>
    </row>
    <row r="195" s="2" customFormat="1" ht="24.15" customHeight="1">
      <c r="A195" s="37"/>
      <c r="B195" s="171"/>
      <c r="C195" s="172" t="s">
        <v>504</v>
      </c>
      <c r="D195" s="172" t="s">
        <v>216</v>
      </c>
      <c r="E195" s="173" t="s">
        <v>2825</v>
      </c>
      <c r="F195" s="174" t="s">
        <v>2826</v>
      </c>
      <c r="G195" s="175" t="s">
        <v>403</v>
      </c>
      <c r="H195" s="176">
        <v>300</v>
      </c>
      <c r="I195" s="177"/>
      <c r="J195" s="178">
        <f>ROUND(I195*H195,2)</f>
        <v>0</v>
      </c>
      <c r="K195" s="174" t="s">
        <v>220</v>
      </c>
      <c r="L195" s="38"/>
      <c r="M195" s="179" t="s">
        <v>3</v>
      </c>
      <c r="N195" s="180" t="s">
        <v>43</v>
      </c>
      <c r="O195" s="71"/>
      <c r="P195" s="181">
        <f>O195*H195</f>
        <v>0</v>
      </c>
      <c r="Q195" s="181">
        <v>0.00010000000000000001</v>
      </c>
      <c r="R195" s="181">
        <f>Q195*H195</f>
        <v>0.030000000000000002</v>
      </c>
      <c r="S195" s="181">
        <v>0</v>
      </c>
      <c r="T195" s="18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3" t="s">
        <v>98</v>
      </c>
      <c r="AT195" s="183" t="s">
        <v>216</v>
      </c>
      <c r="AU195" s="183" t="s">
        <v>80</v>
      </c>
      <c r="AY195" s="18" t="s">
        <v>213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8" t="s">
        <v>76</v>
      </c>
      <c r="BK195" s="184">
        <f>ROUND(I195*H195,2)</f>
        <v>0</v>
      </c>
      <c r="BL195" s="18" t="s">
        <v>98</v>
      </c>
      <c r="BM195" s="183" t="s">
        <v>2827</v>
      </c>
    </row>
    <row r="196" s="2" customFormat="1">
      <c r="A196" s="37"/>
      <c r="B196" s="38"/>
      <c r="C196" s="37"/>
      <c r="D196" s="185" t="s">
        <v>224</v>
      </c>
      <c r="E196" s="37"/>
      <c r="F196" s="186" t="s">
        <v>2828</v>
      </c>
      <c r="G196" s="37"/>
      <c r="H196" s="37"/>
      <c r="I196" s="187"/>
      <c r="J196" s="37"/>
      <c r="K196" s="37"/>
      <c r="L196" s="38"/>
      <c r="M196" s="188"/>
      <c r="N196" s="189"/>
      <c r="O196" s="71"/>
      <c r="P196" s="71"/>
      <c r="Q196" s="71"/>
      <c r="R196" s="71"/>
      <c r="S196" s="71"/>
      <c r="T196" s="72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8" t="s">
        <v>224</v>
      </c>
      <c r="AU196" s="18" t="s">
        <v>80</v>
      </c>
    </row>
    <row r="197" s="2" customFormat="1" ht="24.15" customHeight="1">
      <c r="A197" s="37"/>
      <c r="B197" s="171"/>
      <c r="C197" s="172" t="s">
        <v>511</v>
      </c>
      <c r="D197" s="172" t="s">
        <v>216</v>
      </c>
      <c r="E197" s="173" t="s">
        <v>2829</v>
      </c>
      <c r="F197" s="174" t="s">
        <v>2830</v>
      </c>
      <c r="G197" s="175" t="s">
        <v>403</v>
      </c>
      <c r="H197" s="176">
        <v>60</v>
      </c>
      <c r="I197" s="177"/>
      <c r="J197" s="178">
        <f>ROUND(I197*H197,2)</f>
        <v>0</v>
      </c>
      <c r="K197" s="174" t="s">
        <v>220</v>
      </c>
      <c r="L197" s="38"/>
      <c r="M197" s="179" t="s">
        <v>3</v>
      </c>
      <c r="N197" s="180" t="s">
        <v>43</v>
      </c>
      <c r="O197" s="71"/>
      <c r="P197" s="181">
        <f>O197*H197</f>
        <v>0</v>
      </c>
      <c r="Q197" s="181">
        <v>6.0000000000000002E-05</v>
      </c>
      <c r="R197" s="181">
        <f>Q197*H197</f>
        <v>0.0035999999999999999</v>
      </c>
      <c r="S197" s="181">
        <v>0</v>
      </c>
      <c r="T197" s="18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3" t="s">
        <v>98</v>
      </c>
      <c r="AT197" s="183" t="s">
        <v>216</v>
      </c>
      <c r="AU197" s="183" t="s">
        <v>80</v>
      </c>
      <c r="AY197" s="18" t="s">
        <v>213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8" t="s">
        <v>76</v>
      </c>
      <c r="BK197" s="184">
        <f>ROUND(I197*H197,2)</f>
        <v>0</v>
      </c>
      <c r="BL197" s="18" t="s">
        <v>98</v>
      </c>
      <c r="BM197" s="183" t="s">
        <v>2831</v>
      </c>
    </row>
    <row r="198" s="2" customFormat="1">
      <c r="A198" s="37"/>
      <c r="B198" s="38"/>
      <c r="C198" s="37"/>
      <c r="D198" s="185" t="s">
        <v>224</v>
      </c>
      <c r="E198" s="37"/>
      <c r="F198" s="186" t="s">
        <v>2832</v>
      </c>
      <c r="G198" s="37"/>
      <c r="H198" s="37"/>
      <c r="I198" s="187"/>
      <c r="J198" s="37"/>
      <c r="K198" s="37"/>
      <c r="L198" s="38"/>
      <c r="M198" s="188"/>
      <c r="N198" s="189"/>
      <c r="O198" s="71"/>
      <c r="P198" s="71"/>
      <c r="Q198" s="71"/>
      <c r="R198" s="71"/>
      <c r="S198" s="71"/>
      <c r="T198" s="72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8" t="s">
        <v>224</v>
      </c>
      <c r="AU198" s="18" t="s">
        <v>80</v>
      </c>
    </row>
    <row r="199" s="2" customFormat="1" ht="33" customHeight="1">
      <c r="A199" s="37"/>
      <c r="B199" s="171"/>
      <c r="C199" s="172" t="s">
        <v>516</v>
      </c>
      <c r="D199" s="172" t="s">
        <v>216</v>
      </c>
      <c r="E199" s="173" t="s">
        <v>2833</v>
      </c>
      <c r="F199" s="174" t="s">
        <v>2834</v>
      </c>
      <c r="G199" s="175" t="s">
        <v>329</v>
      </c>
      <c r="H199" s="176">
        <v>2</v>
      </c>
      <c r="I199" s="177"/>
      <c r="J199" s="178">
        <f>ROUND(I199*H199,2)</f>
        <v>0</v>
      </c>
      <c r="K199" s="174" t="s">
        <v>220</v>
      </c>
      <c r="L199" s="38"/>
      <c r="M199" s="179" t="s">
        <v>3</v>
      </c>
      <c r="N199" s="180" t="s">
        <v>43</v>
      </c>
      <c r="O199" s="71"/>
      <c r="P199" s="181">
        <f>O199*H199</f>
        <v>0</v>
      </c>
      <c r="Q199" s="181">
        <v>0.0016000000000000001</v>
      </c>
      <c r="R199" s="181">
        <f>Q199*H199</f>
        <v>0.0032000000000000002</v>
      </c>
      <c r="S199" s="181">
        <v>0</v>
      </c>
      <c r="T199" s="18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3" t="s">
        <v>98</v>
      </c>
      <c r="AT199" s="183" t="s">
        <v>216</v>
      </c>
      <c r="AU199" s="183" t="s">
        <v>80</v>
      </c>
      <c r="AY199" s="18" t="s">
        <v>213</v>
      </c>
      <c r="BE199" s="184">
        <f>IF(N199="základní",J199,0)</f>
        <v>0</v>
      </c>
      <c r="BF199" s="184">
        <f>IF(N199="snížená",J199,0)</f>
        <v>0</v>
      </c>
      <c r="BG199" s="184">
        <f>IF(N199="zákl. přenesená",J199,0)</f>
        <v>0</v>
      </c>
      <c r="BH199" s="184">
        <f>IF(N199="sníž. přenesená",J199,0)</f>
        <v>0</v>
      </c>
      <c r="BI199" s="184">
        <f>IF(N199="nulová",J199,0)</f>
        <v>0</v>
      </c>
      <c r="BJ199" s="18" t="s">
        <v>76</v>
      </c>
      <c r="BK199" s="184">
        <f>ROUND(I199*H199,2)</f>
        <v>0</v>
      </c>
      <c r="BL199" s="18" t="s">
        <v>98</v>
      </c>
      <c r="BM199" s="183" t="s">
        <v>2835</v>
      </c>
    </row>
    <row r="200" s="2" customFormat="1">
      <c r="A200" s="37"/>
      <c r="B200" s="38"/>
      <c r="C200" s="37"/>
      <c r="D200" s="185" t="s">
        <v>224</v>
      </c>
      <c r="E200" s="37"/>
      <c r="F200" s="186" t="s">
        <v>2836</v>
      </c>
      <c r="G200" s="37"/>
      <c r="H200" s="37"/>
      <c r="I200" s="187"/>
      <c r="J200" s="37"/>
      <c r="K200" s="37"/>
      <c r="L200" s="38"/>
      <c r="M200" s="188"/>
      <c r="N200" s="189"/>
      <c r="O200" s="71"/>
      <c r="P200" s="71"/>
      <c r="Q200" s="71"/>
      <c r="R200" s="71"/>
      <c r="S200" s="71"/>
      <c r="T200" s="72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8" t="s">
        <v>224</v>
      </c>
      <c r="AU200" s="18" t="s">
        <v>80</v>
      </c>
    </row>
    <row r="201" s="2" customFormat="1" ht="24.15" customHeight="1">
      <c r="A201" s="37"/>
      <c r="B201" s="171"/>
      <c r="C201" s="172" t="s">
        <v>524</v>
      </c>
      <c r="D201" s="172" t="s">
        <v>216</v>
      </c>
      <c r="E201" s="173" t="s">
        <v>2837</v>
      </c>
      <c r="F201" s="174" t="s">
        <v>2838</v>
      </c>
      <c r="G201" s="175" t="s">
        <v>329</v>
      </c>
      <c r="H201" s="176">
        <v>1</v>
      </c>
      <c r="I201" s="177"/>
      <c r="J201" s="178">
        <f>ROUND(I201*H201,2)</f>
        <v>0</v>
      </c>
      <c r="K201" s="174" t="s">
        <v>220</v>
      </c>
      <c r="L201" s="38"/>
      <c r="M201" s="179" t="s">
        <v>3</v>
      </c>
      <c r="N201" s="180" t="s">
        <v>43</v>
      </c>
      <c r="O201" s="71"/>
      <c r="P201" s="181">
        <f>O201*H201</f>
        <v>0</v>
      </c>
      <c r="Q201" s="181">
        <v>0.0026199999999999999</v>
      </c>
      <c r="R201" s="181">
        <f>Q201*H201</f>
        <v>0.0026199999999999999</v>
      </c>
      <c r="S201" s="181">
        <v>0</v>
      </c>
      <c r="T201" s="18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3" t="s">
        <v>98</v>
      </c>
      <c r="AT201" s="183" t="s">
        <v>216</v>
      </c>
      <c r="AU201" s="183" t="s">
        <v>80</v>
      </c>
      <c r="AY201" s="18" t="s">
        <v>213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8" t="s">
        <v>76</v>
      </c>
      <c r="BK201" s="184">
        <f>ROUND(I201*H201,2)</f>
        <v>0</v>
      </c>
      <c r="BL201" s="18" t="s">
        <v>98</v>
      </c>
      <c r="BM201" s="183" t="s">
        <v>2839</v>
      </c>
    </row>
    <row r="202" s="2" customFormat="1">
      <c r="A202" s="37"/>
      <c r="B202" s="38"/>
      <c r="C202" s="37"/>
      <c r="D202" s="185" t="s">
        <v>224</v>
      </c>
      <c r="E202" s="37"/>
      <c r="F202" s="186" t="s">
        <v>2840</v>
      </c>
      <c r="G202" s="37"/>
      <c r="H202" s="37"/>
      <c r="I202" s="187"/>
      <c r="J202" s="37"/>
      <c r="K202" s="37"/>
      <c r="L202" s="38"/>
      <c r="M202" s="188"/>
      <c r="N202" s="189"/>
      <c r="O202" s="71"/>
      <c r="P202" s="71"/>
      <c r="Q202" s="71"/>
      <c r="R202" s="71"/>
      <c r="S202" s="71"/>
      <c r="T202" s="72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8" t="s">
        <v>224</v>
      </c>
      <c r="AU202" s="18" t="s">
        <v>80</v>
      </c>
    </row>
    <row r="203" s="2" customFormat="1" ht="33" customHeight="1">
      <c r="A203" s="37"/>
      <c r="B203" s="171"/>
      <c r="C203" s="172" t="s">
        <v>529</v>
      </c>
      <c r="D203" s="172" t="s">
        <v>216</v>
      </c>
      <c r="E203" s="173" t="s">
        <v>2841</v>
      </c>
      <c r="F203" s="174" t="s">
        <v>2842</v>
      </c>
      <c r="G203" s="175" t="s">
        <v>329</v>
      </c>
      <c r="H203" s="176">
        <v>1</v>
      </c>
      <c r="I203" s="177"/>
      <c r="J203" s="178">
        <f>ROUND(I203*H203,2)</f>
        <v>0</v>
      </c>
      <c r="K203" s="174" t="s">
        <v>220</v>
      </c>
      <c r="L203" s="38"/>
      <c r="M203" s="179" t="s">
        <v>3</v>
      </c>
      <c r="N203" s="180" t="s">
        <v>43</v>
      </c>
      <c r="O203" s="71"/>
      <c r="P203" s="181">
        <f>O203*H203</f>
        <v>0</v>
      </c>
      <c r="Q203" s="181">
        <v>0.0047999999999999996</v>
      </c>
      <c r="R203" s="181">
        <f>Q203*H203</f>
        <v>0.0047999999999999996</v>
      </c>
      <c r="S203" s="181">
        <v>0</v>
      </c>
      <c r="T203" s="18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3" t="s">
        <v>98</v>
      </c>
      <c r="AT203" s="183" t="s">
        <v>216</v>
      </c>
      <c r="AU203" s="183" t="s">
        <v>80</v>
      </c>
      <c r="AY203" s="18" t="s">
        <v>213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8" t="s">
        <v>76</v>
      </c>
      <c r="BK203" s="184">
        <f>ROUND(I203*H203,2)</f>
        <v>0</v>
      </c>
      <c r="BL203" s="18" t="s">
        <v>98</v>
      </c>
      <c r="BM203" s="183" t="s">
        <v>2843</v>
      </c>
    </row>
    <row r="204" s="2" customFormat="1">
      <c r="A204" s="37"/>
      <c r="B204" s="38"/>
      <c r="C204" s="37"/>
      <c r="D204" s="185" t="s">
        <v>224</v>
      </c>
      <c r="E204" s="37"/>
      <c r="F204" s="186" t="s">
        <v>2844</v>
      </c>
      <c r="G204" s="37"/>
      <c r="H204" s="37"/>
      <c r="I204" s="187"/>
      <c r="J204" s="37"/>
      <c r="K204" s="37"/>
      <c r="L204" s="38"/>
      <c r="M204" s="188"/>
      <c r="N204" s="189"/>
      <c r="O204" s="71"/>
      <c r="P204" s="71"/>
      <c r="Q204" s="71"/>
      <c r="R204" s="71"/>
      <c r="S204" s="71"/>
      <c r="T204" s="72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224</v>
      </c>
      <c r="AU204" s="18" t="s">
        <v>80</v>
      </c>
    </row>
    <row r="205" s="2" customFormat="1" ht="33" customHeight="1">
      <c r="A205" s="37"/>
      <c r="B205" s="171"/>
      <c r="C205" s="172" t="s">
        <v>534</v>
      </c>
      <c r="D205" s="172" t="s">
        <v>216</v>
      </c>
      <c r="E205" s="173" t="s">
        <v>2845</v>
      </c>
      <c r="F205" s="174" t="s">
        <v>2846</v>
      </c>
      <c r="G205" s="175" t="s">
        <v>329</v>
      </c>
      <c r="H205" s="176">
        <v>1</v>
      </c>
      <c r="I205" s="177"/>
      <c r="J205" s="178">
        <f>ROUND(I205*H205,2)</f>
        <v>0</v>
      </c>
      <c r="K205" s="174" t="s">
        <v>220</v>
      </c>
      <c r="L205" s="38"/>
      <c r="M205" s="179" t="s">
        <v>3</v>
      </c>
      <c r="N205" s="180" t="s">
        <v>43</v>
      </c>
      <c r="O205" s="71"/>
      <c r="P205" s="181">
        <f>O205*H205</f>
        <v>0</v>
      </c>
      <c r="Q205" s="181">
        <v>0.0061000000000000004</v>
      </c>
      <c r="R205" s="181">
        <f>Q205*H205</f>
        <v>0.0061000000000000004</v>
      </c>
      <c r="S205" s="181">
        <v>0</v>
      </c>
      <c r="T205" s="18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3" t="s">
        <v>98</v>
      </c>
      <c r="AT205" s="183" t="s">
        <v>216</v>
      </c>
      <c r="AU205" s="183" t="s">
        <v>80</v>
      </c>
      <c r="AY205" s="18" t="s">
        <v>213</v>
      </c>
      <c r="BE205" s="184">
        <f>IF(N205="základní",J205,0)</f>
        <v>0</v>
      </c>
      <c r="BF205" s="184">
        <f>IF(N205="snížená",J205,0)</f>
        <v>0</v>
      </c>
      <c r="BG205" s="184">
        <f>IF(N205="zákl. přenesená",J205,0)</f>
        <v>0</v>
      </c>
      <c r="BH205" s="184">
        <f>IF(N205="sníž. přenesená",J205,0)</f>
        <v>0</v>
      </c>
      <c r="BI205" s="184">
        <f>IF(N205="nulová",J205,0)</f>
        <v>0</v>
      </c>
      <c r="BJ205" s="18" t="s">
        <v>76</v>
      </c>
      <c r="BK205" s="184">
        <f>ROUND(I205*H205,2)</f>
        <v>0</v>
      </c>
      <c r="BL205" s="18" t="s">
        <v>98</v>
      </c>
      <c r="BM205" s="183" t="s">
        <v>2847</v>
      </c>
    </row>
    <row r="206" s="2" customFormat="1">
      <c r="A206" s="37"/>
      <c r="B206" s="38"/>
      <c r="C206" s="37"/>
      <c r="D206" s="185" t="s">
        <v>224</v>
      </c>
      <c r="E206" s="37"/>
      <c r="F206" s="186" t="s">
        <v>2848</v>
      </c>
      <c r="G206" s="37"/>
      <c r="H206" s="37"/>
      <c r="I206" s="187"/>
      <c r="J206" s="37"/>
      <c r="K206" s="37"/>
      <c r="L206" s="38"/>
      <c r="M206" s="188"/>
      <c r="N206" s="189"/>
      <c r="O206" s="71"/>
      <c r="P206" s="71"/>
      <c r="Q206" s="71"/>
      <c r="R206" s="71"/>
      <c r="S206" s="71"/>
      <c r="T206" s="72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8" t="s">
        <v>224</v>
      </c>
      <c r="AU206" s="18" t="s">
        <v>80</v>
      </c>
    </row>
    <row r="207" s="2" customFormat="1" ht="33" customHeight="1">
      <c r="A207" s="37"/>
      <c r="B207" s="171"/>
      <c r="C207" s="172" t="s">
        <v>539</v>
      </c>
      <c r="D207" s="172" t="s">
        <v>216</v>
      </c>
      <c r="E207" s="173" t="s">
        <v>2849</v>
      </c>
      <c r="F207" s="174" t="s">
        <v>2850</v>
      </c>
      <c r="G207" s="175" t="s">
        <v>329</v>
      </c>
      <c r="H207" s="176">
        <v>46</v>
      </c>
      <c r="I207" s="177"/>
      <c r="J207" s="178">
        <f>ROUND(I207*H207,2)</f>
        <v>0</v>
      </c>
      <c r="K207" s="174" t="s">
        <v>220</v>
      </c>
      <c r="L207" s="38"/>
      <c r="M207" s="179" t="s">
        <v>3</v>
      </c>
      <c r="N207" s="180" t="s">
        <v>43</v>
      </c>
      <c r="O207" s="71"/>
      <c r="P207" s="181">
        <f>O207*H207</f>
        <v>0</v>
      </c>
      <c r="Q207" s="181">
        <v>6.9999999999999994E-05</v>
      </c>
      <c r="R207" s="181">
        <f>Q207*H207</f>
        <v>0.0032199999999999998</v>
      </c>
      <c r="S207" s="181">
        <v>0</v>
      </c>
      <c r="T207" s="18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3" t="s">
        <v>98</v>
      </c>
      <c r="AT207" s="183" t="s">
        <v>216</v>
      </c>
      <c r="AU207" s="183" t="s">
        <v>80</v>
      </c>
      <c r="AY207" s="18" t="s">
        <v>213</v>
      </c>
      <c r="BE207" s="184">
        <f>IF(N207="základní",J207,0)</f>
        <v>0</v>
      </c>
      <c r="BF207" s="184">
        <f>IF(N207="snížená",J207,0)</f>
        <v>0</v>
      </c>
      <c r="BG207" s="184">
        <f>IF(N207="zákl. přenesená",J207,0)</f>
        <v>0</v>
      </c>
      <c r="BH207" s="184">
        <f>IF(N207="sníž. přenesená",J207,0)</f>
        <v>0</v>
      </c>
      <c r="BI207" s="184">
        <f>IF(N207="nulová",J207,0)</f>
        <v>0</v>
      </c>
      <c r="BJ207" s="18" t="s">
        <v>76</v>
      </c>
      <c r="BK207" s="184">
        <f>ROUND(I207*H207,2)</f>
        <v>0</v>
      </c>
      <c r="BL207" s="18" t="s">
        <v>98</v>
      </c>
      <c r="BM207" s="183" t="s">
        <v>2851</v>
      </c>
    </row>
    <row r="208" s="2" customFormat="1">
      <c r="A208" s="37"/>
      <c r="B208" s="38"/>
      <c r="C208" s="37"/>
      <c r="D208" s="185" t="s">
        <v>224</v>
      </c>
      <c r="E208" s="37"/>
      <c r="F208" s="186" t="s">
        <v>2852</v>
      </c>
      <c r="G208" s="37"/>
      <c r="H208" s="37"/>
      <c r="I208" s="187"/>
      <c r="J208" s="37"/>
      <c r="K208" s="37"/>
      <c r="L208" s="38"/>
      <c r="M208" s="188"/>
      <c r="N208" s="189"/>
      <c r="O208" s="71"/>
      <c r="P208" s="71"/>
      <c r="Q208" s="71"/>
      <c r="R208" s="71"/>
      <c r="S208" s="71"/>
      <c r="T208" s="72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8" t="s">
        <v>224</v>
      </c>
      <c r="AU208" s="18" t="s">
        <v>80</v>
      </c>
    </row>
    <row r="209" s="2" customFormat="1" ht="37.8" customHeight="1">
      <c r="A209" s="37"/>
      <c r="B209" s="171"/>
      <c r="C209" s="172" t="s">
        <v>544</v>
      </c>
      <c r="D209" s="172" t="s">
        <v>216</v>
      </c>
      <c r="E209" s="173" t="s">
        <v>2853</v>
      </c>
      <c r="F209" s="174" t="s">
        <v>2854</v>
      </c>
      <c r="G209" s="175" t="s">
        <v>329</v>
      </c>
      <c r="H209" s="176">
        <v>3</v>
      </c>
      <c r="I209" s="177"/>
      <c r="J209" s="178">
        <f>ROUND(I209*H209,2)</f>
        <v>0</v>
      </c>
      <c r="K209" s="174" t="s">
        <v>220</v>
      </c>
      <c r="L209" s="38"/>
      <c r="M209" s="179" t="s">
        <v>3</v>
      </c>
      <c r="N209" s="180" t="s">
        <v>43</v>
      </c>
      <c r="O209" s="71"/>
      <c r="P209" s="181">
        <f>O209*H209</f>
        <v>0</v>
      </c>
      <c r="Q209" s="181">
        <v>0.0132</v>
      </c>
      <c r="R209" s="181">
        <f>Q209*H209</f>
        <v>0.039599999999999996</v>
      </c>
      <c r="S209" s="181">
        <v>0</v>
      </c>
      <c r="T209" s="18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3" t="s">
        <v>98</v>
      </c>
      <c r="AT209" s="183" t="s">
        <v>216</v>
      </c>
      <c r="AU209" s="183" t="s">
        <v>80</v>
      </c>
      <c r="AY209" s="18" t="s">
        <v>213</v>
      </c>
      <c r="BE209" s="184">
        <f>IF(N209="základní",J209,0)</f>
        <v>0</v>
      </c>
      <c r="BF209" s="184">
        <f>IF(N209="snížená",J209,0)</f>
        <v>0</v>
      </c>
      <c r="BG209" s="184">
        <f>IF(N209="zákl. přenesená",J209,0)</f>
        <v>0</v>
      </c>
      <c r="BH209" s="184">
        <f>IF(N209="sníž. přenesená",J209,0)</f>
        <v>0</v>
      </c>
      <c r="BI209" s="184">
        <f>IF(N209="nulová",J209,0)</f>
        <v>0</v>
      </c>
      <c r="BJ209" s="18" t="s">
        <v>76</v>
      </c>
      <c r="BK209" s="184">
        <f>ROUND(I209*H209,2)</f>
        <v>0</v>
      </c>
      <c r="BL209" s="18" t="s">
        <v>98</v>
      </c>
      <c r="BM209" s="183" t="s">
        <v>2855</v>
      </c>
    </row>
    <row r="210" s="2" customFormat="1">
      <c r="A210" s="37"/>
      <c r="B210" s="38"/>
      <c r="C210" s="37"/>
      <c r="D210" s="185" t="s">
        <v>224</v>
      </c>
      <c r="E210" s="37"/>
      <c r="F210" s="186" t="s">
        <v>2856</v>
      </c>
      <c r="G210" s="37"/>
      <c r="H210" s="37"/>
      <c r="I210" s="187"/>
      <c r="J210" s="37"/>
      <c r="K210" s="37"/>
      <c r="L210" s="38"/>
      <c r="M210" s="188"/>
      <c r="N210" s="189"/>
      <c r="O210" s="71"/>
      <c r="P210" s="71"/>
      <c r="Q210" s="71"/>
      <c r="R210" s="71"/>
      <c r="S210" s="71"/>
      <c r="T210" s="72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8" t="s">
        <v>224</v>
      </c>
      <c r="AU210" s="18" t="s">
        <v>80</v>
      </c>
    </row>
    <row r="211" s="2" customFormat="1" ht="37.8" customHeight="1">
      <c r="A211" s="37"/>
      <c r="B211" s="171"/>
      <c r="C211" s="172" t="s">
        <v>549</v>
      </c>
      <c r="D211" s="172" t="s">
        <v>216</v>
      </c>
      <c r="E211" s="173" t="s">
        <v>2857</v>
      </c>
      <c r="F211" s="174" t="s">
        <v>2858</v>
      </c>
      <c r="G211" s="175" t="s">
        <v>329</v>
      </c>
      <c r="H211" s="176">
        <v>2</v>
      </c>
      <c r="I211" s="177"/>
      <c r="J211" s="178">
        <f>ROUND(I211*H211,2)</f>
        <v>0</v>
      </c>
      <c r="K211" s="174" t="s">
        <v>220</v>
      </c>
      <c r="L211" s="38"/>
      <c r="M211" s="179" t="s">
        <v>3</v>
      </c>
      <c r="N211" s="180" t="s">
        <v>43</v>
      </c>
      <c r="O211" s="71"/>
      <c r="P211" s="181">
        <f>O211*H211</f>
        <v>0</v>
      </c>
      <c r="Q211" s="181">
        <v>0.015800000000000002</v>
      </c>
      <c r="R211" s="181">
        <f>Q211*H211</f>
        <v>0.031600000000000003</v>
      </c>
      <c r="S211" s="181">
        <v>0</v>
      </c>
      <c r="T211" s="18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3" t="s">
        <v>98</v>
      </c>
      <c r="AT211" s="183" t="s">
        <v>216</v>
      </c>
      <c r="AU211" s="183" t="s">
        <v>80</v>
      </c>
      <c r="AY211" s="18" t="s">
        <v>213</v>
      </c>
      <c r="BE211" s="184">
        <f>IF(N211="základní",J211,0)</f>
        <v>0</v>
      </c>
      <c r="BF211" s="184">
        <f>IF(N211="snížená",J211,0)</f>
        <v>0</v>
      </c>
      <c r="BG211" s="184">
        <f>IF(N211="zákl. přenesená",J211,0)</f>
        <v>0</v>
      </c>
      <c r="BH211" s="184">
        <f>IF(N211="sníž. přenesená",J211,0)</f>
        <v>0</v>
      </c>
      <c r="BI211" s="184">
        <f>IF(N211="nulová",J211,0)</f>
        <v>0</v>
      </c>
      <c r="BJ211" s="18" t="s">
        <v>76</v>
      </c>
      <c r="BK211" s="184">
        <f>ROUND(I211*H211,2)</f>
        <v>0</v>
      </c>
      <c r="BL211" s="18" t="s">
        <v>98</v>
      </c>
      <c r="BM211" s="183" t="s">
        <v>2859</v>
      </c>
    </row>
    <row r="212" s="2" customFormat="1">
      <c r="A212" s="37"/>
      <c r="B212" s="38"/>
      <c r="C212" s="37"/>
      <c r="D212" s="185" t="s">
        <v>224</v>
      </c>
      <c r="E212" s="37"/>
      <c r="F212" s="186" t="s">
        <v>2860</v>
      </c>
      <c r="G212" s="37"/>
      <c r="H212" s="37"/>
      <c r="I212" s="187"/>
      <c r="J212" s="37"/>
      <c r="K212" s="37"/>
      <c r="L212" s="38"/>
      <c r="M212" s="212"/>
      <c r="N212" s="213"/>
      <c r="O212" s="214"/>
      <c r="P212" s="214"/>
      <c r="Q212" s="214"/>
      <c r="R212" s="214"/>
      <c r="S212" s="214"/>
      <c r="T212" s="215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8" t="s">
        <v>224</v>
      </c>
      <c r="AU212" s="18" t="s">
        <v>80</v>
      </c>
    </row>
    <row r="213" s="2" customFormat="1" ht="6.96" customHeight="1">
      <c r="A213" s="37"/>
      <c r="B213" s="54"/>
      <c r="C213" s="55"/>
      <c r="D213" s="55"/>
      <c r="E213" s="55"/>
      <c r="F213" s="55"/>
      <c r="G213" s="55"/>
      <c r="H213" s="55"/>
      <c r="I213" s="55"/>
      <c r="J213" s="55"/>
      <c r="K213" s="55"/>
      <c r="L213" s="38"/>
      <c r="M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</row>
  </sheetData>
  <autoFilter ref="C92:K21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4_02/713411121"/>
    <hyperlink ref="F102" r:id="rId2" display="https://podminky.urs.cz/item/CS_URS_2024_02/713463131"/>
    <hyperlink ref="F109" r:id="rId3" display="https://podminky.urs.cz/item/CS_URS_2024_02/731244492"/>
    <hyperlink ref="F118" r:id="rId4" display="https://podminky.urs.cz/item/CS_URS_2024_02/998731101"/>
    <hyperlink ref="F120" r:id="rId5" display="https://podminky.urs.cz/item/CS_URS_2024_02/998731193"/>
    <hyperlink ref="F123" r:id="rId6" display="https://podminky.urs.cz/item/CS_URS_2024_02/732199100"/>
    <hyperlink ref="F125" r:id="rId7" display="https://podminky.urs.cz/item/CS_URS_2024_02/732211116"/>
    <hyperlink ref="F127" r:id="rId8" display="https://podminky.urs.cz/item/CS_URS_2024_02/732331616"/>
    <hyperlink ref="F129" r:id="rId9" display="https://podminky.urs.cz/item/CS_URS_2024_02/998732111"/>
    <hyperlink ref="F131" r:id="rId10" display="https://podminky.urs.cz/item/CS_URS_2024_02/998732193"/>
    <hyperlink ref="F134" r:id="rId11" display="https://podminky.urs.cz/item/CS_URS_2024_02/733222104"/>
    <hyperlink ref="F136" r:id="rId12" display="https://podminky.urs.cz/item/CS_URS_2024_02/733223105"/>
    <hyperlink ref="F138" r:id="rId13" display="https://podminky.urs.cz/item/CS_URS_2024_02/733223106"/>
    <hyperlink ref="F140" r:id="rId14" display="https://podminky.urs.cz/item/CS_URS_2024_02/733224204"/>
    <hyperlink ref="F142" r:id="rId15" display="https://podminky.urs.cz/item/CS_URS_2024_02/733224205"/>
    <hyperlink ref="F144" r:id="rId16" display="https://podminky.urs.cz/item/CS_URS_2024_02/733224206"/>
    <hyperlink ref="F146" r:id="rId17" display="https://podminky.urs.cz/item/CS_URS_2024_02/733224222"/>
    <hyperlink ref="F148" r:id="rId18" display="https://podminky.urs.cz/item/CS_URS_2024_02/733224224"/>
    <hyperlink ref="F150" r:id="rId19" display="https://podminky.urs.cz/item/CS_URS_2024_02/733224225"/>
    <hyperlink ref="F152" r:id="rId20" display="https://podminky.urs.cz/item/CS_URS_2024_02/733291101"/>
    <hyperlink ref="F156" r:id="rId21" display="https://podminky.urs.cz/item/CS_URS_2024_02/998733111"/>
    <hyperlink ref="F158" r:id="rId22" display="https://podminky.urs.cz/item/CS_URS_2024_02/998733193"/>
    <hyperlink ref="F161" r:id="rId23" display="https://podminky.urs.cz/item/CS_URS_2024_02/734211120"/>
    <hyperlink ref="F163" r:id="rId24" display="https://podminky.urs.cz/item/CS_URS_2024_02/734242414"/>
    <hyperlink ref="F165" r:id="rId25" display="https://podminky.urs.cz/item/CS_URS_2024_02/734291123"/>
    <hyperlink ref="F167" r:id="rId26" display="https://podminky.urs.cz/item/CS_URS_2024_02/734291274"/>
    <hyperlink ref="F169" r:id="rId27" display="https://podminky.urs.cz/item/CS_URS_2024_02/734292715"/>
    <hyperlink ref="F178" r:id="rId28" display="https://podminky.urs.cz/item/CS_URS_2024_02/998734111"/>
    <hyperlink ref="F180" r:id="rId29" display="https://podminky.urs.cz/item/CS_URS_2024_02/998734193"/>
    <hyperlink ref="F183" r:id="rId30" display="https://podminky.urs.cz/item/CS_URS_2024_02/735000911"/>
    <hyperlink ref="F185" r:id="rId31" display="https://podminky.urs.cz/item/CS_URS_2024_02/735191905"/>
    <hyperlink ref="F187" r:id="rId32" display="https://podminky.urs.cz/item/CS_URS_2024_02/735191910"/>
    <hyperlink ref="F190" r:id="rId33" display="https://podminky.urs.cz/item/CS_URS_2024_02/736110212"/>
    <hyperlink ref="F192" r:id="rId34" display="https://podminky.urs.cz/item/CS_URS_2024_02/736110251"/>
    <hyperlink ref="F194" r:id="rId35" display="https://podminky.urs.cz/item/CS_URS_2024_02/736110652"/>
    <hyperlink ref="F196" r:id="rId36" display="https://podminky.urs.cz/item/CS_URS_2024_02/736110653"/>
    <hyperlink ref="F198" r:id="rId37" display="https://podminky.urs.cz/item/CS_URS_2024_02/736110654"/>
    <hyperlink ref="F200" r:id="rId38" display="https://podminky.urs.cz/item/CS_URS_2024_02/736111001"/>
    <hyperlink ref="F202" r:id="rId39" display="https://podminky.urs.cz/item/CS_URS_2024_02/736111002"/>
    <hyperlink ref="F204" r:id="rId40" display="https://podminky.urs.cz/item/CS_URS_2024_02/736111005"/>
    <hyperlink ref="F206" r:id="rId41" display="https://podminky.urs.cz/item/CS_URS_2024_02/736111009"/>
    <hyperlink ref="F208" r:id="rId42" display="https://podminky.urs.cz/item/CS_URS_2024_02/736111034"/>
    <hyperlink ref="F210" r:id="rId43" display="https://podminky.urs.cz/item/CS_URS_2024_02/736111103"/>
    <hyperlink ref="F212" r:id="rId44" display="https://podminky.urs.cz/item/CS_URS_2024_02/73611110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110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- smlouva č. 1 - SO01, 10, 12</v>
      </c>
      <c r="F7" s="31"/>
      <c r="G7" s="31"/>
      <c r="H7" s="31"/>
      <c r="L7" s="21"/>
    </row>
    <row r="8" s="1" customFormat="1" ht="12" customHeight="1">
      <c r="B8" s="21"/>
      <c r="D8" s="31" t="s">
        <v>111</v>
      </c>
      <c r="L8" s="21"/>
    </row>
    <row r="9" s="2" customFormat="1" ht="16.5" customHeight="1">
      <c r="A9" s="37"/>
      <c r="B9" s="38"/>
      <c r="C9" s="37"/>
      <c r="D9" s="37"/>
      <c r="E9" s="122" t="s">
        <v>112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2502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1" t="s">
        <v>2861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2504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2505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2505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3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ROUND(J90,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ROUND((SUM(BE90:BE151)),  2)</f>
        <v>0</v>
      </c>
      <c r="G35" s="37"/>
      <c r="H35" s="37"/>
      <c r="I35" s="130">
        <v>0.20999999999999999</v>
      </c>
      <c r="J35" s="129">
        <f>ROUND(((SUM(BE90:BE151))*I35),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ROUND((SUM(BF90:BF151)),  2)</f>
        <v>0</v>
      </c>
      <c r="G36" s="37"/>
      <c r="H36" s="37"/>
      <c r="I36" s="130">
        <v>0.12</v>
      </c>
      <c r="J36" s="129">
        <f>ROUND(((SUM(BF90:BF151))*I36),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ROUND((SUM(BG90:BG151)),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ROUND((SUM(BH90:BH151)),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ROUND((SUM(BI90:BI151)),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113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- smlouva č. 1 - SO01, 10, 12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111</v>
      </c>
      <c r="L51" s="21"/>
    </row>
    <row r="52" s="2" customFormat="1" ht="16.5" customHeight="1">
      <c r="A52" s="37"/>
      <c r="B52" s="38"/>
      <c r="C52" s="37"/>
      <c r="D52" s="37"/>
      <c r="E52" s="122" t="s">
        <v>112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2502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7"/>
      <c r="D54" s="37"/>
      <c r="E54" s="61" t="str">
        <f>E11</f>
        <v>13 - VZDUCHOTECHNIKA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114</v>
      </c>
      <c r="D61" s="131"/>
      <c r="E61" s="131"/>
      <c r="F61" s="131"/>
      <c r="G61" s="131"/>
      <c r="H61" s="131"/>
      <c r="I61" s="131"/>
      <c r="J61" s="138" t="s">
        <v>115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J90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116</v>
      </c>
    </row>
    <row r="64" s="9" customFormat="1" ht="24.96" customHeight="1">
      <c r="A64" s="9"/>
      <c r="B64" s="140"/>
      <c r="C64" s="9"/>
      <c r="D64" s="141" t="s">
        <v>163</v>
      </c>
      <c r="E64" s="142"/>
      <c r="F64" s="142"/>
      <c r="G64" s="142"/>
      <c r="H64" s="142"/>
      <c r="I64" s="142"/>
      <c r="J64" s="143">
        <f>J91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2862</v>
      </c>
      <c r="E65" s="146"/>
      <c r="F65" s="146"/>
      <c r="G65" s="146"/>
      <c r="H65" s="146"/>
      <c r="I65" s="146"/>
      <c r="J65" s="147">
        <f>J92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167</v>
      </c>
      <c r="E66" s="146"/>
      <c r="F66" s="146"/>
      <c r="G66" s="146"/>
      <c r="H66" s="146"/>
      <c r="I66" s="146"/>
      <c r="J66" s="147">
        <f>J101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4"/>
      <c r="C67" s="10"/>
      <c r="D67" s="145" t="s">
        <v>2863</v>
      </c>
      <c r="E67" s="146"/>
      <c r="F67" s="146"/>
      <c r="G67" s="146"/>
      <c r="H67" s="146"/>
      <c r="I67" s="146"/>
      <c r="J67" s="147">
        <f>J107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4"/>
      <c r="C68" s="10"/>
      <c r="D68" s="145" t="s">
        <v>2864</v>
      </c>
      <c r="E68" s="146"/>
      <c r="F68" s="146"/>
      <c r="G68" s="146"/>
      <c r="H68" s="146"/>
      <c r="I68" s="146"/>
      <c r="J68" s="147">
        <f>J112</f>
        <v>0</v>
      </c>
      <c r="K68" s="10"/>
      <c r="L68" s="1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7"/>
      <c r="B69" s="38"/>
      <c r="C69" s="37"/>
      <c r="D69" s="37"/>
      <c r="E69" s="37"/>
      <c r="F69" s="37"/>
      <c r="G69" s="37"/>
      <c r="H69" s="37"/>
      <c r="I69" s="37"/>
      <c r="J69" s="37"/>
      <c r="K69" s="37"/>
      <c r="L69" s="12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6.96" customHeight="1">
      <c r="A70" s="37"/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12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="2" customFormat="1" ht="6.96" customHeight="1">
      <c r="A74" s="37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24.96" customHeight="1">
      <c r="A75" s="37"/>
      <c r="B75" s="38"/>
      <c r="C75" s="22" t="s">
        <v>198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17</v>
      </c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7"/>
      <c r="D78" s="37"/>
      <c r="E78" s="122" t="str">
        <f>E7</f>
        <v>Obecní dům Rudíkov - smlouva č. 1 - SO01, 10, 12</v>
      </c>
      <c r="F78" s="31"/>
      <c r="G78" s="31"/>
      <c r="H78" s="31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1" customFormat="1" ht="12" customHeight="1">
      <c r="B79" s="21"/>
      <c r="C79" s="31" t="s">
        <v>111</v>
      </c>
      <c r="L79" s="21"/>
    </row>
    <row r="80" s="2" customFormat="1" ht="16.5" customHeight="1">
      <c r="A80" s="37"/>
      <c r="B80" s="38"/>
      <c r="C80" s="37"/>
      <c r="D80" s="37"/>
      <c r="E80" s="122" t="s">
        <v>112</v>
      </c>
      <c r="F80" s="37"/>
      <c r="G80" s="37"/>
      <c r="H80" s="37"/>
      <c r="I80" s="37"/>
      <c r="J80" s="37"/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2" customHeight="1">
      <c r="A81" s="37"/>
      <c r="B81" s="38"/>
      <c r="C81" s="31" t="s">
        <v>2502</v>
      </c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6.5" customHeight="1">
      <c r="A82" s="37"/>
      <c r="B82" s="38"/>
      <c r="C82" s="37"/>
      <c r="D82" s="37"/>
      <c r="E82" s="61" t="str">
        <f>E11</f>
        <v>13 - VZDUCHOTECHNIKA</v>
      </c>
      <c r="F82" s="37"/>
      <c r="G82" s="37"/>
      <c r="H82" s="37"/>
      <c r="I82" s="37"/>
      <c r="J82" s="37"/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21</v>
      </c>
      <c r="D84" s="37"/>
      <c r="E84" s="37"/>
      <c r="F84" s="26" t="str">
        <f>F14</f>
        <v>RUDÍKOV, P.Č. 2250/4, 2261, ST. 63, 2208/9</v>
      </c>
      <c r="G84" s="37"/>
      <c r="H84" s="37"/>
      <c r="I84" s="31" t="s">
        <v>23</v>
      </c>
      <c r="J84" s="63" t="str">
        <f>IF(J14="","",J14)</f>
        <v>10. 1. 2024</v>
      </c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6.96" customHeight="1">
      <c r="A85" s="37"/>
      <c r="B85" s="38"/>
      <c r="C85" s="37"/>
      <c r="D85" s="37"/>
      <c r="E85" s="37"/>
      <c r="F85" s="37"/>
      <c r="G85" s="37"/>
      <c r="H85" s="37"/>
      <c r="I85" s="37"/>
      <c r="J85" s="37"/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5.15" customHeight="1">
      <c r="A86" s="37"/>
      <c r="B86" s="38"/>
      <c r="C86" s="31" t="s">
        <v>25</v>
      </c>
      <c r="D86" s="37"/>
      <c r="E86" s="37"/>
      <c r="F86" s="26" t="str">
        <f>E17</f>
        <v xml:space="preserve"> </v>
      </c>
      <c r="G86" s="37"/>
      <c r="H86" s="37"/>
      <c r="I86" s="31" t="s">
        <v>31</v>
      </c>
      <c r="J86" s="35" t="str">
        <f>E23</f>
        <v>Ondřej Zikán</v>
      </c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15" customHeight="1">
      <c r="A87" s="37"/>
      <c r="B87" s="38"/>
      <c r="C87" s="31" t="s">
        <v>29</v>
      </c>
      <c r="D87" s="37"/>
      <c r="E87" s="37"/>
      <c r="F87" s="26" t="str">
        <f>IF(E20="","",E20)</f>
        <v>Vyplň údaj</v>
      </c>
      <c r="G87" s="37"/>
      <c r="H87" s="37"/>
      <c r="I87" s="31" t="s">
        <v>34</v>
      </c>
      <c r="J87" s="35" t="str">
        <f>E26</f>
        <v>Ondřej Zikán</v>
      </c>
      <c r="K87" s="37"/>
      <c r="L87" s="12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0.32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12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11" customFormat="1" ht="29.28" customHeight="1">
      <c r="A89" s="148"/>
      <c r="B89" s="149"/>
      <c r="C89" s="150" t="s">
        <v>199</v>
      </c>
      <c r="D89" s="151" t="s">
        <v>57</v>
      </c>
      <c r="E89" s="151" t="s">
        <v>53</v>
      </c>
      <c r="F89" s="151" t="s">
        <v>54</v>
      </c>
      <c r="G89" s="151" t="s">
        <v>200</v>
      </c>
      <c r="H89" s="151" t="s">
        <v>201</v>
      </c>
      <c r="I89" s="151" t="s">
        <v>202</v>
      </c>
      <c r="J89" s="151" t="s">
        <v>115</v>
      </c>
      <c r="K89" s="152" t="s">
        <v>203</v>
      </c>
      <c r="L89" s="153"/>
      <c r="M89" s="79" t="s">
        <v>3</v>
      </c>
      <c r="N89" s="80" t="s">
        <v>42</v>
      </c>
      <c r="O89" s="80" t="s">
        <v>204</v>
      </c>
      <c r="P89" s="80" t="s">
        <v>205</v>
      </c>
      <c r="Q89" s="80" t="s">
        <v>206</v>
      </c>
      <c r="R89" s="80" t="s">
        <v>207</v>
      </c>
      <c r="S89" s="80" t="s">
        <v>208</v>
      </c>
      <c r="T89" s="81" t="s">
        <v>209</v>
      </c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</row>
    <row r="90" s="2" customFormat="1" ht="22.8" customHeight="1">
      <c r="A90" s="37"/>
      <c r="B90" s="38"/>
      <c r="C90" s="86" t="s">
        <v>210</v>
      </c>
      <c r="D90" s="37"/>
      <c r="E90" s="37"/>
      <c r="F90" s="37"/>
      <c r="G90" s="37"/>
      <c r="H90" s="37"/>
      <c r="I90" s="37"/>
      <c r="J90" s="154">
        <f>BK90</f>
        <v>0</v>
      </c>
      <c r="K90" s="37"/>
      <c r="L90" s="38"/>
      <c r="M90" s="82"/>
      <c r="N90" s="67"/>
      <c r="O90" s="83"/>
      <c r="P90" s="155">
        <f>P91</f>
        <v>0</v>
      </c>
      <c r="Q90" s="83"/>
      <c r="R90" s="155">
        <f>R91</f>
        <v>2.0684180000000003</v>
      </c>
      <c r="S90" s="83"/>
      <c r="T90" s="156">
        <f>T91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71</v>
      </c>
      <c r="AU90" s="18" t="s">
        <v>116</v>
      </c>
      <c r="BK90" s="157">
        <f>BK91</f>
        <v>0</v>
      </c>
    </row>
    <row r="91" s="12" customFormat="1" ht="25.92" customHeight="1">
      <c r="A91" s="12"/>
      <c r="B91" s="158"/>
      <c r="C91" s="12"/>
      <c r="D91" s="159" t="s">
        <v>71</v>
      </c>
      <c r="E91" s="160" t="s">
        <v>1260</v>
      </c>
      <c r="F91" s="160" t="s">
        <v>1261</v>
      </c>
      <c r="G91" s="12"/>
      <c r="H91" s="12"/>
      <c r="I91" s="161"/>
      <c r="J91" s="162">
        <f>BK91</f>
        <v>0</v>
      </c>
      <c r="K91" s="12"/>
      <c r="L91" s="158"/>
      <c r="M91" s="163"/>
      <c r="N91" s="164"/>
      <c r="O91" s="164"/>
      <c r="P91" s="165">
        <f>P92+P101+P107+P112</f>
        <v>0</v>
      </c>
      <c r="Q91" s="164"/>
      <c r="R91" s="165">
        <f>R92+R101+R107+R112</f>
        <v>2.0684180000000003</v>
      </c>
      <c r="S91" s="164"/>
      <c r="T91" s="166">
        <f>T92+T101+T107+T112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59" t="s">
        <v>76</v>
      </c>
      <c r="AT91" s="167" t="s">
        <v>71</v>
      </c>
      <c r="AU91" s="167" t="s">
        <v>72</v>
      </c>
      <c r="AY91" s="159" t="s">
        <v>213</v>
      </c>
      <c r="BK91" s="168">
        <f>BK92+BK101+BK107+BK112</f>
        <v>0</v>
      </c>
    </row>
    <row r="92" s="12" customFormat="1" ht="22.8" customHeight="1">
      <c r="A92" s="12"/>
      <c r="B92" s="158"/>
      <c r="C92" s="12"/>
      <c r="D92" s="159" t="s">
        <v>71</v>
      </c>
      <c r="E92" s="169" t="s">
        <v>2865</v>
      </c>
      <c r="F92" s="169" t="s">
        <v>2866</v>
      </c>
      <c r="G92" s="12"/>
      <c r="H92" s="12"/>
      <c r="I92" s="161"/>
      <c r="J92" s="170">
        <f>BK92</f>
        <v>0</v>
      </c>
      <c r="K92" s="12"/>
      <c r="L92" s="158"/>
      <c r="M92" s="163"/>
      <c r="N92" s="164"/>
      <c r="O92" s="164"/>
      <c r="P92" s="165">
        <f>SUM(P93:P100)</f>
        <v>0</v>
      </c>
      <c r="Q92" s="164"/>
      <c r="R92" s="165">
        <f>SUM(R93:R100)</f>
        <v>0</v>
      </c>
      <c r="S92" s="164"/>
      <c r="T92" s="166">
        <f>SUM(T93:T100)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59" t="s">
        <v>76</v>
      </c>
      <c r="AT92" s="167" t="s">
        <v>71</v>
      </c>
      <c r="AU92" s="167" t="s">
        <v>76</v>
      </c>
      <c r="AY92" s="159" t="s">
        <v>213</v>
      </c>
      <c r="BK92" s="168">
        <f>SUM(BK93:BK100)</f>
        <v>0</v>
      </c>
    </row>
    <row r="93" s="2" customFormat="1" ht="24.15" customHeight="1">
      <c r="A93" s="37"/>
      <c r="B93" s="171"/>
      <c r="C93" s="172" t="s">
        <v>76</v>
      </c>
      <c r="D93" s="172" t="s">
        <v>216</v>
      </c>
      <c r="E93" s="173" t="s">
        <v>2867</v>
      </c>
      <c r="F93" s="174" t="s">
        <v>2868</v>
      </c>
      <c r="G93" s="175" t="s">
        <v>329</v>
      </c>
      <c r="H93" s="176">
        <v>1</v>
      </c>
      <c r="I93" s="177"/>
      <c r="J93" s="178">
        <f>ROUND(I93*H93,2)</f>
        <v>0</v>
      </c>
      <c r="K93" s="174" t="s">
        <v>2528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</v>
      </c>
      <c r="R93" s="181">
        <f>Q93*H93</f>
        <v>0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98</v>
      </c>
      <c r="AT93" s="183" t="s">
        <v>216</v>
      </c>
      <c r="AU93" s="183" t="s">
        <v>80</v>
      </c>
      <c r="AY93" s="18" t="s">
        <v>213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76</v>
      </c>
      <c r="BK93" s="184">
        <f>ROUND(I93*H93,2)</f>
        <v>0</v>
      </c>
      <c r="BL93" s="18" t="s">
        <v>98</v>
      </c>
      <c r="BM93" s="183" t="s">
        <v>2869</v>
      </c>
    </row>
    <row r="94" s="2" customFormat="1" ht="16.5" customHeight="1">
      <c r="A94" s="37"/>
      <c r="B94" s="171"/>
      <c r="C94" s="172" t="s">
        <v>80</v>
      </c>
      <c r="D94" s="172" t="s">
        <v>216</v>
      </c>
      <c r="E94" s="173" t="s">
        <v>2870</v>
      </c>
      <c r="F94" s="174" t="s">
        <v>2871</v>
      </c>
      <c r="G94" s="175" t="s">
        <v>329</v>
      </c>
      <c r="H94" s="176">
        <v>1</v>
      </c>
      <c r="I94" s="177"/>
      <c r="J94" s="178">
        <f>ROUND(I94*H94,2)</f>
        <v>0</v>
      </c>
      <c r="K94" s="174" t="s">
        <v>2528</v>
      </c>
      <c r="L94" s="38"/>
      <c r="M94" s="179" t="s">
        <v>3</v>
      </c>
      <c r="N94" s="180" t="s">
        <v>43</v>
      </c>
      <c r="O94" s="71"/>
      <c r="P94" s="181">
        <f>O94*H94</f>
        <v>0</v>
      </c>
      <c r="Q94" s="181">
        <v>0</v>
      </c>
      <c r="R94" s="181">
        <f>Q94*H94</f>
        <v>0</v>
      </c>
      <c r="S94" s="181">
        <v>0</v>
      </c>
      <c r="T94" s="182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3" t="s">
        <v>98</v>
      </c>
      <c r="AT94" s="183" t="s">
        <v>216</v>
      </c>
      <c r="AU94" s="183" t="s">
        <v>80</v>
      </c>
      <c r="AY94" s="18" t="s">
        <v>213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8" t="s">
        <v>76</v>
      </c>
      <c r="BK94" s="184">
        <f>ROUND(I94*H94,2)</f>
        <v>0</v>
      </c>
      <c r="BL94" s="18" t="s">
        <v>98</v>
      </c>
      <c r="BM94" s="183" t="s">
        <v>2872</v>
      </c>
    </row>
    <row r="95" s="2" customFormat="1" ht="49.05" customHeight="1">
      <c r="A95" s="37"/>
      <c r="B95" s="171"/>
      <c r="C95" s="172" t="s">
        <v>222</v>
      </c>
      <c r="D95" s="172" t="s">
        <v>216</v>
      </c>
      <c r="E95" s="173" t="s">
        <v>2873</v>
      </c>
      <c r="F95" s="174" t="s">
        <v>2874</v>
      </c>
      <c r="G95" s="175" t="s">
        <v>2875</v>
      </c>
      <c r="H95" s="176">
        <v>48</v>
      </c>
      <c r="I95" s="177"/>
      <c r="J95" s="178">
        <f>ROUND(I95*H95,2)</f>
        <v>0</v>
      </c>
      <c r="K95" s="174" t="s">
        <v>2528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98</v>
      </c>
      <c r="AT95" s="183" t="s">
        <v>216</v>
      </c>
      <c r="AU95" s="183" t="s">
        <v>80</v>
      </c>
      <c r="AY95" s="18" t="s">
        <v>213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76</v>
      </c>
      <c r="BK95" s="184">
        <f>ROUND(I95*H95,2)</f>
        <v>0</v>
      </c>
      <c r="BL95" s="18" t="s">
        <v>98</v>
      </c>
      <c r="BM95" s="183" t="s">
        <v>2876</v>
      </c>
    </row>
    <row r="96" s="2" customFormat="1" ht="24.15" customHeight="1">
      <c r="A96" s="37"/>
      <c r="B96" s="171"/>
      <c r="C96" s="172" t="s">
        <v>221</v>
      </c>
      <c r="D96" s="172" t="s">
        <v>216</v>
      </c>
      <c r="E96" s="173" t="s">
        <v>2877</v>
      </c>
      <c r="F96" s="174" t="s">
        <v>2878</v>
      </c>
      <c r="G96" s="175" t="s">
        <v>329</v>
      </c>
      <c r="H96" s="176">
        <v>1</v>
      </c>
      <c r="I96" s="177"/>
      <c r="J96" s="178">
        <f>ROUND(I96*H96,2)</f>
        <v>0</v>
      </c>
      <c r="K96" s="174" t="s">
        <v>2528</v>
      </c>
      <c r="L96" s="38"/>
      <c r="M96" s="179" t="s">
        <v>3</v>
      </c>
      <c r="N96" s="180" t="s">
        <v>43</v>
      </c>
      <c r="O96" s="71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2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3" t="s">
        <v>98</v>
      </c>
      <c r="AT96" s="183" t="s">
        <v>216</v>
      </c>
      <c r="AU96" s="183" t="s">
        <v>80</v>
      </c>
      <c r="AY96" s="18" t="s">
        <v>213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8" t="s">
        <v>76</v>
      </c>
      <c r="BK96" s="184">
        <f>ROUND(I96*H96,2)</f>
        <v>0</v>
      </c>
      <c r="BL96" s="18" t="s">
        <v>98</v>
      </c>
      <c r="BM96" s="183" t="s">
        <v>2879</v>
      </c>
    </row>
    <row r="97" s="2" customFormat="1" ht="24.15" customHeight="1">
      <c r="A97" s="37"/>
      <c r="B97" s="171"/>
      <c r="C97" s="172" t="s">
        <v>242</v>
      </c>
      <c r="D97" s="172" t="s">
        <v>216</v>
      </c>
      <c r="E97" s="173" t="s">
        <v>2880</v>
      </c>
      <c r="F97" s="174" t="s">
        <v>2881</v>
      </c>
      <c r="G97" s="175" t="s">
        <v>329</v>
      </c>
      <c r="H97" s="176">
        <v>2</v>
      </c>
      <c r="I97" s="177"/>
      <c r="J97" s="178">
        <f>ROUND(I97*H97,2)</f>
        <v>0</v>
      </c>
      <c r="K97" s="174" t="s">
        <v>2528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</v>
      </c>
      <c r="R97" s="181">
        <f>Q97*H97</f>
        <v>0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98</v>
      </c>
      <c r="AT97" s="183" t="s">
        <v>216</v>
      </c>
      <c r="AU97" s="183" t="s">
        <v>80</v>
      </c>
      <c r="AY97" s="18" t="s">
        <v>213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76</v>
      </c>
      <c r="BK97" s="184">
        <f>ROUND(I97*H97,2)</f>
        <v>0</v>
      </c>
      <c r="BL97" s="18" t="s">
        <v>98</v>
      </c>
      <c r="BM97" s="183" t="s">
        <v>2882</v>
      </c>
    </row>
    <row r="98" s="2" customFormat="1" ht="24.15" customHeight="1">
      <c r="A98" s="37"/>
      <c r="B98" s="171"/>
      <c r="C98" s="172" t="s">
        <v>247</v>
      </c>
      <c r="D98" s="172" t="s">
        <v>216</v>
      </c>
      <c r="E98" s="173" t="s">
        <v>2883</v>
      </c>
      <c r="F98" s="174" t="s">
        <v>2884</v>
      </c>
      <c r="G98" s="175" t="s">
        <v>329</v>
      </c>
      <c r="H98" s="176">
        <v>1</v>
      </c>
      <c r="I98" s="177"/>
      <c r="J98" s="178">
        <f>ROUND(I98*H98,2)</f>
        <v>0</v>
      </c>
      <c r="K98" s="174" t="s">
        <v>2528</v>
      </c>
      <c r="L98" s="38"/>
      <c r="M98" s="179" t="s">
        <v>3</v>
      </c>
      <c r="N98" s="180" t="s">
        <v>43</v>
      </c>
      <c r="O98" s="71"/>
      <c r="P98" s="181">
        <f>O98*H98</f>
        <v>0</v>
      </c>
      <c r="Q98" s="181">
        <v>0</v>
      </c>
      <c r="R98" s="181">
        <f>Q98*H98</f>
        <v>0</v>
      </c>
      <c r="S98" s="181">
        <v>0</v>
      </c>
      <c r="T98" s="182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3" t="s">
        <v>98</v>
      </c>
      <c r="AT98" s="183" t="s">
        <v>216</v>
      </c>
      <c r="AU98" s="183" t="s">
        <v>80</v>
      </c>
      <c r="AY98" s="18" t="s">
        <v>213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8" t="s">
        <v>76</v>
      </c>
      <c r="BK98" s="184">
        <f>ROUND(I98*H98,2)</f>
        <v>0</v>
      </c>
      <c r="BL98" s="18" t="s">
        <v>98</v>
      </c>
      <c r="BM98" s="183" t="s">
        <v>2885</v>
      </c>
    </row>
    <row r="99" s="2" customFormat="1" ht="24.15" customHeight="1">
      <c r="A99" s="37"/>
      <c r="B99" s="171"/>
      <c r="C99" s="172" t="s">
        <v>252</v>
      </c>
      <c r="D99" s="172" t="s">
        <v>216</v>
      </c>
      <c r="E99" s="173" t="s">
        <v>2886</v>
      </c>
      <c r="F99" s="174" t="s">
        <v>2887</v>
      </c>
      <c r="G99" s="175" t="s">
        <v>329</v>
      </c>
      <c r="H99" s="176">
        <v>1</v>
      </c>
      <c r="I99" s="177"/>
      <c r="J99" s="178">
        <f>ROUND(I99*H99,2)</f>
        <v>0</v>
      </c>
      <c r="K99" s="174" t="s">
        <v>2528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98</v>
      </c>
      <c r="AT99" s="183" t="s">
        <v>216</v>
      </c>
      <c r="AU99" s="183" t="s">
        <v>80</v>
      </c>
      <c r="AY99" s="18" t="s">
        <v>213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76</v>
      </c>
      <c r="BK99" s="184">
        <f>ROUND(I99*H99,2)</f>
        <v>0</v>
      </c>
      <c r="BL99" s="18" t="s">
        <v>98</v>
      </c>
      <c r="BM99" s="183" t="s">
        <v>2888</v>
      </c>
    </row>
    <row r="100" s="2" customFormat="1" ht="24.15" customHeight="1">
      <c r="A100" s="37"/>
      <c r="B100" s="171"/>
      <c r="C100" s="172" t="s">
        <v>257</v>
      </c>
      <c r="D100" s="172" t="s">
        <v>216</v>
      </c>
      <c r="E100" s="173" t="s">
        <v>2889</v>
      </c>
      <c r="F100" s="174" t="s">
        <v>2890</v>
      </c>
      <c r="G100" s="175" t="s">
        <v>329</v>
      </c>
      <c r="H100" s="176">
        <v>30</v>
      </c>
      <c r="I100" s="177"/>
      <c r="J100" s="178">
        <f>ROUND(I100*H100,2)</f>
        <v>0</v>
      </c>
      <c r="K100" s="174" t="s">
        <v>2528</v>
      </c>
      <c r="L100" s="38"/>
      <c r="M100" s="179" t="s">
        <v>3</v>
      </c>
      <c r="N100" s="180" t="s">
        <v>43</v>
      </c>
      <c r="O100" s="71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2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3" t="s">
        <v>2891</v>
      </c>
      <c r="AT100" s="183" t="s">
        <v>216</v>
      </c>
      <c r="AU100" s="183" t="s">
        <v>80</v>
      </c>
      <c r="AY100" s="18" t="s">
        <v>213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8" t="s">
        <v>76</v>
      </c>
      <c r="BK100" s="184">
        <f>ROUND(I100*H100,2)</f>
        <v>0</v>
      </c>
      <c r="BL100" s="18" t="s">
        <v>2891</v>
      </c>
      <c r="BM100" s="183" t="s">
        <v>2892</v>
      </c>
    </row>
    <row r="101" s="12" customFormat="1" ht="22.8" customHeight="1">
      <c r="A101" s="12"/>
      <c r="B101" s="158"/>
      <c r="C101" s="12"/>
      <c r="D101" s="159" t="s">
        <v>71</v>
      </c>
      <c r="E101" s="169" t="s">
        <v>1339</v>
      </c>
      <c r="F101" s="169" t="s">
        <v>1340</v>
      </c>
      <c r="G101" s="12"/>
      <c r="H101" s="12"/>
      <c r="I101" s="161"/>
      <c r="J101" s="170">
        <f>BK101</f>
        <v>0</v>
      </c>
      <c r="K101" s="12"/>
      <c r="L101" s="158"/>
      <c r="M101" s="163"/>
      <c r="N101" s="164"/>
      <c r="O101" s="164"/>
      <c r="P101" s="165">
        <f>SUM(P102:P106)</f>
        <v>0</v>
      </c>
      <c r="Q101" s="164"/>
      <c r="R101" s="165">
        <f>SUM(R102:R106)</f>
        <v>0.194162</v>
      </c>
      <c r="S101" s="164"/>
      <c r="T101" s="166">
        <f>SUM(T102:T106)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59" t="s">
        <v>80</v>
      </c>
      <c r="AT101" s="167" t="s">
        <v>71</v>
      </c>
      <c r="AU101" s="167" t="s">
        <v>76</v>
      </c>
      <c r="AY101" s="159" t="s">
        <v>213</v>
      </c>
      <c r="BK101" s="168">
        <f>SUM(BK102:BK106)</f>
        <v>0</v>
      </c>
    </row>
    <row r="102" s="2" customFormat="1" ht="44.25" customHeight="1">
      <c r="A102" s="37"/>
      <c r="B102" s="171"/>
      <c r="C102" s="172" t="s">
        <v>107</v>
      </c>
      <c r="D102" s="172" t="s">
        <v>216</v>
      </c>
      <c r="E102" s="173" t="s">
        <v>2603</v>
      </c>
      <c r="F102" s="174" t="s">
        <v>2893</v>
      </c>
      <c r="G102" s="175" t="s">
        <v>403</v>
      </c>
      <c r="H102" s="176">
        <v>22.100000000000001</v>
      </c>
      <c r="I102" s="177"/>
      <c r="J102" s="178">
        <f>ROUND(I102*H102,2)</f>
        <v>0</v>
      </c>
      <c r="K102" s="174" t="s">
        <v>220</v>
      </c>
      <c r="L102" s="38"/>
      <c r="M102" s="179" t="s">
        <v>3</v>
      </c>
      <c r="N102" s="180" t="s">
        <v>43</v>
      </c>
      <c r="O102" s="71"/>
      <c r="P102" s="181">
        <f>O102*H102</f>
        <v>0</v>
      </c>
      <c r="Q102" s="181">
        <v>0.00022000000000000001</v>
      </c>
      <c r="R102" s="181">
        <f>Q102*H102</f>
        <v>0.0048620000000000009</v>
      </c>
      <c r="S102" s="181">
        <v>0</v>
      </c>
      <c r="T102" s="182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3" t="s">
        <v>98</v>
      </c>
      <c r="AT102" s="183" t="s">
        <v>216</v>
      </c>
      <c r="AU102" s="183" t="s">
        <v>80</v>
      </c>
      <c r="AY102" s="18" t="s">
        <v>213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8" t="s">
        <v>76</v>
      </c>
      <c r="BK102" s="184">
        <f>ROUND(I102*H102,2)</f>
        <v>0</v>
      </c>
      <c r="BL102" s="18" t="s">
        <v>98</v>
      </c>
      <c r="BM102" s="183" t="s">
        <v>2894</v>
      </c>
    </row>
    <row r="103" s="2" customFormat="1">
      <c r="A103" s="37"/>
      <c r="B103" s="38"/>
      <c r="C103" s="37"/>
      <c r="D103" s="185" t="s">
        <v>224</v>
      </c>
      <c r="E103" s="37"/>
      <c r="F103" s="186" t="s">
        <v>2606</v>
      </c>
      <c r="G103" s="37"/>
      <c r="H103" s="37"/>
      <c r="I103" s="187"/>
      <c r="J103" s="37"/>
      <c r="K103" s="37"/>
      <c r="L103" s="38"/>
      <c r="M103" s="188"/>
      <c r="N103" s="189"/>
      <c r="O103" s="71"/>
      <c r="P103" s="71"/>
      <c r="Q103" s="71"/>
      <c r="R103" s="71"/>
      <c r="S103" s="71"/>
      <c r="T103" s="72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8" t="s">
        <v>224</v>
      </c>
      <c r="AU103" s="18" t="s">
        <v>80</v>
      </c>
    </row>
    <row r="104" s="2" customFormat="1" ht="24.15" customHeight="1">
      <c r="A104" s="37"/>
      <c r="B104" s="171"/>
      <c r="C104" s="192" t="s">
        <v>267</v>
      </c>
      <c r="D104" s="192" t="s">
        <v>292</v>
      </c>
      <c r="E104" s="193" t="s">
        <v>2895</v>
      </c>
      <c r="F104" s="194" t="s">
        <v>2896</v>
      </c>
      <c r="G104" s="195" t="s">
        <v>219</v>
      </c>
      <c r="H104" s="196">
        <v>19.5</v>
      </c>
      <c r="I104" s="197"/>
      <c r="J104" s="198">
        <f>ROUND(I104*H104,2)</f>
        <v>0</v>
      </c>
      <c r="K104" s="194" t="s">
        <v>220</v>
      </c>
      <c r="L104" s="199"/>
      <c r="M104" s="200" t="s">
        <v>3</v>
      </c>
      <c r="N104" s="201" t="s">
        <v>43</v>
      </c>
      <c r="O104" s="71"/>
      <c r="P104" s="181">
        <f>O104*H104</f>
        <v>0</v>
      </c>
      <c r="Q104" s="181">
        <v>0.0089999999999999993</v>
      </c>
      <c r="R104" s="181">
        <f>Q104*H104</f>
        <v>0.17549999999999999</v>
      </c>
      <c r="S104" s="181">
        <v>0</v>
      </c>
      <c r="T104" s="182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3" t="s">
        <v>374</v>
      </c>
      <c r="AT104" s="183" t="s">
        <v>292</v>
      </c>
      <c r="AU104" s="183" t="s">
        <v>80</v>
      </c>
      <c r="AY104" s="18" t="s">
        <v>213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8" t="s">
        <v>76</v>
      </c>
      <c r="BK104" s="184">
        <f>ROUND(I104*H104,2)</f>
        <v>0</v>
      </c>
      <c r="BL104" s="18" t="s">
        <v>98</v>
      </c>
      <c r="BM104" s="183" t="s">
        <v>2897</v>
      </c>
    </row>
    <row r="105" s="2" customFormat="1" ht="33" customHeight="1">
      <c r="A105" s="37"/>
      <c r="B105" s="171"/>
      <c r="C105" s="192" t="s">
        <v>84</v>
      </c>
      <c r="D105" s="192" t="s">
        <v>292</v>
      </c>
      <c r="E105" s="193" t="s">
        <v>2898</v>
      </c>
      <c r="F105" s="194" t="s">
        <v>2899</v>
      </c>
      <c r="G105" s="195" t="s">
        <v>219</v>
      </c>
      <c r="H105" s="196">
        <v>2.6000000000000001</v>
      </c>
      <c r="I105" s="197"/>
      <c r="J105" s="198">
        <f>ROUND(I105*H105,2)</f>
        <v>0</v>
      </c>
      <c r="K105" s="194" t="s">
        <v>220</v>
      </c>
      <c r="L105" s="199"/>
      <c r="M105" s="200" t="s">
        <v>3</v>
      </c>
      <c r="N105" s="201" t="s">
        <v>43</v>
      </c>
      <c r="O105" s="71"/>
      <c r="P105" s="181">
        <f>O105*H105</f>
        <v>0</v>
      </c>
      <c r="Q105" s="181">
        <v>0.0030000000000000001</v>
      </c>
      <c r="R105" s="181">
        <f>Q105*H105</f>
        <v>0.0078000000000000005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374</v>
      </c>
      <c r="AT105" s="183" t="s">
        <v>292</v>
      </c>
      <c r="AU105" s="183" t="s">
        <v>80</v>
      </c>
      <c r="AY105" s="18" t="s">
        <v>213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76</v>
      </c>
      <c r="BK105" s="184">
        <f>ROUND(I105*H105,2)</f>
        <v>0</v>
      </c>
      <c r="BL105" s="18" t="s">
        <v>98</v>
      </c>
      <c r="BM105" s="183" t="s">
        <v>2900</v>
      </c>
    </row>
    <row r="106" s="2" customFormat="1" ht="16.5" customHeight="1">
      <c r="A106" s="37"/>
      <c r="B106" s="171"/>
      <c r="C106" s="192" t="s">
        <v>9</v>
      </c>
      <c r="D106" s="192" t="s">
        <v>292</v>
      </c>
      <c r="E106" s="193" t="s">
        <v>2901</v>
      </c>
      <c r="F106" s="194" t="s">
        <v>2902</v>
      </c>
      <c r="G106" s="195" t="s">
        <v>1632</v>
      </c>
      <c r="H106" s="196">
        <v>30</v>
      </c>
      <c r="I106" s="197"/>
      <c r="J106" s="198">
        <f>ROUND(I106*H106,2)</f>
        <v>0</v>
      </c>
      <c r="K106" s="194" t="s">
        <v>2528</v>
      </c>
      <c r="L106" s="199"/>
      <c r="M106" s="200" t="s">
        <v>3</v>
      </c>
      <c r="N106" s="201" t="s">
        <v>43</v>
      </c>
      <c r="O106" s="71"/>
      <c r="P106" s="181">
        <f>O106*H106</f>
        <v>0</v>
      </c>
      <c r="Q106" s="181">
        <v>0.00020000000000000001</v>
      </c>
      <c r="R106" s="181">
        <f>Q106*H106</f>
        <v>0.0060000000000000001</v>
      </c>
      <c r="S106" s="181">
        <v>0</v>
      </c>
      <c r="T106" s="182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3" t="s">
        <v>374</v>
      </c>
      <c r="AT106" s="183" t="s">
        <v>292</v>
      </c>
      <c r="AU106" s="183" t="s">
        <v>80</v>
      </c>
      <c r="AY106" s="18" t="s">
        <v>213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8" t="s">
        <v>76</v>
      </c>
      <c r="BK106" s="184">
        <f>ROUND(I106*H106,2)</f>
        <v>0</v>
      </c>
      <c r="BL106" s="18" t="s">
        <v>98</v>
      </c>
      <c r="BM106" s="183" t="s">
        <v>2903</v>
      </c>
    </row>
    <row r="107" s="12" customFormat="1" ht="22.8" customHeight="1">
      <c r="A107" s="12"/>
      <c r="B107" s="158"/>
      <c r="C107" s="12"/>
      <c r="D107" s="159" t="s">
        <v>71</v>
      </c>
      <c r="E107" s="169" t="s">
        <v>2904</v>
      </c>
      <c r="F107" s="169" t="s">
        <v>2905</v>
      </c>
      <c r="G107" s="12"/>
      <c r="H107" s="12"/>
      <c r="I107" s="161"/>
      <c r="J107" s="170">
        <f>BK107</f>
        <v>0</v>
      </c>
      <c r="K107" s="12"/>
      <c r="L107" s="158"/>
      <c r="M107" s="163"/>
      <c r="N107" s="164"/>
      <c r="O107" s="164"/>
      <c r="P107" s="165">
        <f>SUM(P108:P111)</f>
        <v>0</v>
      </c>
      <c r="Q107" s="164"/>
      <c r="R107" s="165">
        <f>SUM(R108:R111)</f>
        <v>0</v>
      </c>
      <c r="S107" s="164"/>
      <c r="T107" s="166">
        <f>SUM(T108:T111)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9" t="s">
        <v>80</v>
      </c>
      <c r="AT107" s="167" t="s">
        <v>71</v>
      </c>
      <c r="AU107" s="167" t="s">
        <v>76</v>
      </c>
      <c r="AY107" s="159" t="s">
        <v>213</v>
      </c>
      <c r="BK107" s="168">
        <f>SUM(BK108:BK111)</f>
        <v>0</v>
      </c>
    </row>
    <row r="108" s="2" customFormat="1" ht="44.25" customHeight="1">
      <c r="A108" s="37"/>
      <c r="B108" s="171"/>
      <c r="C108" s="172" t="s">
        <v>89</v>
      </c>
      <c r="D108" s="172" t="s">
        <v>216</v>
      </c>
      <c r="E108" s="173" t="s">
        <v>2906</v>
      </c>
      <c r="F108" s="174" t="s">
        <v>2907</v>
      </c>
      <c r="G108" s="175" t="s">
        <v>2908</v>
      </c>
      <c r="H108" s="216"/>
      <c r="I108" s="177"/>
      <c r="J108" s="178">
        <f>ROUND(I108*H108,2)</f>
        <v>0</v>
      </c>
      <c r="K108" s="174" t="s">
        <v>220</v>
      </c>
      <c r="L108" s="38"/>
      <c r="M108" s="179" t="s">
        <v>3</v>
      </c>
      <c r="N108" s="180" t="s">
        <v>43</v>
      </c>
      <c r="O108" s="71"/>
      <c r="P108" s="181">
        <f>O108*H108</f>
        <v>0</v>
      </c>
      <c r="Q108" s="181">
        <v>0</v>
      </c>
      <c r="R108" s="181">
        <f>Q108*H108</f>
        <v>0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98</v>
      </c>
      <c r="AT108" s="183" t="s">
        <v>216</v>
      </c>
      <c r="AU108" s="183" t="s">
        <v>80</v>
      </c>
      <c r="AY108" s="18" t="s">
        <v>213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76</v>
      </c>
      <c r="BK108" s="184">
        <f>ROUND(I108*H108,2)</f>
        <v>0</v>
      </c>
      <c r="BL108" s="18" t="s">
        <v>98</v>
      </c>
      <c r="BM108" s="183" t="s">
        <v>2909</v>
      </c>
    </row>
    <row r="109" s="2" customFormat="1">
      <c r="A109" s="37"/>
      <c r="B109" s="38"/>
      <c r="C109" s="37"/>
      <c r="D109" s="185" t="s">
        <v>224</v>
      </c>
      <c r="E109" s="37"/>
      <c r="F109" s="186" t="s">
        <v>2910</v>
      </c>
      <c r="G109" s="37"/>
      <c r="H109" s="37"/>
      <c r="I109" s="187"/>
      <c r="J109" s="37"/>
      <c r="K109" s="37"/>
      <c r="L109" s="38"/>
      <c r="M109" s="188"/>
      <c r="N109" s="189"/>
      <c r="O109" s="71"/>
      <c r="P109" s="71"/>
      <c r="Q109" s="71"/>
      <c r="R109" s="71"/>
      <c r="S109" s="71"/>
      <c r="T109" s="72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8" t="s">
        <v>224</v>
      </c>
      <c r="AU109" s="18" t="s">
        <v>80</v>
      </c>
    </row>
    <row r="110" s="2" customFormat="1" ht="49.05" customHeight="1">
      <c r="A110" s="37"/>
      <c r="B110" s="171"/>
      <c r="C110" s="172" t="s">
        <v>92</v>
      </c>
      <c r="D110" s="172" t="s">
        <v>216</v>
      </c>
      <c r="E110" s="173" t="s">
        <v>2911</v>
      </c>
      <c r="F110" s="174" t="s">
        <v>2912</v>
      </c>
      <c r="G110" s="175" t="s">
        <v>2908</v>
      </c>
      <c r="H110" s="216"/>
      <c r="I110" s="177"/>
      <c r="J110" s="178">
        <f>ROUND(I110*H110,2)</f>
        <v>0</v>
      </c>
      <c r="K110" s="174" t="s">
        <v>220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98</v>
      </c>
      <c r="AT110" s="183" t="s">
        <v>216</v>
      </c>
      <c r="AU110" s="183" t="s">
        <v>80</v>
      </c>
      <c r="AY110" s="18" t="s">
        <v>213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76</v>
      </c>
      <c r="BK110" s="184">
        <f>ROUND(I110*H110,2)</f>
        <v>0</v>
      </c>
      <c r="BL110" s="18" t="s">
        <v>98</v>
      </c>
      <c r="BM110" s="183" t="s">
        <v>2913</v>
      </c>
    </row>
    <row r="111" s="2" customFormat="1">
      <c r="A111" s="37"/>
      <c r="B111" s="38"/>
      <c r="C111" s="37"/>
      <c r="D111" s="185" t="s">
        <v>224</v>
      </c>
      <c r="E111" s="37"/>
      <c r="F111" s="186" t="s">
        <v>2914</v>
      </c>
      <c r="G111" s="37"/>
      <c r="H111" s="37"/>
      <c r="I111" s="187"/>
      <c r="J111" s="37"/>
      <c r="K111" s="37"/>
      <c r="L111" s="38"/>
      <c r="M111" s="188"/>
      <c r="N111" s="189"/>
      <c r="O111" s="71"/>
      <c r="P111" s="71"/>
      <c r="Q111" s="71"/>
      <c r="R111" s="71"/>
      <c r="S111" s="71"/>
      <c r="T111" s="72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8" t="s">
        <v>224</v>
      </c>
      <c r="AU111" s="18" t="s">
        <v>80</v>
      </c>
    </row>
    <row r="112" s="12" customFormat="1" ht="22.8" customHeight="1">
      <c r="A112" s="12"/>
      <c r="B112" s="158"/>
      <c r="C112" s="12"/>
      <c r="D112" s="159" t="s">
        <v>71</v>
      </c>
      <c r="E112" s="169" t="s">
        <v>2915</v>
      </c>
      <c r="F112" s="169" t="s">
        <v>2916</v>
      </c>
      <c r="G112" s="12"/>
      <c r="H112" s="12"/>
      <c r="I112" s="161"/>
      <c r="J112" s="170">
        <f>BK112</f>
        <v>0</v>
      </c>
      <c r="K112" s="12"/>
      <c r="L112" s="158"/>
      <c r="M112" s="163"/>
      <c r="N112" s="164"/>
      <c r="O112" s="164"/>
      <c r="P112" s="165">
        <f>SUM(P113:P151)</f>
        <v>0</v>
      </c>
      <c r="Q112" s="164"/>
      <c r="R112" s="165">
        <f>SUM(R113:R151)</f>
        <v>1.8742560000000001</v>
      </c>
      <c r="S112" s="164"/>
      <c r="T112" s="166">
        <f>SUM(T113:T151)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159" t="s">
        <v>80</v>
      </c>
      <c r="AT112" s="167" t="s">
        <v>71</v>
      </c>
      <c r="AU112" s="167" t="s">
        <v>76</v>
      </c>
      <c r="AY112" s="159" t="s">
        <v>213</v>
      </c>
      <c r="BK112" s="168">
        <f>SUM(BK113:BK151)</f>
        <v>0</v>
      </c>
    </row>
    <row r="113" s="2" customFormat="1" ht="37.8" customHeight="1">
      <c r="A113" s="37"/>
      <c r="B113" s="171"/>
      <c r="C113" s="172" t="s">
        <v>95</v>
      </c>
      <c r="D113" s="172" t="s">
        <v>216</v>
      </c>
      <c r="E113" s="173" t="s">
        <v>2917</v>
      </c>
      <c r="F113" s="174" t="s">
        <v>2918</v>
      </c>
      <c r="G113" s="175" t="s">
        <v>329</v>
      </c>
      <c r="H113" s="176">
        <v>1</v>
      </c>
      <c r="I113" s="177"/>
      <c r="J113" s="178">
        <f>ROUND(I113*H113,2)</f>
        <v>0</v>
      </c>
      <c r="K113" s="174" t="s">
        <v>220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98</v>
      </c>
      <c r="AT113" s="183" t="s">
        <v>216</v>
      </c>
      <c r="AU113" s="183" t="s">
        <v>80</v>
      </c>
      <c r="AY113" s="18" t="s">
        <v>213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76</v>
      </c>
      <c r="BK113" s="184">
        <f>ROUND(I113*H113,2)</f>
        <v>0</v>
      </c>
      <c r="BL113" s="18" t="s">
        <v>98</v>
      </c>
      <c r="BM113" s="183" t="s">
        <v>2919</v>
      </c>
    </row>
    <row r="114" s="2" customFormat="1">
      <c r="A114" s="37"/>
      <c r="B114" s="38"/>
      <c r="C114" s="37"/>
      <c r="D114" s="185" t="s">
        <v>224</v>
      </c>
      <c r="E114" s="37"/>
      <c r="F114" s="186" t="s">
        <v>2920</v>
      </c>
      <c r="G114" s="37"/>
      <c r="H114" s="37"/>
      <c r="I114" s="187"/>
      <c r="J114" s="37"/>
      <c r="K114" s="37"/>
      <c r="L114" s="38"/>
      <c r="M114" s="188"/>
      <c r="N114" s="189"/>
      <c r="O114" s="71"/>
      <c r="P114" s="71"/>
      <c r="Q114" s="71"/>
      <c r="R114" s="71"/>
      <c r="S114" s="71"/>
      <c r="T114" s="72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8" t="s">
        <v>224</v>
      </c>
      <c r="AU114" s="18" t="s">
        <v>80</v>
      </c>
    </row>
    <row r="115" s="2" customFormat="1" ht="66.75" customHeight="1">
      <c r="A115" s="37"/>
      <c r="B115" s="171"/>
      <c r="C115" s="192" t="s">
        <v>98</v>
      </c>
      <c r="D115" s="192" t="s">
        <v>292</v>
      </c>
      <c r="E115" s="193" t="s">
        <v>2921</v>
      </c>
      <c r="F115" s="194" t="s">
        <v>2922</v>
      </c>
      <c r="G115" s="195" t="s">
        <v>329</v>
      </c>
      <c r="H115" s="196">
        <v>1</v>
      </c>
      <c r="I115" s="197"/>
      <c r="J115" s="198">
        <f>ROUND(I115*H115,2)</f>
        <v>0</v>
      </c>
      <c r="K115" s="194" t="s">
        <v>2528</v>
      </c>
      <c r="L115" s="199"/>
      <c r="M115" s="200" t="s">
        <v>3</v>
      </c>
      <c r="N115" s="201" t="s">
        <v>43</v>
      </c>
      <c r="O115" s="71"/>
      <c r="P115" s="181">
        <f>O115*H115</f>
        <v>0</v>
      </c>
      <c r="Q115" s="181">
        <v>0.185</v>
      </c>
      <c r="R115" s="181">
        <f>Q115*H115</f>
        <v>0.185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374</v>
      </c>
      <c r="AT115" s="183" t="s">
        <v>292</v>
      </c>
      <c r="AU115" s="183" t="s">
        <v>80</v>
      </c>
      <c r="AY115" s="18" t="s">
        <v>213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76</v>
      </c>
      <c r="BK115" s="184">
        <f>ROUND(I115*H115,2)</f>
        <v>0</v>
      </c>
      <c r="BL115" s="18" t="s">
        <v>98</v>
      </c>
      <c r="BM115" s="183" t="s">
        <v>2923</v>
      </c>
    </row>
    <row r="116" s="2" customFormat="1" ht="24.15" customHeight="1">
      <c r="A116" s="37"/>
      <c r="B116" s="171"/>
      <c r="C116" s="172" t="s">
        <v>298</v>
      </c>
      <c r="D116" s="172" t="s">
        <v>216</v>
      </c>
      <c r="E116" s="173" t="s">
        <v>2924</v>
      </c>
      <c r="F116" s="174" t="s">
        <v>1185</v>
      </c>
      <c r="G116" s="175" t="s">
        <v>329</v>
      </c>
      <c r="H116" s="176">
        <v>1</v>
      </c>
      <c r="I116" s="177"/>
      <c r="J116" s="178">
        <f>ROUND(I116*H116,2)</f>
        <v>0</v>
      </c>
      <c r="K116" s="174" t="s">
        <v>220</v>
      </c>
      <c r="L116" s="38"/>
      <c r="M116" s="179" t="s">
        <v>3</v>
      </c>
      <c r="N116" s="180" t="s">
        <v>43</v>
      </c>
      <c r="O116" s="71"/>
      <c r="P116" s="181">
        <f>O116*H116</f>
        <v>0</v>
      </c>
      <c r="Q116" s="181">
        <v>0</v>
      </c>
      <c r="R116" s="181">
        <f>Q116*H116</f>
        <v>0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2891</v>
      </c>
      <c r="AT116" s="183" t="s">
        <v>216</v>
      </c>
      <c r="AU116" s="183" t="s">
        <v>80</v>
      </c>
      <c r="AY116" s="18" t="s">
        <v>213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76</v>
      </c>
      <c r="BK116" s="184">
        <f>ROUND(I116*H116,2)</f>
        <v>0</v>
      </c>
      <c r="BL116" s="18" t="s">
        <v>2891</v>
      </c>
      <c r="BM116" s="183" t="s">
        <v>2925</v>
      </c>
    </row>
    <row r="117" s="2" customFormat="1">
      <c r="A117" s="37"/>
      <c r="B117" s="38"/>
      <c r="C117" s="37"/>
      <c r="D117" s="185" t="s">
        <v>224</v>
      </c>
      <c r="E117" s="37"/>
      <c r="F117" s="186" t="s">
        <v>2926</v>
      </c>
      <c r="G117" s="37"/>
      <c r="H117" s="37"/>
      <c r="I117" s="187"/>
      <c r="J117" s="37"/>
      <c r="K117" s="37"/>
      <c r="L117" s="38"/>
      <c r="M117" s="188"/>
      <c r="N117" s="189"/>
      <c r="O117" s="71"/>
      <c r="P117" s="71"/>
      <c r="Q117" s="71"/>
      <c r="R117" s="71"/>
      <c r="S117" s="71"/>
      <c r="T117" s="72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224</v>
      </c>
      <c r="AU117" s="18" t="s">
        <v>80</v>
      </c>
    </row>
    <row r="118" s="2" customFormat="1" ht="16.5" customHeight="1">
      <c r="A118" s="37"/>
      <c r="B118" s="171"/>
      <c r="C118" s="192" t="s">
        <v>303</v>
      </c>
      <c r="D118" s="192" t="s">
        <v>292</v>
      </c>
      <c r="E118" s="193" t="s">
        <v>2927</v>
      </c>
      <c r="F118" s="194" t="s">
        <v>2928</v>
      </c>
      <c r="G118" s="195" t="s">
        <v>329</v>
      </c>
      <c r="H118" s="196">
        <v>1</v>
      </c>
      <c r="I118" s="197"/>
      <c r="J118" s="198">
        <f>ROUND(I118*H118,2)</f>
        <v>0</v>
      </c>
      <c r="K118" s="194" t="s">
        <v>220</v>
      </c>
      <c r="L118" s="199"/>
      <c r="M118" s="200" t="s">
        <v>3</v>
      </c>
      <c r="N118" s="201" t="s">
        <v>43</v>
      </c>
      <c r="O118" s="71"/>
      <c r="P118" s="181">
        <f>O118*H118</f>
        <v>0</v>
      </c>
      <c r="Q118" s="181">
        <v>0.00020000000000000001</v>
      </c>
      <c r="R118" s="181">
        <f>Q118*H118</f>
        <v>0.00020000000000000001</v>
      </c>
      <c r="S118" s="181">
        <v>0</v>
      </c>
      <c r="T118" s="182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3" t="s">
        <v>2891</v>
      </c>
      <c r="AT118" s="183" t="s">
        <v>292</v>
      </c>
      <c r="AU118" s="183" t="s">
        <v>80</v>
      </c>
      <c r="AY118" s="18" t="s">
        <v>213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8" t="s">
        <v>76</v>
      </c>
      <c r="BK118" s="184">
        <f>ROUND(I118*H118,2)</f>
        <v>0</v>
      </c>
      <c r="BL118" s="18" t="s">
        <v>2891</v>
      </c>
      <c r="BM118" s="183" t="s">
        <v>2929</v>
      </c>
    </row>
    <row r="119" s="2" customFormat="1" ht="24.15" customHeight="1">
      <c r="A119" s="37"/>
      <c r="B119" s="171"/>
      <c r="C119" s="172" t="s">
        <v>308</v>
      </c>
      <c r="D119" s="172" t="s">
        <v>216</v>
      </c>
      <c r="E119" s="173" t="s">
        <v>2930</v>
      </c>
      <c r="F119" s="174" t="s">
        <v>2931</v>
      </c>
      <c r="G119" s="175" t="s">
        <v>329</v>
      </c>
      <c r="H119" s="176">
        <v>1</v>
      </c>
      <c r="I119" s="177"/>
      <c r="J119" s="178">
        <f>ROUND(I119*H119,2)</f>
        <v>0</v>
      </c>
      <c r="K119" s="174" t="s">
        <v>220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98</v>
      </c>
      <c r="AT119" s="183" t="s">
        <v>216</v>
      </c>
      <c r="AU119" s="183" t="s">
        <v>80</v>
      </c>
      <c r="AY119" s="18" t="s">
        <v>213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76</v>
      </c>
      <c r="BK119" s="184">
        <f>ROUND(I119*H119,2)</f>
        <v>0</v>
      </c>
      <c r="BL119" s="18" t="s">
        <v>98</v>
      </c>
      <c r="BM119" s="183" t="s">
        <v>2932</v>
      </c>
    </row>
    <row r="120" s="2" customFormat="1">
      <c r="A120" s="37"/>
      <c r="B120" s="38"/>
      <c r="C120" s="37"/>
      <c r="D120" s="185" t="s">
        <v>224</v>
      </c>
      <c r="E120" s="37"/>
      <c r="F120" s="186" t="s">
        <v>2933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224</v>
      </c>
      <c r="AU120" s="18" t="s">
        <v>80</v>
      </c>
    </row>
    <row r="121" s="2" customFormat="1" ht="33" customHeight="1">
      <c r="A121" s="37"/>
      <c r="B121" s="171"/>
      <c r="C121" s="192" t="s">
        <v>313</v>
      </c>
      <c r="D121" s="192" t="s">
        <v>292</v>
      </c>
      <c r="E121" s="193" t="s">
        <v>2934</v>
      </c>
      <c r="F121" s="194" t="s">
        <v>2935</v>
      </c>
      <c r="G121" s="195" t="s">
        <v>329</v>
      </c>
      <c r="H121" s="196">
        <v>1</v>
      </c>
      <c r="I121" s="197"/>
      <c r="J121" s="198">
        <f>ROUND(I121*H121,2)</f>
        <v>0</v>
      </c>
      <c r="K121" s="194" t="s">
        <v>2528</v>
      </c>
      <c r="L121" s="199"/>
      <c r="M121" s="200" t="s">
        <v>3</v>
      </c>
      <c r="N121" s="201" t="s">
        <v>43</v>
      </c>
      <c r="O121" s="71"/>
      <c r="P121" s="181">
        <f>O121*H121</f>
        <v>0</v>
      </c>
      <c r="Q121" s="181">
        <v>0.050000000000000003</v>
      </c>
      <c r="R121" s="181">
        <f>Q121*H121</f>
        <v>0.050000000000000003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374</v>
      </c>
      <c r="AT121" s="183" t="s">
        <v>292</v>
      </c>
      <c r="AU121" s="183" t="s">
        <v>80</v>
      </c>
      <c r="AY121" s="18" t="s">
        <v>213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76</v>
      </c>
      <c r="BK121" s="184">
        <f>ROUND(I121*H121,2)</f>
        <v>0</v>
      </c>
      <c r="BL121" s="18" t="s">
        <v>98</v>
      </c>
      <c r="BM121" s="183" t="s">
        <v>2936</v>
      </c>
    </row>
    <row r="122" s="2" customFormat="1" ht="24.15" customHeight="1">
      <c r="A122" s="37"/>
      <c r="B122" s="171"/>
      <c r="C122" s="192" t="s">
        <v>8</v>
      </c>
      <c r="D122" s="192" t="s">
        <v>292</v>
      </c>
      <c r="E122" s="193" t="s">
        <v>2937</v>
      </c>
      <c r="F122" s="194" t="s">
        <v>2938</v>
      </c>
      <c r="G122" s="195" t="s">
        <v>403</v>
      </c>
      <c r="H122" s="196">
        <v>7.2000000000000002</v>
      </c>
      <c r="I122" s="197"/>
      <c r="J122" s="198">
        <f>ROUND(I122*H122,2)</f>
        <v>0</v>
      </c>
      <c r="K122" s="194" t="s">
        <v>2528</v>
      </c>
      <c r="L122" s="199"/>
      <c r="M122" s="200" t="s">
        <v>3</v>
      </c>
      <c r="N122" s="201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2891</v>
      </c>
      <c r="AT122" s="183" t="s">
        <v>292</v>
      </c>
      <c r="AU122" s="183" t="s">
        <v>80</v>
      </c>
      <c r="AY122" s="18" t="s">
        <v>213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76</v>
      </c>
      <c r="BK122" s="184">
        <f>ROUND(I122*H122,2)</f>
        <v>0</v>
      </c>
      <c r="BL122" s="18" t="s">
        <v>2891</v>
      </c>
      <c r="BM122" s="183" t="s">
        <v>2939</v>
      </c>
    </row>
    <row r="123" s="2" customFormat="1" ht="33" customHeight="1">
      <c r="A123" s="37"/>
      <c r="B123" s="171"/>
      <c r="C123" s="172" t="s">
        <v>296</v>
      </c>
      <c r="D123" s="172" t="s">
        <v>216</v>
      </c>
      <c r="E123" s="173" t="s">
        <v>2940</v>
      </c>
      <c r="F123" s="174" t="s">
        <v>2941</v>
      </c>
      <c r="G123" s="175" t="s">
        <v>329</v>
      </c>
      <c r="H123" s="176">
        <v>1</v>
      </c>
      <c r="I123" s="177"/>
      <c r="J123" s="178">
        <f>ROUND(I123*H123,2)</f>
        <v>0</v>
      </c>
      <c r="K123" s="174" t="s">
        <v>2528</v>
      </c>
      <c r="L123" s="38"/>
      <c r="M123" s="179" t="s">
        <v>3</v>
      </c>
      <c r="N123" s="180" t="s">
        <v>43</v>
      </c>
      <c r="O123" s="71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2891</v>
      </c>
      <c r="AT123" s="183" t="s">
        <v>216</v>
      </c>
      <c r="AU123" s="183" t="s">
        <v>80</v>
      </c>
      <c r="AY123" s="18" t="s">
        <v>213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76</v>
      </c>
      <c r="BK123" s="184">
        <f>ROUND(I123*H123,2)</f>
        <v>0</v>
      </c>
      <c r="BL123" s="18" t="s">
        <v>2891</v>
      </c>
      <c r="BM123" s="183" t="s">
        <v>2942</v>
      </c>
    </row>
    <row r="124" s="2" customFormat="1" ht="24.15" customHeight="1">
      <c r="A124" s="37"/>
      <c r="B124" s="171"/>
      <c r="C124" s="172" t="s">
        <v>326</v>
      </c>
      <c r="D124" s="172" t="s">
        <v>216</v>
      </c>
      <c r="E124" s="173" t="s">
        <v>2943</v>
      </c>
      <c r="F124" s="174" t="s">
        <v>2944</v>
      </c>
      <c r="G124" s="175" t="s">
        <v>329</v>
      </c>
      <c r="H124" s="176">
        <v>4</v>
      </c>
      <c r="I124" s="177"/>
      <c r="J124" s="178">
        <f>ROUND(I124*H124,2)</f>
        <v>0</v>
      </c>
      <c r="K124" s="174" t="s">
        <v>220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98</v>
      </c>
      <c r="AT124" s="183" t="s">
        <v>216</v>
      </c>
      <c r="AU124" s="183" t="s">
        <v>80</v>
      </c>
      <c r="AY124" s="18" t="s">
        <v>213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76</v>
      </c>
      <c r="BK124" s="184">
        <f>ROUND(I124*H124,2)</f>
        <v>0</v>
      </c>
      <c r="BL124" s="18" t="s">
        <v>98</v>
      </c>
      <c r="BM124" s="183" t="s">
        <v>2945</v>
      </c>
    </row>
    <row r="125" s="2" customFormat="1">
      <c r="A125" s="37"/>
      <c r="B125" s="38"/>
      <c r="C125" s="37"/>
      <c r="D125" s="185" t="s">
        <v>224</v>
      </c>
      <c r="E125" s="37"/>
      <c r="F125" s="186" t="s">
        <v>2946</v>
      </c>
      <c r="G125" s="37"/>
      <c r="H125" s="37"/>
      <c r="I125" s="187"/>
      <c r="J125" s="37"/>
      <c r="K125" s="37"/>
      <c r="L125" s="38"/>
      <c r="M125" s="188"/>
      <c r="N125" s="189"/>
      <c r="O125" s="71"/>
      <c r="P125" s="71"/>
      <c r="Q125" s="71"/>
      <c r="R125" s="71"/>
      <c r="S125" s="71"/>
      <c r="T125" s="72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224</v>
      </c>
      <c r="AU125" s="18" t="s">
        <v>80</v>
      </c>
    </row>
    <row r="126" s="2" customFormat="1" ht="24.15" customHeight="1">
      <c r="A126" s="37"/>
      <c r="B126" s="171"/>
      <c r="C126" s="192" t="s">
        <v>333</v>
      </c>
      <c r="D126" s="192" t="s">
        <v>292</v>
      </c>
      <c r="E126" s="193" t="s">
        <v>2947</v>
      </c>
      <c r="F126" s="194" t="s">
        <v>2948</v>
      </c>
      <c r="G126" s="195" t="s">
        <v>329</v>
      </c>
      <c r="H126" s="196">
        <v>4</v>
      </c>
      <c r="I126" s="197"/>
      <c r="J126" s="198">
        <f>ROUND(I126*H126,2)</f>
        <v>0</v>
      </c>
      <c r="K126" s="194" t="s">
        <v>220</v>
      </c>
      <c r="L126" s="199"/>
      <c r="M126" s="200" t="s">
        <v>3</v>
      </c>
      <c r="N126" s="201" t="s">
        <v>43</v>
      </c>
      <c r="O126" s="71"/>
      <c r="P126" s="181">
        <f>O126*H126</f>
        <v>0</v>
      </c>
      <c r="Q126" s="181">
        <v>0.00020000000000000001</v>
      </c>
      <c r="R126" s="181">
        <f>Q126*H126</f>
        <v>0.00080000000000000004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374</v>
      </c>
      <c r="AT126" s="183" t="s">
        <v>292</v>
      </c>
      <c r="AU126" s="183" t="s">
        <v>80</v>
      </c>
      <c r="AY126" s="18" t="s">
        <v>213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76</v>
      </c>
      <c r="BK126" s="184">
        <f>ROUND(I126*H126,2)</f>
        <v>0</v>
      </c>
      <c r="BL126" s="18" t="s">
        <v>98</v>
      </c>
      <c r="BM126" s="183" t="s">
        <v>2949</v>
      </c>
    </row>
    <row r="127" s="2" customFormat="1" ht="33" customHeight="1">
      <c r="A127" s="37"/>
      <c r="B127" s="171"/>
      <c r="C127" s="172" t="s">
        <v>338</v>
      </c>
      <c r="D127" s="172" t="s">
        <v>216</v>
      </c>
      <c r="E127" s="173" t="s">
        <v>2950</v>
      </c>
      <c r="F127" s="174" t="s">
        <v>2951</v>
      </c>
      <c r="G127" s="175" t="s">
        <v>329</v>
      </c>
      <c r="H127" s="176">
        <v>13</v>
      </c>
      <c r="I127" s="177"/>
      <c r="J127" s="178">
        <f>ROUND(I127*H127,2)</f>
        <v>0</v>
      </c>
      <c r="K127" s="174" t="s">
        <v>220</v>
      </c>
      <c r="L127" s="38"/>
      <c r="M127" s="179" t="s">
        <v>3</v>
      </c>
      <c r="N127" s="180" t="s">
        <v>43</v>
      </c>
      <c r="O127" s="71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98</v>
      </c>
      <c r="AT127" s="183" t="s">
        <v>216</v>
      </c>
      <c r="AU127" s="183" t="s">
        <v>80</v>
      </c>
      <c r="AY127" s="18" t="s">
        <v>213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76</v>
      </c>
      <c r="BK127" s="184">
        <f>ROUND(I127*H127,2)</f>
        <v>0</v>
      </c>
      <c r="BL127" s="18" t="s">
        <v>98</v>
      </c>
      <c r="BM127" s="183" t="s">
        <v>2952</v>
      </c>
    </row>
    <row r="128" s="2" customFormat="1">
      <c r="A128" s="37"/>
      <c r="B128" s="38"/>
      <c r="C128" s="37"/>
      <c r="D128" s="185" t="s">
        <v>224</v>
      </c>
      <c r="E128" s="37"/>
      <c r="F128" s="186" t="s">
        <v>2953</v>
      </c>
      <c r="G128" s="37"/>
      <c r="H128" s="37"/>
      <c r="I128" s="187"/>
      <c r="J128" s="37"/>
      <c r="K128" s="37"/>
      <c r="L128" s="38"/>
      <c r="M128" s="188"/>
      <c r="N128" s="189"/>
      <c r="O128" s="71"/>
      <c r="P128" s="71"/>
      <c r="Q128" s="71"/>
      <c r="R128" s="71"/>
      <c r="S128" s="71"/>
      <c r="T128" s="72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224</v>
      </c>
      <c r="AU128" s="18" t="s">
        <v>80</v>
      </c>
    </row>
    <row r="129" s="2" customFormat="1" ht="24.15" customHeight="1">
      <c r="A129" s="37"/>
      <c r="B129" s="171"/>
      <c r="C129" s="192" t="s">
        <v>343</v>
      </c>
      <c r="D129" s="192" t="s">
        <v>292</v>
      </c>
      <c r="E129" s="193" t="s">
        <v>2954</v>
      </c>
      <c r="F129" s="194" t="s">
        <v>2955</v>
      </c>
      <c r="G129" s="195" t="s">
        <v>329</v>
      </c>
      <c r="H129" s="196">
        <v>13</v>
      </c>
      <c r="I129" s="197"/>
      <c r="J129" s="198">
        <f>ROUND(I129*H129,2)</f>
        <v>0</v>
      </c>
      <c r="K129" s="194" t="s">
        <v>2528</v>
      </c>
      <c r="L129" s="199"/>
      <c r="M129" s="200" t="s">
        <v>3</v>
      </c>
      <c r="N129" s="201" t="s">
        <v>43</v>
      </c>
      <c r="O129" s="71"/>
      <c r="P129" s="181">
        <f>O129*H129</f>
        <v>0</v>
      </c>
      <c r="Q129" s="181">
        <v>0.00020000000000000001</v>
      </c>
      <c r="R129" s="181">
        <f>Q129*H129</f>
        <v>0.0026000000000000003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374</v>
      </c>
      <c r="AT129" s="183" t="s">
        <v>292</v>
      </c>
      <c r="AU129" s="183" t="s">
        <v>80</v>
      </c>
      <c r="AY129" s="18" t="s">
        <v>213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76</v>
      </c>
      <c r="BK129" s="184">
        <f>ROUND(I129*H129,2)</f>
        <v>0</v>
      </c>
      <c r="BL129" s="18" t="s">
        <v>98</v>
      </c>
      <c r="BM129" s="183" t="s">
        <v>2956</v>
      </c>
    </row>
    <row r="130" s="2" customFormat="1" ht="21.75" customHeight="1">
      <c r="A130" s="37"/>
      <c r="B130" s="171"/>
      <c r="C130" s="172" t="s">
        <v>348</v>
      </c>
      <c r="D130" s="172" t="s">
        <v>216</v>
      </c>
      <c r="E130" s="173" t="s">
        <v>2957</v>
      </c>
      <c r="F130" s="174" t="s">
        <v>2958</v>
      </c>
      <c r="G130" s="175" t="s">
        <v>329</v>
      </c>
      <c r="H130" s="176">
        <v>16</v>
      </c>
      <c r="I130" s="177"/>
      <c r="J130" s="178">
        <f>ROUND(I130*H130,2)</f>
        <v>0</v>
      </c>
      <c r="K130" s="174" t="s">
        <v>2528</v>
      </c>
      <c r="L130" s="38"/>
      <c r="M130" s="179" t="s">
        <v>3</v>
      </c>
      <c r="N130" s="180" t="s">
        <v>43</v>
      </c>
      <c r="O130" s="71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3" t="s">
        <v>98</v>
      </c>
      <c r="AT130" s="183" t="s">
        <v>216</v>
      </c>
      <c r="AU130" s="183" t="s">
        <v>80</v>
      </c>
      <c r="AY130" s="18" t="s">
        <v>213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76</v>
      </c>
      <c r="BK130" s="184">
        <f>ROUND(I130*H130,2)</f>
        <v>0</v>
      </c>
      <c r="BL130" s="18" t="s">
        <v>98</v>
      </c>
      <c r="BM130" s="183" t="s">
        <v>2959</v>
      </c>
    </row>
    <row r="131" s="2" customFormat="1" ht="21.75" customHeight="1">
      <c r="A131" s="37"/>
      <c r="B131" s="171"/>
      <c r="C131" s="192" t="s">
        <v>354</v>
      </c>
      <c r="D131" s="192" t="s">
        <v>292</v>
      </c>
      <c r="E131" s="193" t="s">
        <v>2960</v>
      </c>
      <c r="F131" s="194" t="s">
        <v>2961</v>
      </c>
      <c r="G131" s="195" t="s">
        <v>329</v>
      </c>
      <c r="H131" s="196">
        <v>16</v>
      </c>
      <c r="I131" s="197"/>
      <c r="J131" s="198">
        <f>ROUND(I131*H131,2)</f>
        <v>0</v>
      </c>
      <c r="K131" s="194" t="s">
        <v>220</v>
      </c>
      <c r="L131" s="199"/>
      <c r="M131" s="200" t="s">
        <v>3</v>
      </c>
      <c r="N131" s="201" t="s">
        <v>43</v>
      </c>
      <c r="O131" s="71"/>
      <c r="P131" s="181">
        <f>O131*H131</f>
        <v>0</v>
      </c>
      <c r="Q131" s="181">
        <v>0.00050000000000000001</v>
      </c>
      <c r="R131" s="181">
        <f>Q131*H131</f>
        <v>0.0080000000000000002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374</v>
      </c>
      <c r="AT131" s="183" t="s">
        <v>292</v>
      </c>
      <c r="AU131" s="183" t="s">
        <v>80</v>
      </c>
      <c r="AY131" s="18" t="s">
        <v>213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76</v>
      </c>
      <c r="BK131" s="184">
        <f>ROUND(I131*H131,2)</f>
        <v>0</v>
      </c>
      <c r="BL131" s="18" t="s">
        <v>98</v>
      </c>
      <c r="BM131" s="183" t="s">
        <v>2962</v>
      </c>
    </row>
    <row r="132" s="2" customFormat="1" ht="24.15" customHeight="1">
      <c r="A132" s="37"/>
      <c r="B132" s="171"/>
      <c r="C132" s="172" t="s">
        <v>359</v>
      </c>
      <c r="D132" s="172" t="s">
        <v>216</v>
      </c>
      <c r="E132" s="173" t="s">
        <v>2963</v>
      </c>
      <c r="F132" s="174" t="s">
        <v>2964</v>
      </c>
      <c r="G132" s="175" t="s">
        <v>329</v>
      </c>
      <c r="H132" s="176">
        <v>4</v>
      </c>
      <c r="I132" s="177"/>
      <c r="J132" s="178">
        <f>ROUND(I132*H132,2)</f>
        <v>0</v>
      </c>
      <c r="K132" s="174" t="s">
        <v>220</v>
      </c>
      <c r="L132" s="38"/>
      <c r="M132" s="179" t="s">
        <v>3</v>
      </c>
      <c r="N132" s="180" t="s">
        <v>43</v>
      </c>
      <c r="O132" s="71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3" t="s">
        <v>98</v>
      </c>
      <c r="AT132" s="183" t="s">
        <v>216</v>
      </c>
      <c r="AU132" s="183" t="s">
        <v>80</v>
      </c>
      <c r="AY132" s="18" t="s">
        <v>213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8" t="s">
        <v>76</v>
      </c>
      <c r="BK132" s="184">
        <f>ROUND(I132*H132,2)</f>
        <v>0</v>
      </c>
      <c r="BL132" s="18" t="s">
        <v>98</v>
      </c>
      <c r="BM132" s="183" t="s">
        <v>2965</v>
      </c>
    </row>
    <row r="133" s="2" customFormat="1">
      <c r="A133" s="37"/>
      <c r="B133" s="38"/>
      <c r="C133" s="37"/>
      <c r="D133" s="185" t="s">
        <v>224</v>
      </c>
      <c r="E133" s="37"/>
      <c r="F133" s="186" t="s">
        <v>2966</v>
      </c>
      <c r="G133" s="37"/>
      <c r="H133" s="37"/>
      <c r="I133" s="187"/>
      <c r="J133" s="37"/>
      <c r="K133" s="37"/>
      <c r="L133" s="38"/>
      <c r="M133" s="188"/>
      <c r="N133" s="189"/>
      <c r="O133" s="71"/>
      <c r="P133" s="71"/>
      <c r="Q133" s="71"/>
      <c r="R133" s="71"/>
      <c r="S133" s="71"/>
      <c r="T133" s="72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224</v>
      </c>
      <c r="AU133" s="18" t="s">
        <v>80</v>
      </c>
    </row>
    <row r="134" s="2" customFormat="1" ht="16.5" customHeight="1">
      <c r="A134" s="37"/>
      <c r="B134" s="171"/>
      <c r="C134" s="192" t="s">
        <v>364</v>
      </c>
      <c r="D134" s="192" t="s">
        <v>292</v>
      </c>
      <c r="E134" s="193" t="s">
        <v>2967</v>
      </c>
      <c r="F134" s="194" t="s">
        <v>2968</v>
      </c>
      <c r="G134" s="195" t="s">
        <v>329</v>
      </c>
      <c r="H134" s="196">
        <v>4</v>
      </c>
      <c r="I134" s="197"/>
      <c r="J134" s="198">
        <f>ROUND(I134*H134,2)</f>
        <v>0</v>
      </c>
      <c r="K134" s="194" t="s">
        <v>2528</v>
      </c>
      <c r="L134" s="199"/>
      <c r="M134" s="200" t="s">
        <v>3</v>
      </c>
      <c r="N134" s="201" t="s">
        <v>43</v>
      </c>
      <c r="O134" s="71"/>
      <c r="P134" s="181">
        <f>O134*H134</f>
        <v>0</v>
      </c>
      <c r="Q134" s="181">
        <v>0.018599999999999998</v>
      </c>
      <c r="R134" s="181">
        <f>Q134*H134</f>
        <v>0.074399999999999994</v>
      </c>
      <c r="S134" s="181">
        <v>0</v>
      </c>
      <c r="T134" s="18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3" t="s">
        <v>374</v>
      </c>
      <c r="AT134" s="183" t="s">
        <v>292</v>
      </c>
      <c r="AU134" s="183" t="s">
        <v>80</v>
      </c>
      <c r="AY134" s="18" t="s">
        <v>213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8" t="s">
        <v>76</v>
      </c>
      <c r="BK134" s="184">
        <f>ROUND(I134*H134,2)</f>
        <v>0</v>
      </c>
      <c r="BL134" s="18" t="s">
        <v>98</v>
      </c>
      <c r="BM134" s="183" t="s">
        <v>2969</v>
      </c>
    </row>
    <row r="135" s="2" customFormat="1" ht="24.15" customHeight="1">
      <c r="A135" s="37"/>
      <c r="B135" s="171"/>
      <c r="C135" s="172" t="s">
        <v>369</v>
      </c>
      <c r="D135" s="172" t="s">
        <v>216</v>
      </c>
      <c r="E135" s="173" t="s">
        <v>2970</v>
      </c>
      <c r="F135" s="174" t="s">
        <v>2971</v>
      </c>
      <c r="G135" s="175" t="s">
        <v>329</v>
      </c>
      <c r="H135" s="176">
        <v>4</v>
      </c>
      <c r="I135" s="177"/>
      <c r="J135" s="178">
        <f>ROUND(I135*H135,2)</f>
        <v>0</v>
      </c>
      <c r="K135" s="174" t="s">
        <v>2528</v>
      </c>
      <c r="L135" s="38"/>
      <c r="M135" s="179" t="s">
        <v>3</v>
      </c>
      <c r="N135" s="180" t="s">
        <v>43</v>
      </c>
      <c r="O135" s="71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98</v>
      </c>
      <c r="AT135" s="183" t="s">
        <v>216</v>
      </c>
      <c r="AU135" s="183" t="s">
        <v>80</v>
      </c>
      <c r="AY135" s="18" t="s">
        <v>213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76</v>
      </c>
      <c r="BK135" s="184">
        <f>ROUND(I135*H135,2)</f>
        <v>0</v>
      </c>
      <c r="BL135" s="18" t="s">
        <v>98</v>
      </c>
      <c r="BM135" s="183" t="s">
        <v>2972</v>
      </c>
    </row>
    <row r="136" s="2" customFormat="1" ht="24.15" customHeight="1">
      <c r="A136" s="37"/>
      <c r="B136" s="171"/>
      <c r="C136" s="192" t="s">
        <v>374</v>
      </c>
      <c r="D136" s="192" t="s">
        <v>292</v>
      </c>
      <c r="E136" s="193" t="s">
        <v>2973</v>
      </c>
      <c r="F136" s="194" t="s">
        <v>2974</v>
      </c>
      <c r="G136" s="195" t="s">
        <v>329</v>
      </c>
      <c r="H136" s="196">
        <v>4</v>
      </c>
      <c r="I136" s="197"/>
      <c r="J136" s="198">
        <f>ROUND(I136*H136,2)</f>
        <v>0</v>
      </c>
      <c r="K136" s="194" t="s">
        <v>2528</v>
      </c>
      <c r="L136" s="199"/>
      <c r="M136" s="200" t="s">
        <v>3</v>
      </c>
      <c r="N136" s="201" t="s">
        <v>43</v>
      </c>
      <c r="O136" s="71"/>
      <c r="P136" s="181">
        <f>O136*H136</f>
        <v>0</v>
      </c>
      <c r="Q136" s="181">
        <v>0.0032799999999999999</v>
      </c>
      <c r="R136" s="181">
        <f>Q136*H136</f>
        <v>0.01312</v>
      </c>
      <c r="S136" s="181">
        <v>0</v>
      </c>
      <c r="T136" s="18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3" t="s">
        <v>374</v>
      </c>
      <c r="AT136" s="183" t="s">
        <v>292</v>
      </c>
      <c r="AU136" s="183" t="s">
        <v>80</v>
      </c>
      <c r="AY136" s="18" t="s">
        <v>213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8" t="s">
        <v>76</v>
      </c>
      <c r="BK136" s="184">
        <f>ROUND(I136*H136,2)</f>
        <v>0</v>
      </c>
      <c r="BL136" s="18" t="s">
        <v>98</v>
      </c>
      <c r="BM136" s="183" t="s">
        <v>2975</v>
      </c>
    </row>
    <row r="137" s="2" customFormat="1" ht="37.8" customHeight="1">
      <c r="A137" s="37"/>
      <c r="B137" s="171"/>
      <c r="C137" s="172" t="s">
        <v>379</v>
      </c>
      <c r="D137" s="172" t="s">
        <v>216</v>
      </c>
      <c r="E137" s="173" t="s">
        <v>2976</v>
      </c>
      <c r="F137" s="174" t="s">
        <v>2977</v>
      </c>
      <c r="G137" s="175" t="s">
        <v>329</v>
      </c>
      <c r="H137" s="176">
        <v>2</v>
      </c>
      <c r="I137" s="177"/>
      <c r="J137" s="178">
        <f>ROUND(I137*H137,2)</f>
        <v>0</v>
      </c>
      <c r="K137" s="174" t="s">
        <v>220</v>
      </c>
      <c r="L137" s="38"/>
      <c r="M137" s="179" t="s">
        <v>3</v>
      </c>
      <c r="N137" s="180" t="s">
        <v>43</v>
      </c>
      <c r="O137" s="71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98</v>
      </c>
      <c r="AT137" s="183" t="s">
        <v>216</v>
      </c>
      <c r="AU137" s="183" t="s">
        <v>80</v>
      </c>
      <c r="AY137" s="18" t="s">
        <v>213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76</v>
      </c>
      <c r="BK137" s="184">
        <f>ROUND(I137*H137,2)</f>
        <v>0</v>
      </c>
      <c r="BL137" s="18" t="s">
        <v>98</v>
      </c>
      <c r="BM137" s="183" t="s">
        <v>2978</v>
      </c>
    </row>
    <row r="138" s="2" customFormat="1">
      <c r="A138" s="37"/>
      <c r="B138" s="38"/>
      <c r="C138" s="37"/>
      <c r="D138" s="185" t="s">
        <v>224</v>
      </c>
      <c r="E138" s="37"/>
      <c r="F138" s="186" t="s">
        <v>2979</v>
      </c>
      <c r="G138" s="37"/>
      <c r="H138" s="37"/>
      <c r="I138" s="187"/>
      <c r="J138" s="37"/>
      <c r="K138" s="37"/>
      <c r="L138" s="38"/>
      <c r="M138" s="188"/>
      <c r="N138" s="189"/>
      <c r="O138" s="71"/>
      <c r="P138" s="71"/>
      <c r="Q138" s="71"/>
      <c r="R138" s="71"/>
      <c r="S138" s="71"/>
      <c r="T138" s="72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224</v>
      </c>
      <c r="AU138" s="18" t="s">
        <v>80</v>
      </c>
    </row>
    <row r="139" s="2" customFormat="1" ht="24.15" customHeight="1">
      <c r="A139" s="37"/>
      <c r="B139" s="171"/>
      <c r="C139" s="192" t="s">
        <v>384</v>
      </c>
      <c r="D139" s="192" t="s">
        <v>292</v>
      </c>
      <c r="E139" s="193" t="s">
        <v>2980</v>
      </c>
      <c r="F139" s="194" t="s">
        <v>2981</v>
      </c>
      <c r="G139" s="195" t="s">
        <v>329</v>
      </c>
      <c r="H139" s="196">
        <v>2</v>
      </c>
      <c r="I139" s="197"/>
      <c r="J139" s="198">
        <f>ROUND(I139*H139,2)</f>
        <v>0</v>
      </c>
      <c r="K139" s="194" t="s">
        <v>220</v>
      </c>
      <c r="L139" s="199"/>
      <c r="M139" s="200" t="s">
        <v>3</v>
      </c>
      <c r="N139" s="201" t="s">
        <v>43</v>
      </c>
      <c r="O139" s="71"/>
      <c r="P139" s="181">
        <f>O139*H139</f>
        <v>0</v>
      </c>
      <c r="Q139" s="181">
        <v>0.0047999999999999996</v>
      </c>
      <c r="R139" s="181">
        <f>Q139*H139</f>
        <v>0.0095999999999999992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374</v>
      </c>
      <c r="AT139" s="183" t="s">
        <v>292</v>
      </c>
      <c r="AU139" s="183" t="s">
        <v>80</v>
      </c>
      <c r="AY139" s="18" t="s">
        <v>213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76</v>
      </c>
      <c r="BK139" s="184">
        <f>ROUND(I139*H139,2)</f>
        <v>0</v>
      </c>
      <c r="BL139" s="18" t="s">
        <v>98</v>
      </c>
      <c r="BM139" s="183" t="s">
        <v>2982</v>
      </c>
    </row>
    <row r="140" s="2" customFormat="1" ht="37.8" customHeight="1">
      <c r="A140" s="37"/>
      <c r="B140" s="171"/>
      <c r="C140" s="172" t="s">
        <v>389</v>
      </c>
      <c r="D140" s="172" t="s">
        <v>216</v>
      </c>
      <c r="E140" s="173" t="s">
        <v>2983</v>
      </c>
      <c r="F140" s="174" t="s">
        <v>2984</v>
      </c>
      <c r="G140" s="175" t="s">
        <v>329</v>
      </c>
      <c r="H140" s="176">
        <v>2</v>
      </c>
      <c r="I140" s="177"/>
      <c r="J140" s="178">
        <f>ROUND(I140*H140,2)</f>
        <v>0</v>
      </c>
      <c r="K140" s="174" t="s">
        <v>2528</v>
      </c>
      <c r="L140" s="38"/>
      <c r="M140" s="179" t="s">
        <v>3</v>
      </c>
      <c r="N140" s="180" t="s">
        <v>43</v>
      </c>
      <c r="O140" s="71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3" t="s">
        <v>98</v>
      </c>
      <c r="AT140" s="183" t="s">
        <v>216</v>
      </c>
      <c r="AU140" s="183" t="s">
        <v>80</v>
      </c>
      <c r="AY140" s="18" t="s">
        <v>213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76</v>
      </c>
      <c r="BK140" s="184">
        <f>ROUND(I140*H140,2)</f>
        <v>0</v>
      </c>
      <c r="BL140" s="18" t="s">
        <v>98</v>
      </c>
      <c r="BM140" s="183" t="s">
        <v>2985</v>
      </c>
    </row>
    <row r="141" s="2" customFormat="1" ht="24.15" customHeight="1">
      <c r="A141" s="37"/>
      <c r="B141" s="171"/>
      <c r="C141" s="192" t="s">
        <v>394</v>
      </c>
      <c r="D141" s="192" t="s">
        <v>292</v>
      </c>
      <c r="E141" s="193" t="s">
        <v>2986</v>
      </c>
      <c r="F141" s="194" t="s">
        <v>2987</v>
      </c>
      <c r="G141" s="195" t="s">
        <v>329</v>
      </c>
      <c r="H141" s="196">
        <v>2</v>
      </c>
      <c r="I141" s="197"/>
      <c r="J141" s="198">
        <f>ROUND(I141*H141,2)</f>
        <v>0</v>
      </c>
      <c r="K141" s="194" t="s">
        <v>2528</v>
      </c>
      <c r="L141" s="199"/>
      <c r="M141" s="200" t="s">
        <v>3</v>
      </c>
      <c r="N141" s="201" t="s">
        <v>43</v>
      </c>
      <c r="O141" s="71"/>
      <c r="P141" s="181">
        <f>O141*H141</f>
        <v>0</v>
      </c>
      <c r="Q141" s="181">
        <v>0.0038</v>
      </c>
      <c r="R141" s="181">
        <f>Q141*H141</f>
        <v>0.0076</v>
      </c>
      <c r="S141" s="181">
        <v>0</v>
      </c>
      <c r="T141" s="18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3" t="s">
        <v>374</v>
      </c>
      <c r="AT141" s="183" t="s">
        <v>292</v>
      </c>
      <c r="AU141" s="183" t="s">
        <v>80</v>
      </c>
      <c r="AY141" s="18" t="s">
        <v>213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8" t="s">
        <v>76</v>
      </c>
      <c r="BK141" s="184">
        <f>ROUND(I141*H141,2)</f>
        <v>0</v>
      </c>
      <c r="BL141" s="18" t="s">
        <v>98</v>
      </c>
      <c r="BM141" s="183" t="s">
        <v>2988</v>
      </c>
    </row>
    <row r="142" s="2" customFormat="1" ht="24.15" customHeight="1">
      <c r="A142" s="37"/>
      <c r="B142" s="171"/>
      <c r="C142" s="172" t="s">
        <v>400</v>
      </c>
      <c r="D142" s="172" t="s">
        <v>216</v>
      </c>
      <c r="E142" s="173" t="s">
        <v>2989</v>
      </c>
      <c r="F142" s="174" t="s">
        <v>2990</v>
      </c>
      <c r="G142" s="175" t="s">
        <v>329</v>
      </c>
      <c r="H142" s="176">
        <v>5</v>
      </c>
      <c r="I142" s="177"/>
      <c r="J142" s="178">
        <f>ROUND(I142*H142,2)</f>
        <v>0</v>
      </c>
      <c r="K142" s="174" t="s">
        <v>220</v>
      </c>
      <c r="L142" s="38"/>
      <c r="M142" s="179" t="s">
        <v>3</v>
      </c>
      <c r="N142" s="180" t="s">
        <v>43</v>
      </c>
      <c r="O142" s="71"/>
      <c r="P142" s="181">
        <f>O142*H142</f>
        <v>0</v>
      </c>
      <c r="Q142" s="181">
        <v>0</v>
      </c>
      <c r="R142" s="181">
        <f>Q142*H142</f>
        <v>0</v>
      </c>
      <c r="S142" s="181">
        <v>0</v>
      </c>
      <c r="T142" s="18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3" t="s">
        <v>98</v>
      </c>
      <c r="AT142" s="183" t="s">
        <v>216</v>
      </c>
      <c r="AU142" s="183" t="s">
        <v>80</v>
      </c>
      <c r="AY142" s="18" t="s">
        <v>213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8" t="s">
        <v>76</v>
      </c>
      <c r="BK142" s="184">
        <f>ROUND(I142*H142,2)</f>
        <v>0</v>
      </c>
      <c r="BL142" s="18" t="s">
        <v>98</v>
      </c>
      <c r="BM142" s="183" t="s">
        <v>2991</v>
      </c>
    </row>
    <row r="143" s="2" customFormat="1">
      <c r="A143" s="37"/>
      <c r="B143" s="38"/>
      <c r="C143" s="37"/>
      <c r="D143" s="185" t="s">
        <v>224</v>
      </c>
      <c r="E143" s="37"/>
      <c r="F143" s="186" t="s">
        <v>2992</v>
      </c>
      <c r="G143" s="37"/>
      <c r="H143" s="37"/>
      <c r="I143" s="187"/>
      <c r="J143" s="37"/>
      <c r="K143" s="37"/>
      <c r="L143" s="38"/>
      <c r="M143" s="188"/>
      <c r="N143" s="189"/>
      <c r="O143" s="71"/>
      <c r="P143" s="71"/>
      <c r="Q143" s="71"/>
      <c r="R143" s="71"/>
      <c r="S143" s="71"/>
      <c r="T143" s="72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8" t="s">
        <v>224</v>
      </c>
      <c r="AU143" s="18" t="s">
        <v>80</v>
      </c>
    </row>
    <row r="144" s="2" customFormat="1" ht="24.15" customHeight="1">
      <c r="A144" s="37"/>
      <c r="B144" s="171"/>
      <c r="C144" s="192" t="s">
        <v>406</v>
      </c>
      <c r="D144" s="192" t="s">
        <v>292</v>
      </c>
      <c r="E144" s="193" t="s">
        <v>2993</v>
      </c>
      <c r="F144" s="194" t="s">
        <v>2994</v>
      </c>
      <c r="G144" s="195" t="s">
        <v>329</v>
      </c>
      <c r="H144" s="196">
        <v>3</v>
      </c>
      <c r="I144" s="197"/>
      <c r="J144" s="198">
        <f>ROUND(I144*H144,2)</f>
        <v>0</v>
      </c>
      <c r="K144" s="194" t="s">
        <v>2528</v>
      </c>
      <c r="L144" s="199"/>
      <c r="M144" s="200" t="s">
        <v>3</v>
      </c>
      <c r="N144" s="201" t="s">
        <v>43</v>
      </c>
      <c r="O144" s="71"/>
      <c r="P144" s="181">
        <f>O144*H144</f>
        <v>0</v>
      </c>
      <c r="Q144" s="181">
        <v>0.0045999999999999999</v>
      </c>
      <c r="R144" s="181">
        <f>Q144*H144</f>
        <v>0.0138</v>
      </c>
      <c r="S144" s="181">
        <v>0</v>
      </c>
      <c r="T144" s="18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3" t="s">
        <v>374</v>
      </c>
      <c r="AT144" s="183" t="s">
        <v>292</v>
      </c>
      <c r="AU144" s="183" t="s">
        <v>80</v>
      </c>
      <c r="AY144" s="18" t="s">
        <v>213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8" t="s">
        <v>76</v>
      </c>
      <c r="BK144" s="184">
        <f>ROUND(I144*H144,2)</f>
        <v>0</v>
      </c>
      <c r="BL144" s="18" t="s">
        <v>98</v>
      </c>
      <c r="BM144" s="183" t="s">
        <v>2995</v>
      </c>
    </row>
    <row r="145" s="2" customFormat="1" ht="24.15" customHeight="1">
      <c r="A145" s="37"/>
      <c r="B145" s="171"/>
      <c r="C145" s="192" t="s">
        <v>411</v>
      </c>
      <c r="D145" s="192" t="s">
        <v>292</v>
      </c>
      <c r="E145" s="193" t="s">
        <v>2996</v>
      </c>
      <c r="F145" s="194" t="s">
        <v>2997</v>
      </c>
      <c r="G145" s="195" t="s">
        <v>329</v>
      </c>
      <c r="H145" s="196">
        <v>2</v>
      </c>
      <c r="I145" s="197"/>
      <c r="J145" s="198">
        <f>ROUND(I145*H145,2)</f>
        <v>0</v>
      </c>
      <c r="K145" s="194" t="s">
        <v>2528</v>
      </c>
      <c r="L145" s="199"/>
      <c r="M145" s="200" t="s">
        <v>3</v>
      </c>
      <c r="N145" s="201" t="s">
        <v>43</v>
      </c>
      <c r="O145" s="71"/>
      <c r="P145" s="181">
        <f>O145*H145</f>
        <v>0</v>
      </c>
      <c r="Q145" s="181">
        <v>0.0053</v>
      </c>
      <c r="R145" s="181">
        <f>Q145*H145</f>
        <v>0.0106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374</v>
      </c>
      <c r="AT145" s="183" t="s">
        <v>292</v>
      </c>
      <c r="AU145" s="183" t="s">
        <v>80</v>
      </c>
      <c r="AY145" s="18" t="s">
        <v>213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76</v>
      </c>
      <c r="BK145" s="184">
        <f>ROUND(I145*H145,2)</f>
        <v>0</v>
      </c>
      <c r="BL145" s="18" t="s">
        <v>98</v>
      </c>
      <c r="BM145" s="183" t="s">
        <v>2998</v>
      </c>
    </row>
    <row r="146" s="2" customFormat="1" ht="37.8" customHeight="1">
      <c r="A146" s="37"/>
      <c r="B146" s="171"/>
      <c r="C146" s="172" t="s">
        <v>417</v>
      </c>
      <c r="D146" s="172" t="s">
        <v>216</v>
      </c>
      <c r="E146" s="173" t="s">
        <v>2999</v>
      </c>
      <c r="F146" s="174" t="s">
        <v>3000</v>
      </c>
      <c r="G146" s="175" t="s">
        <v>219</v>
      </c>
      <c r="H146" s="176">
        <v>91</v>
      </c>
      <c r="I146" s="177"/>
      <c r="J146" s="178">
        <f>ROUND(I146*H146,2)</f>
        <v>0</v>
      </c>
      <c r="K146" s="174" t="s">
        <v>2528</v>
      </c>
      <c r="L146" s="38"/>
      <c r="M146" s="179" t="s">
        <v>3</v>
      </c>
      <c r="N146" s="180" t="s">
        <v>43</v>
      </c>
      <c r="O146" s="71"/>
      <c r="P146" s="181">
        <f>O146*H146</f>
        <v>0</v>
      </c>
      <c r="Q146" s="181">
        <v>0.01336</v>
      </c>
      <c r="R146" s="181">
        <f>Q146*H146</f>
        <v>1.21576</v>
      </c>
      <c r="S146" s="181">
        <v>0</v>
      </c>
      <c r="T146" s="18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3" t="s">
        <v>2891</v>
      </c>
      <c r="AT146" s="183" t="s">
        <v>216</v>
      </c>
      <c r="AU146" s="183" t="s">
        <v>80</v>
      </c>
      <c r="AY146" s="18" t="s">
        <v>213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8" t="s">
        <v>76</v>
      </c>
      <c r="BK146" s="184">
        <f>ROUND(I146*H146,2)</f>
        <v>0</v>
      </c>
      <c r="BL146" s="18" t="s">
        <v>2891</v>
      </c>
      <c r="BM146" s="183" t="s">
        <v>3001</v>
      </c>
    </row>
    <row r="147" s="2" customFormat="1" ht="37.8" customHeight="1">
      <c r="A147" s="37"/>
      <c r="B147" s="171"/>
      <c r="C147" s="172" t="s">
        <v>422</v>
      </c>
      <c r="D147" s="172" t="s">
        <v>216</v>
      </c>
      <c r="E147" s="173" t="s">
        <v>3002</v>
      </c>
      <c r="F147" s="174" t="s">
        <v>3003</v>
      </c>
      <c r="G147" s="175" t="s">
        <v>403</v>
      </c>
      <c r="H147" s="176">
        <v>75.400000000000006</v>
      </c>
      <c r="I147" s="177"/>
      <c r="J147" s="178">
        <f>ROUND(I147*H147,2)</f>
        <v>0</v>
      </c>
      <c r="K147" s="174" t="s">
        <v>220</v>
      </c>
      <c r="L147" s="38"/>
      <c r="M147" s="179" t="s">
        <v>3</v>
      </c>
      <c r="N147" s="180" t="s">
        <v>43</v>
      </c>
      <c r="O147" s="71"/>
      <c r="P147" s="181">
        <f>O147*H147</f>
        <v>0</v>
      </c>
      <c r="Q147" s="181">
        <v>0.0034399999999999999</v>
      </c>
      <c r="R147" s="181">
        <f>Q147*H147</f>
        <v>0.259376</v>
      </c>
      <c r="S147" s="181">
        <v>0</v>
      </c>
      <c r="T147" s="18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3" t="s">
        <v>98</v>
      </c>
      <c r="AT147" s="183" t="s">
        <v>216</v>
      </c>
      <c r="AU147" s="183" t="s">
        <v>80</v>
      </c>
      <c r="AY147" s="18" t="s">
        <v>213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76</v>
      </c>
      <c r="BK147" s="184">
        <f>ROUND(I147*H147,2)</f>
        <v>0</v>
      </c>
      <c r="BL147" s="18" t="s">
        <v>98</v>
      </c>
      <c r="BM147" s="183" t="s">
        <v>3004</v>
      </c>
    </row>
    <row r="148" s="2" customFormat="1">
      <c r="A148" s="37"/>
      <c r="B148" s="38"/>
      <c r="C148" s="37"/>
      <c r="D148" s="185" t="s">
        <v>224</v>
      </c>
      <c r="E148" s="37"/>
      <c r="F148" s="186" t="s">
        <v>3005</v>
      </c>
      <c r="G148" s="37"/>
      <c r="H148" s="37"/>
      <c r="I148" s="187"/>
      <c r="J148" s="37"/>
      <c r="K148" s="37"/>
      <c r="L148" s="38"/>
      <c r="M148" s="188"/>
      <c r="N148" s="189"/>
      <c r="O148" s="71"/>
      <c r="P148" s="71"/>
      <c r="Q148" s="71"/>
      <c r="R148" s="71"/>
      <c r="S148" s="71"/>
      <c r="T148" s="72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224</v>
      </c>
      <c r="AU148" s="18" t="s">
        <v>80</v>
      </c>
    </row>
    <row r="149" s="2" customFormat="1" ht="37.8" customHeight="1">
      <c r="A149" s="37"/>
      <c r="B149" s="171"/>
      <c r="C149" s="172" t="s">
        <v>427</v>
      </c>
      <c r="D149" s="172" t="s">
        <v>216</v>
      </c>
      <c r="E149" s="173" t="s">
        <v>3006</v>
      </c>
      <c r="F149" s="174" t="s">
        <v>3007</v>
      </c>
      <c r="G149" s="175" t="s">
        <v>403</v>
      </c>
      <c r="H149" s="176">
        <v>25</v>
      </c>
      <c r="I149" s="177"/>
      <c r="J149" s="178">
        <f>ROUND(I149*H149,2)</f>
        <v>0</v>
      </c>
      <c r="K149" s="174" t="s">
        <v>220</v>
      </c>
      <c r="L149" s="38"/>
      <c r="M149" s="179" t="s">
        <v>3</v>
      </c>
      <c r="N149" s="180" t="s">
        <v>43</v>
      </c>
      <c r="O149" s="71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98</v>
      </c>
      <c r="AT149" s="183" t="s">
        <v>216</v>
      </c>
      <c r="AU149" s="183" t="s">
        <v>80</v>
      </c>
      <c r="AY149" s="18" t="s">
        <v>213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76</v>
      </c>
      <c r="BK149" s="184">
        <f>ROUND(I149*H149,2)</f>
        <v>0</v>
      </c>
      <c r="BL149" s="18" t="s">
        <v>98</v>
      </c>
      <c r="BM149" s="183" t="s">
        <v>3008</v>
      </c>
    </row>
    <row r="150" s="2" customFormat="1">
      <c r="A150" s="37"/>
      <c r="B150" s="38"/>
      <c r="C150" s="37"/>
      <c r="D150" s="185" t="s">
        <v>224</v>
      </c>
      <c r="E150" s="37"/>
      <c r="F150" s="186" t="s">
        <v>3009</v>
      </c>
      <c r="G150" s="37"/>
      <c r="H150" s="37"/>
      <c r="I150" s="187"/>
      <c r="J150" s="37"/>
      <c r="K150" s="37"/>
      <c r="L150" s="38"/>
      <c r="M150" s="188"/>
      <c r="N150" s="189"/>
      <c r="O150" s="71"/>
      <c r="P150" s="71"/>
      <c r="Q150" s="71"/>
      <c r="R150" s="71"/>
      <c r="S150" s="71"/>
      <c r="T150" s="72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224</v>
      </c>
      <c r="AU150" s="18" t="s">
        <v>80</v>
      </c>
    </row>
    <row r="151" s="2" customFormat="1" ht="24.15" customHeight="1">
      <c r="A151" s="37"/>
      <c r="B151" s="171"/>
      <c r="C151" s="192" t="s">
        <v>431</v>
      </c>
      <c r="D151" s="192" t="s">
        <v>292</v>
      </c>
      <c r="E151" s="193" t="s">
        <v>3010</v>
      </c>
      <c r="F151" s="194" t="s">
        <v>3011</v>
      </c>
      <c r="G151" s="195" t="s">
        <v>329</v>
      </c>
      <c r="H151" s="196">
        <v>3</v>
      </c>
      <c r="I151" s="197"/>
      <c r="J151" s="198">
        <f>ROUND(I151*H151,2)</f>
        <v>0</v>
      </c>
      <c r="K151" s="194" t="s">
        <v>220</v>
      </c>
      <c r="L151" s="199"/>
      <c r="M151" s="217" t="s">
        <v>3</v>
      </c>
      <c r="N151" s="218" t="s">
        <v>43</v>
      </c>
      <c r="O151" s="214"/>
      <c r="P151" s="219">
        <f>O151*H151</f>
        <v>0</v>
      </c>
      <c r="Q151" s="219">
        <v>0.0077999999999999996</v>
      </c>
      <c r="R151" s="219">
        <f>Q151*H151</f>
        <v>0.023399999999999997</v>
      </c>
      <c r="S151" s="219">
        <v>0</v>
      </c>
      <c r="T151" s="22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374</v>
      </c>
      <c r="AT151" s="183" t="s">
        <v>292</v>
      </c>
      <c r="AU151" s="183" t="s">
        <v>80</v>
      </c>
      <c r="AY151" s="18" t="s">
        <v>213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76</v>
      </c>
      <c r="BK151" s="184">
        <f>ROUND(I151*H151,2)</f>
        <v>0</v>
      </c>
      <c r="BL151" s="18" t="s">
        <v>98</v>
      </c>
      <c r="BM151" s="183" t="s">
        <v>3012</v>
      </c>
    </row>
    <row r="152" s="2" customFormat="1" ht="6.96" customHeight="1">
      <c r="A152" s="37"/>
      <c r="B152" s="54"/>
      <c r="C152" s="55"/>
      <c r="D152" s="55"/>
      <c r="E152" s="55"/>
      <c r="F152" s="55"/>
      <c r="G152" s="55"/>
      <c r="H152" s="55"/>
      <c r="I152" s="55"/>
      <c r="J152" s="55"/>
      <c r="K152" s="55"/>
      <c r="L152" s="38"/>
      <c r="M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</row>
  </sheetData>
  <autoFilter ref="C89:K15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103" r:id="rId1" display="https://podminky.urs.cz/item/CS_URS_2024_02/713411121"/>
    <hyperlink ref="F109" r:id="rId2" display="https://podminky.urs.cz/item/CS_URS_2024_02/998751201"/>
    <hyperlink ref="F111" r:id="rId3" display="https://podminky.urs.cz/item/CS_URS_2024_02/998751291"/>
    <hyperlink ref="F114" r:id="rId4" display="https://podminky.urs.cz/item/CS_URS_2024_02/751611115"/>
    <hyperlink ref="F117" r:id="rId5" display="https://podminky.urs.cz/item/CS_URS_2024_02/751614121"/>
    <hyperlink ref="F120" r:id="rId6" display="https://podminky.urs.cz/item/CS_URS_2024_02/751721111"/>
    <hyperlink ref="F125" r:id="rId7" display="https://podminky.urs.cz/item/CS_URS_2024_02/751311111"/>
    <hyperlink ref="F128" r:id="rId8" display="https://podminky.urs.cz/item/CS_URS_2024_02/751322111"/>
    <hyperlink ref="F133" r:id="rId9" display="https://podminky.urs.cz/item/CS_URS_2024_02/751344121"/>
    <hyperlink ref="F138" r:id="rId10" display="https://podminky.urs.cz/item/CS_URS_2024_02/751398051"/>
    <hyperlink ref="F143" r:id="rId11" display="https://podminky.urs.cz/item/CS_URS_2024_02/751514612"/>
    <hyperlink ref="F148" r:id="rId12" display="https://podminky.urs.cz/item/CS_URS_2024_02/751510042"/>
    <hyperlink ref="F150" r:id="rId13" display="https://podminky.urs.cz/item/CS_URS_2024_02/751537146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110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- smlouva č. 1 - SO01, 10, 12</v>
      </c>
      <c r="F7" s="31"/>
      <c r="G7" s="31"/>
      <c r="H7" s="31"/>
      <c r="L7" s="21"/>
    </row>
    <row r="8" s="1" customFormat="1" ht="12" customHeight="1">
      <c r="B8" s="21"/>
      <c r="D8" s="31" t="s">
        <v>111</v>
      </c>
      <c r="L8" s="21"/>
    </row>
    <row r="9" s="2" customFormat="1" ht="16.5" customHeight="1">
      <c r="A9" s="37"/>
      <c r="B9" s="38"/>
      <c r="C9" s="37"/>
      <c r="D9" s="37"/>
      <c r="E9" s="122" t="s">
        <v>112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2502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1" t="s">
        <v>3013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2504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2505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2505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3014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ROUND(J96,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ROUND((SUM(BE96:BE315)),  2)</f>
        <v>0</v>
      </c>
      <c r="G35" s="37"/>
      <c r="H35" s="37"/>
      <c r="I35" s="130">
        <v>0.20999999999999999</v>
      </c>
      <c r="J35" s="129">
        <f>ROUND(((SUM(BE96:BE315))*I35),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ROUND((SUM(BF96:BF315)),  2)</f>
        <v>0</v>
      </c>
      <c r="G36" s="37"/>
      <c r="H36" s="37"/>
      <c r="I36" s="130">
        <v>0.12</v>
      </c>
      <c r="J36" s="129">
        <f>ROUND(((SUM(BF96:BF315))*I36),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ROUND((SUM(BG96:BG315)),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ROUND((SUM(BH96:BH315)),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ROUND((SUM(BI96:BI315)),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113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- smlouva č. 1 - SO01, 10, 12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111</v>
      </c>
      <c r="L51" s="21"/>
    </row>
    <row r="52" s="2" customFormat="1" ht="16.5" customHeight="1">
      <c r="A52" s="37"/>
      <c r="B52" s="38"/>
      <c r="C52" s="37"/>
      <c r="D52" s="37"/>
      <c r="E52" s="122" t="s">
        <v>112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2502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7"/>
      <c r="D54" s="37"/>
      <c r="E54" s="61" t="str">
        <f>E11</f>
        <v>14 - ZDRAVOTNĚ TECHNICKÉ INSTALACE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114</v>
      </c>
      <c r="D61" s="131"/>
      <c r="E61" s="131"/>
      <c r="F61" s="131"/>
      <c r="G61" s="131"/>
      <c r="H61" s="131"/>
      <c r="I61" s="131"/>
      <c r="J61" s="138" t="s">
        <v>115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J96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116</v>
      </c>
    </row>
    <row r="64" s="9" customFormat="1" ht="24.96" customHeight="1">
      <c r="A64" s="9"/>
      <c r="B64" s="140"/>
      <c r="C64" s="9"/>
      <c r="D64" s="141" t="s">
        <v>3015</v>
      </c>
      <c r="E64" s="142"/>
      <c r="F64" s="142"/>
      <c r="G64" s="142"/>
      <c r="H64" s="142"/>
      <c r="I64" s="142"/>
      <c r="J64" s="143">
        <f>J97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118</v>
      </c>
      <c r="E65" s="146"/>
      <c r="F65" s="146"/>
      <c r="G65" s="146"/>
      <c r="H65" s="146"/>
      <c r="I65" s="146"/>
      <c r="J65" s="147">
        <f>J98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136</v>
      </c>
      <c r="E66" s="146"/>
      <c r="F66" s="146"/>
      <c r="G66" s="146"/>
      <c r="H66" s="146"/>
      <c r="I66" s="146"/>
      <c r="J66" s="147">
        <f>J116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40"/>
      <c r="C67" s="9"/>
      <c r="D67" s="141" t="s">
        <v>163</v>
      </c>
      <c r="E67" s="142"/>
      <c r="F67" s="142"/>
      <c r="G67" s="142"/>
      <c r="H67" s="142"/>
      <c r="I67" s="142"/>
      <c r="J67" s="143">
        <f>J119</f>
        <v>0</v>
      </c>
      <c r="K67" s="9"/>
      <c r="L67" s="14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44"/>
      <c r="C68" s="10"/>
      <c r="D68" s="145" t="s">
        <v>3016</v>
      </c>
      <c r="E68" s="146"/>
      <c r="F68" s="146"/>
      <c r="G68" s="146"/>
      <c r="H68" s="146"/>
      <c r="I68" s="146"/>
      <c r="J68" s="147">
        <f>J120</f>
        <v>0</v>
      </c>
      <c r="K68" s="10"/>
      <c r="L68" s="1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4"/>
      <c r="C69" s="10"/>
      <c r="D69" s="145" t="s">
        <v>3017</v>
      </c>
      <c r="E69" s="146"/>
      <c r="F69" s="146"/>
      <c r="G69" s="146"/>
      <c r="H69" s="146"/>
      <c r="I69" s="146"/>
      <c r="J69" s="147">
        <f>J167</f>
        <v>0</v>
      </c>
      <c r="K69" s="10"/>
      <c r="L69" s="1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4"/>
      <c r="C70" s="10"/>
      <c r="D70" s="145" t="s">
        <v>3018</v>
      </c>
      <c r="E70" s="146"/>
      <c r="F70" s="146"/>
      <c r="G70" s="146"/>
      <c r="H70" s="146"/>
      <c r="I70" s="146"/>
      <c r="J70" s="147">
        <f>J247</f>
        <v>0</v>
      </c>
      <c r="K70" s="10"/>
      <c r="L70" s="14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4"/>
      <c r="C71" s="10"/>
      <c r="D71" s="145" t="s">
        <v>3019</v>
      </c>
      <c r="E71" s="146"/>
      <c r="F71" s="146"/>
      <c r="G71" s="146"/>
      <c r="H71" s="146"/>
      <c r="I71" s="146"/>
      <c r="J71" s="147">
        <f>J250</f>
        <v>0</v>
      </c>
      <c r="K71" s="10"/>
      <c r="L71" s="14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4"/>
      <c r="C72" s="10"/>
      <c r="D72" s="145" t="s">
        <v>3020</v>
      </c>
      <c r="E72" s="146"/>
      <c r="F72" s="146"/>
      <c r="G72" s="146"/>
      <c r="H72" s="146"/>
      <c r="I72" s="146"/>
      <c r="J72" s="147">
        <f>J294</f>
        <v>0</v>
      </c>
      <c r="K72" s="10"/>
      <c r="L72" s="14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44"/>
      <c r="C73" s="10"/>
      <c r="D73" s="145" t="s">
        <v>2598</v>
      </c>
      <c r="E73" s="146"/>
      <c r="F73" s="146"/>
      <c r="G73" s="146"/>
      <c r="H73" s="146"/>
      <c r="I73" s="146"/>
      <c r="J73" s="147">
        <f>J311</f>
        <v>0</v>
      </c>
      <c r="K73" s="10"/>
      <c r="L73" s="14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4"/>
      <c r="C74" s="10"/>
      <c r="D74" s="145" t="s">
        <v>2600</v>
      </c>
      <c r="E74" s="146"/>
      <c r="F74" s="146"/>
      <c r="G74" s="146"/>
      <c r="H74" s="146"/>
      <c r="I74" s="146"/>
      <c r="J74" s="147">
        <f>J313</f>
        <v>0</v>
      </c>
      <c r="K74" s="10"/>
      <c r="L74" s="14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7"/>
      <c r="B75" s="38"/>
      <c r="C75" s="37"/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54"/>
      <c r="C76" s="55"/>
      <c r="D76" s="55"/>
      <c r="E76" s="55"/>
      <c r="F76" s="55"/>
      <c r="G76" s="55"/>
      <c r="H76" s="55"/>
      <c r="I76" s="55"/>
      <c r="J76" s="55"/>
      <c r="K76" s="55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="2" customFormat="1" ht="6.96" customHeight="1">
      <c r="A80" s="37"/>
      <c r="B80" s="56"/>
      <c r="C80" s="57"/>
      <c r="D80" s="57"/>
      <c r="E80" s="57"/>
      <c r="F80" s="57"/>
      <c r="G80" s="57"/>
      <c r="H80" s="57"/>
      <c r="I80" s="57"/>
      <c r="J80" s="57"/>
      <c r="K80" s="5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24.96" customHeight="1">
      <c r="A81" s="37"/>
      <c r="B81" s="38"/>
      <c r="C81" s="22" t="s">
        <v>198</v>
      </c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17</v>
      </c>
      <c r="D83" s="37"/>
      <c r="E83" s="37"/>
      <c r="F83" s="37"/>
      <c r="G83" s="37"/>
      <c r="H83" s="37"/>
      <c r="I83" s="37"/>
      <c r="J83" s="37"/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7"/>
      <c r="D84" s="37"/>
      <c r="E84" s="122" t="str">
        <f>E7</f>
        <v>Obecní dům Rudíkov - smlouva č. 1 - SO01, 10, 12</v>
      </c>
      <c r="F84" s="31"/>
      <c r="G84" s="31"/>
      <c r="H84" s="31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" customFormat="1" ht="12" customHeight="1">
      <c r="B85" s="21"/>
      <c r="C85" s="31" t="s">
        <v>111</v>
      </c>
      <c r="L85" s="21"/>
    </row>
    <row r="86" s="2" customFormat="1" ht="16.5" customHeight="1">
      <c r="A86" s="37"/>
      <c r="B86" s="38"/>
      <c r="C86" s="37"/>
      <c r="D86" s="37"/>
      <c r="E86" s="122" t="s">
        <v>112</v>
      </c>
      <c r="F86" s="37"/>
      <c r="G86" s="37"/>
      <c r="H86" s="37"/>
      <c r="I86" s="37"/>
      <c r="J86" s="37"/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2502</v>
      </c>
      <c r="D87" s="37"/>
      <c r="E87" s="37"/>
      <c r="F87" s="37"/>
      <c r="G87" s="37"/>
      <c r="H87" s="37"/>
      <c r="I87" s="37"/>
      <c r="J87" s="37"/>
      <c r="K87" s="37"/>
      <c r="L87" s="12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6.5" customHeight="1">
      <c r="A88" s="37"/>
      <c r="B88" s="38"/>
      <c r="C88" s="37"/>
      <c r="D88" s="37"/>
      <c r="E88" s="61" t="str">
        <f>E11</f>
        <v>14 - ZDRAVOTNĚ TECHNICKÉ INSTALACE</v>
      </c>
      <c r="F88" s="37"/>
      <c r="G88" s="37"/>
      <c r="H88" s="37"/>
      <c r="I88" s="37"/>
      <c r="J88" s="37"/>
      <c r="K88" s="37"/>
      <c r="L88" s="12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7"/>
      <c r="D89" s="37"/>
      <c r="E89" s="37"/>
      <c r="F89" s="37"/>
      <c r="G89" s="37"/>
      <c r="H89" s="37"/>
      <c r="I89" s="37"/>
      <c r="J89" s="37"/>
      <c r="K89" s="37"/>
      <c r="L89" s="12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2" customHeight="1">
      <c r="A90" s="37"/>
      <c r="B90" s="38"/>
      <c r="C90" s="31" t="s">
        <v>21</v>
      </c>
      <c r="D90" s="37"/>
      <c r="E90" s="37"/>
      <c r="F90" s="26" t="str">
        <f>F14</f>
        <v>RUDÍKOV, P.Č. 2250/4, 2261, ST. 63, 2208/9</v>
      </c>
      <c r="G90" s="37"/>
      <c r="H90" s="37"/>
      <c r="I90" s="31" t="s">
        <v>23</v>
      </c>
      <c r="J90" s="63" t="str">
        <f>IF(J14="","",J14)</f>
        <v>10. 1. 2024</v>
      </c>
      <c r="K90" s="37"/>
      <c r="L90" s="12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6.96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12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25</v>
      </c>
      <c r="D92" s="37"/>
      <c r="E92" s="37"/>
      <c r="F92" s="26" t="str">
        <f>E17</f>
        <v xml:space="preserve"> </v>
      </c>
      <c r="G92" s="37"/>
      <c r="H92" s="37"/>
      <c r="I92" s="31" t="s">
        <v>31</v>
      </c>
      <c r="J92" s="35" t="str">
        <f>E23</f>
        <v>Ondřej Zikán</v>
      </c>
      <c r="K92" s="37"/>
      <c r="L92" s="12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29</v>
      </c>
      <c r="D93" s="37"/>
      <c r="E93" s="37"/>
      <c r="F93" s="26" t="str">
        <f>IF(E20="","",E20)</f>
        <v>Vyplň údaj</v>
      </c>
      <c r="G93" s="37"/>
      <c r="H93" s="37"/>
      <c r="I93" s="31" t="s">
        <v>34</v>
      </c>
      <c r="J93" s="35" t="str">
        <f>E26</f>
        <v>Ondřej Zikán</v>
      </c>
      <c r="K93" s="37"/>
      <c r="L93" s="12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0.32" customHeight="1">
      <c r="A94" s="37"/>
      <c r="B94" s="38"/>
      <c r="C94" s="37"/>
      <c r="D94" s="37"/>
      <c r="E94" s="37"/>
      <c r="F94" s="37"/>
      <c r="G94" s="37"/>
      <c r="H94" s="37"/>
      <c r="I94" s="37"/>
      <c r="J94" s="37"/>
      <c r="K94" s="37"/>
      <c r="L94" s="12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11" customFormat="1" ht="29.28" customHeight="1">
      <c r="A95" s="148"/>
      <c r="B95" s="149"/>
      <c r="C95" s="150" t="s">
        <v>199</v>
      </c>
      <c r="D95" s="151" t="s">
        <v>57</v>
      </c>
      <c r="E95" s="151" t="s">
        <v>53</v>
      </c>
      <c r="F95" s="151" t="s">
        <v>54</v>
      </c>
      <c r="G95" s="151" t="s">
        <v>200</v>
      </c>
      <c r="H95" s="151" t="s">
        <v>201</v>
      </c>
      <c r="I95" s="151" t="s">
        <v>202</v>
      </c>
      <c r="J95" s="151" t="s">
        <v>115</v>
      </c>
      <c r="K95" s="152" t="s">
        <v>203</v>
      </c>
      <c r="L95" s="153"/>
      <c r="M95" s="79" t="s">
        <v>3</v>
      </c>
      <c r="N95" s="80" t="s">
        <v>42</v>
      </c>
      <c r="O95" s="80" t="s">
        <v>204</v>
      </c>
      <c r="P95" s="80" t="s">
        <v>205</v>
      </c>
      <c r="Q95" s="80" t="s">
        <v>206</v>
      </c>
      <c r="R95" s="80" t="s">
        <v>207</v>
      </c>
      <c r="S95" s="80" t="s">
        <v>208</v>
      </c>
      <c r="T95" s="81" t="s">
        <v>209</v>
      </c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</row>
    <row r="96" s="2" customFormat="1" ht="22.8" customHeight="1">
      <c r="A96" s="37"/>
      <c r="B96" s="38"/>
      <c r="C96" s="86" t="s">
        <v>210</v>
      </c>
      <c r="D96" s="37"/>
      <c r="E96" s="37"/>
      <c r="F96" s="37"/>
      <c r="G96" s="37"/>
      <c r="H96" s="37"/>
      <c r="I96" s="37"/>
      <c r="J96" s="154">
        <f>BK96</f>
        <v>0</v>
      </c>
      <c r="K96" s="37"/>
      <c r="L96" s="38"/>
      <c r="M96" s="82"/>
      <c r="N96" s="67"/>
      <c r="O96" s="83"/>
      <c r="P96" s="155">
        <f>P97+P119</f>
        <v>0</v>
      </c>
      <c r="Q96" s="83"/>
      <c r="R96" s="155">
        <f>R97+R119</f>
        <v>96.079221999999987</v>
      </c>
      <c r="S96" s="83"/>
      <c r="T96" s="156">
        <f>T97+T119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71</v>
      </c>
      <c r="AU96" s="18" t="s">
        <v>116</v>
      </c>
      <c r="BK96" s="157">
        <f>BK97+BK119</f>
        <v>0</v>
      </c>
    </row>
    <row r="97" s="12" customFormat="1" ht="25.92" customHeight="1">
      <c r="A97" s="12"/>
      <c r="B97" s="158"/>
      <c r="C97" s="12"/>
      <c r="D97" s="159" t="s">
        <v>71</v>
      </c>
      <c r="E97" s="160" t="s">
        <v>211</v>
      </c>
      <c r="F97" s="160" t="s">
        <v>211</v>
      </c>
      <c r="G97" s="12"/>
      <c r="H97" s="12"/>
      <c r="I97" s="161"/>
      <c r="J97" s="162">
        <f>BK97</f>
        <v>0</v>
      </c>
      <c r="K97" s="12"/>
      <c r="L97" s="158"/>
      <c r="M97" s="163"/>
      <c r="N97" s="164"/>
      <c r="O97" s="164"/>
      <c r="P97" s="165">
        <f>P98+P116</f>
        <v>0</v>
      </c>
      <c r="Q97" s="164"/>
      <c r="R97" s="165">
        <f>R98+R116</f>
        <v>94.213787999999994</v>
      </c>
      <c r="S97" s="164"/>
      <c r="T97" s="166">
        <f>T98+T116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59" t="s">
        <v>76</v>
      </c>
      <c r="AT97" s="167" t="s">
        <v>71</v>
      </c>
      <c r="AU97" s="167" t="s">
        <v>72</v>
      </c>
      <c r="AY97" s="159" t="s">
        <v>213</v>
      </c>
      <c r="BK97" s="168">
        <f>BK98+BK116</f>
        <v>0</v>
      </c>
    </row>
    <row r="98" s="12" customFormat="1" ht="22.8" customHeight="1">
      <c r="A98" s="12"/>
      <c r="B98" s="158"/>
      <c r="C98" s="12"/>
      <c r="D98" s="159" t="s">
        <v>71</v>
      </c>
      <c r="E98" s="169" t="s">
        <v>76</v>
      </c>
      <c r="F98" s="169" t="s">
        <v>214</v>
      </c>
      <c r="G98" s="12"/>
      <c r="H98" s="12"/>
      <c r="I98" s="161"/>
      <c r="J98" s="170">
        <f>BK98</f>
        <v>0</v>
      </c>
      <c r="K98" s="12"/>
      <c r="L98" s="158"/>
      <c r="M98" s="163"/>
      <c r="N98" s="164"/>
      <c r="O98" s="164"/>
      <c r="P98" s="165">
        <f>SUM(P99:P115)</f>
        <v>0</v>
      </c>
      <c r="Q98" s="164"/>
      <c r="R98" s="165">
        <f>SUM(R99:R115)</f>
        <v>94.213787999999994</v>
      </c>
      <c r="S98" s="164"/>
      <c r="T98" s="166">
        <f>SUM(T99:T115)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9" t="s">
        <v>76</v>
      </c>
      <c r="AT98" s="167" t="s">
        <v>71</v>
      </c>
      <c r="AU98" s="167" t="s">
        <v>76</v>
      </c>
      <c r="AY98" s="159" t="s">
        <v>213</v>
      </c>
      <c r="BK98" s="168">
        <f>SUM(BK99:BK115)</f>
        <v>0</v>
      </c>
    </row>
    <row r="99" s="2" customFormat="1" ht="44.25" customHeight="1">
      <c r="A99" s="37"/>
      <c r="B99" s="171"/>
      <c r="C99" s="172" t="s">
        <v>76</v>
      </c>
      <c r="D99" s="172" t="s">
        <v>216</v>
      </c>
      <c r="E99" s="173" t="s">
        <v>3021</v>
      </c>
      <c r="F99" s="174" t="s">
        <v>3022</v>
      </c>
      <c r="G99" s="175" t="s">
        <v>232</v>
      </c>
      <c r="H99" s="176">
        <v>52.280000000000001</v>
      </c>
      <c r="I99" s="177"/>
      <c r="J99" s="178">
        <f>ROUND(I99*H99,2)</f>
        <v>0</v>
      </c>
      <c r="K99" s="174" t="s">
        <v>220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221</v>
      </c>
      <c r="AT99" s="183" t="s">
        <v>216</v>
      </c>
      <c r="AU99" s="183" t="s">
        <v>80</v>
      </c>
      <c r="AY99" s="18" t="s">
        <v>213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76</v>
      </c>
      <c r="BK99" s="184">
        <f>ROUND(I99*H99,2)</f>
        <v>0</v>
      </c>
      <c r="BL99" s="18" t="s">
        <v>221</v>
      </c>
      <c r="BM99" s="183" t="s">
        <v>3023</v>
      </c>
    </row>
    <row r="100" s="2" customFormat="1">
      <c r="A100" s="37"/>
      <c r="B100" s="38"/>
      <c r="C100" s="37"/>
      <c r="D100" s="185" t="s">
        <v>224</v>
      </c>
      <c r="E100" s="37"/>
      <c r="F100" s="186" t="s">
        <v>3024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224</v>
      </c>
      <c r="AU100" s="18" t="s">
        <v>80</v>
      </c>
    </row>
    <row r="101" s="2" customFormat="1" ht="37.8" customHeight="1">
      <c r="A101" s="37"/>
      <c r="B101" s="171"/>
      <c r="C101" s="172" t="s">
        <v>80</v>
      </c>
      <c r="D101" s="172" t="s">
        <v>216</v>
      </c>
      <c r="E101" s="173" t="s">
        <v>3025</v>
      </c>
      <c r="F101" s="174" t="s">
        <v>3026</v>
      </c>
      <c r="G101" s="175" t="s">
        <v>219</v>
      </c>
      <c r="H101" s="176">
        <v>130.69999999999999</v>
      </c>
      <c r="I101" s="177"/>
      <c r="J101" s="178">
        <f>ROUND(I101*H101,2)</f>
        <v>0</v>
      </c>
      <c r="K101" s="174" t="s">
        <v>220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0.00084000000000000003</v>
      </c>
      <c r="R101" s="181">
        <f>Q101*H101</f>
        <v>0.109788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221</v>
      </c>
      <c r="AT101" s="183" t="s">
        <v>216</v>
      </c>
      <c r="AU101" s="183" t="s">
        <v>80</v>
      </c>
      <c r="AY101" s="18" t="s">
        <v>213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76</v>
      </c>
      <c r="BK101" s="184">
        <f>ROUND(I101*H101,2)</f>
        <v>0</v>
      </c>
      <c r="BL101" s="18" t="s">
        <v>221</v>
      </c>
      <c r="BM101" s="183" t="s">
        <v>3027</v>
      </c>
    </row>
    <row r="102" s="2" customFormat="1">
      <c r="A102" s="37"/>
      <c r="B102" s="38"/>
      <c r="C102" s="37"/>
      <c r="D102" s="185" t="s">
        <v>224</v>
      </c>
      <c r="E102" s="37"/>
      <c r="F102" s="186" t="s">
        <v>3028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224</v>
      </c>
      <c r="AU102" s="18" t="s">
        <v>80</v>
      </c>
    </row>
    <row r="103" s="2" customFormat="1" ht="44.25" customHeight="1">
      <c r="A103" s="37"/>
      <c r="B103" s="171"/>
      <c r="C103" s="172" t="s">
        <v>222</v>
      </c>
      <c r="D103" s="172" t="s">
        <v>216</v>
      </c>
      <c r="E103" s="173" t="s">
        <v>3029</v>
      </c>
      <c r="F103" s="174" t="s">
        <v>3030</v>
      </c>
      <c r="G103" s="175" t="s">
        <v>219</v>
      </c>
      <c r="H103" s="176">
        <v>130.69999999999999</v>
      </c>
      <c r="I103" s="177"/>
      <c r="J103" s="178">
        <f>ROUND(I103*H103,2)</f>
        <v>0</v>
      </c>
      <c r="K103" s="174" t="s">
        <v>220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221</v>
      </c>
      <c r="AT103" s="183" t="s">
        <v>216</v>
      </c>
      <c r="AU103" s="183" t="s">
        <v>80</v>
      </c>
      <c r="AY103" s="18" t="s">
        <v>213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76</v>
      </c>
      <c r="BK103" s="184">
        <f>ROUND(I103*H103,2)</f>
        <v>0</v>
      </c>
      <c r="BL103" s="18" t="s">
        <v>221</v>
      </c>
      <c r="BM103" s="183" t="s">
        <v>3031</v>
      </c>
    </row>
    <row r="104" s="2" customFormat="1">
      <c r="A104" s="37"/>
      <c r="B104" s="38"/>
      <c r="C104" s="37"/>
      <c r="D104" s="185" t="s">
        <v>224</v>
      </c>
      <c r="E104" s="37"/>
      <c r="F104" s="186" t="s">
        <v>3032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224</v>
      </c>
      <c r="AU104" s="18" t="s">
        <v>80</v>
      </c>
    </row>
    <row r="105" s="2" customFormat="1" ht="62.7" customHeight="1">
      <c r="A105" s="37"/>
      <c r="B105" s="171"/>
      <c r="C105" s="172" t="s">
        <v>221</v>
      </c>
      <c r="D105" s="172" t="s">
        <v>216</v>
      </c>
      <c r="E105" s="173" t="s">
        <v>3033</v>
      </c>
      <c r="F105" s="174" t="s">
        <v>3034</v>
      </c>
      <c r="G105" s="175" t="s">
        <v>232</v>
      </c>
      <c r="H105" s="176">
        <v>52.280000000000001</v>
      </c>
      <c r="I105" s="177"/>
      <c r="J105" s="178">
        <f>ROUND(I105*H105,2)</f>
        <v>0</v>
      </c>
      <c r="K105" s="174" t="s">
        <v>220</v>
      </c>
      <c r="L105" s="38"/>
      <c r="M105" s="179" t="s">
        <v>3</v>
      </c>
      <c r="N105" s="180" t="s">
        <v>43</v>
      </c>
      <c r="O105" s="71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221</v>
      </c>
      <c r="AT105" s="183" t="s">
        <v>216</v>
      </c>
      <c r="AU105" s="183" t="s">
        <v>80</v>
      </c>
      <c r="AY105" s="18" t="s">
        <v>213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76</v>
      </c>
      <c r="BK105" s="184">
        <f>ROUND(I105*H105,2)</f>
        <v>0</v>
      </c>
      <c r="BL105" s="18" t="s">
        <v>221</v>
      </c>
      <c r="BM105" s="183" t="s">
        <v>3035</v>
      </c>
    </row>
    <row r="106" s="2" customFormat="1">
      <c r="A106" s="37"/>
      <c r="B106" s="38"/>
      <c r="C106" s="37"/>
      <c r="D106" s="185" t="s">
        <v>224</v>
      </c>
      <c r="E106" s="37"/>
      <c r="F106" s="186" t="s">
        <v>3036</v>
      </c>
      <c r="G106" s="37"/>
      <c r="H106" s="37"/>
      <c r="I106" s="187"/>
      <c r="J106" s="37"/>
      <c r="K106" s="37"/>
      <c r="L106" s="38"/>
      <c r="M106" s="188"/>
      <c r="N106" s="189"/>
      <c r="O106" s="71"/>
      <c r="P106" s="71"/>
      <c r="Q106" s="71"/>
      <c r="R106" s="71"/>
      <c r="S106" s="71"/>
      <c r="T106" s="72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8" t="s">
        <v>224</v>
      </c>
      <c r="AU106" s="18" t="s">
        <v>80</v>
      </c>
    </row>
    <row r="107" s="2" customFormat="1" ht="44.25" customHeight="1">
      <c r="A107" s="37"/>
      <c r="B107" s="171"/>
      <c r="C107" s="172" t="s">
        <v>242</v>
      </c>
      <c r="D107" s="172" t="s">
        <v>216</v>
      </c>
      <c r="E107" s="173" t="s">
        <v>3037</v>
      </c>
      <c r="F107" s="174" t="s">
        <v>280</v>
      </c>
      <c r="G107" s="175" t="s">
        <v>281</v>
      </c>
      <c r="H107" s="176">
        <v>94.103999999999999</v>
      </c>
      <c r="I107" s="177"/>
      <c r="J107" s="178">
        <f>ROUND(I107*H107,2)</f>
        <v>0</v>
      </c>
      <c r="K107" s="174" t="s">
        <v>220</v>
      </c>
      <c r="L107" s="38"/>
      <c r="M107" s="179" t="s">
        <v>3</v>
      </c>
      <c r="N107" s="180" t="s">
        <v>43</v>
      </c>
      <c r="O107" s="71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221</v>
      </c>
      <c r="AT107" s="183" t="s">
        <v>216</v>
      </c>
      <c r="AU107" s="183" t="s">
        <v>80</v>
      </c>
      <c r="AY107" s="18" t="s">
        <v>213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76</v>
      </c>
      <c r="BK107" s="184">
        <f>ROUND(I107*H107,2)</f>
        <v>0</v>
      </c>
      <c r="BL107" s="18" t="s">
        <v>221</v>
      </c>
      <c r="BM107" s="183" t="s">
        <v>3038</v>
      </c>
    </row>
    <row r="108" s="2" customFormat="1">
      <c r="A108" s="37"/>
      <c r="B108" s="38"/>
      <c r="C108" s="37"/>
      <c r="D108" s="185" t="s">
        <v>224</v>
      </c>
      <c r="E108" s="37"/>
      <c r="F108" s="186" t="s">
        <v>3039</v>
      </c>
      <c r="G108" s="37"/>
      <c r="H108" s="37"/>
      <c r="I108" s="187"/>
      <c r="J108" s="37"/>
      <c r="K108" s="37"/>
      <c r="L108" s="38"/>
      <c r="M108" s="188"/>
      <c r="N108" s="189"/>
      <c r="O108" s="71"/>
      <c r="P108" s="71"/>
      <c r="Q108" s="71"/>
      <c r="R108" s="71"/>
      <c r="S108" s="71"/>
      <c r="T108" s="72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8" t="s">
        <v>224</v>
      </c>
      <c r="AU108" s="18" t="s">
        <v>80</v>
      </c>
    </row>
    <row r="109" s="2" customFormat="1" ht="37.8" customHeight="1">
      <c r="A109" s="37"/>
      <c r="B109" s="171"/>
      <c r="C109" s="172" t="s">
        <v>247</v>
      </c>
      <c r="D109" s="172" t="s">
        <v>216</v>
      </c>
      <c r="E109" s="173" t="s">
        <v>3040</v>
      </c>
      <c r="F109" s="174" t="s">
        <v>3041</v>
      </c>
      <c r="G109" s="175" t="s">
        <v>232</v>
      </c>
      <c r="H109" s="176">
        <v>52.280000000000001</v>
      </c>
      <c r="I109" s="177"/>
      <c r="J109" s="178">
        <f>ROUND(I109*H109,2)</f>
        <v>0</v>
      </c>
      <c r="K109" s="174" t="s">
        <v>220</v>
      </c>
      <c r="L109" s="38"/>
      <c r="M109" s="179" t="s">
        <v>3</v>
      </c>
      <c r="N109" s="180" t="s">
        <v>43</v>
      </c>
      <c r="O109" s="71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3" t="s">
        <v>221</v>
      </c>
      <c r="AT109" s="183" t="s">
        <v>216</v>
      </c>
      <c r="AU109" s="183" t="s">
        <v>80</v>
      </c>
      <c r="AY109" s="18" t="s">
        <v>213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8" t="s">
        <v>76</v>
      </c>
      <c r="BK109" s="184">
        <f>ROUND(I109*H109,2)</f>
        <v>0</v>
      </c>
      <c r="BL109" s="18" t="s">
        <v>221</v>
      </c>
      <c r="BM109" s="183" t="s">
        <v>3042</v>
      </c>
    </row>
    <row r="110" s="2" customFormat="1">
      <c r="A110" s="37"/>
      <c r="B110" s="38"/>
      <c r="C110" s="37"/>
      <c r="D110" s="185" t="s">
        <v>224</v>
      </c>
      <c r="E110" s="37"/>
      <c r="F110" s="186" t="s">
        <v>3043</v>
      </c>
      <c r="G110" s="37"/>
      <c r="H110" s="37"/>
      <c r="I110" s="187"/>
      <c r="J110" s="37"/>
      <c r="K110" s="37"/>
      <c r="L110" s="38"/>
      <c r="M110" s="188"/>
      <c r="N110" s="189"/>
      <c r="O110" s="71"/>
      <c r="P110" s="71"/>
      <c r="Q110" s="71"/>
      <c r="R110" s="71"/>
      <c r="S110" s="71"/>
      <c r="T110" s="72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8" t="s">
        <v>224</v>
      </c>
      <c r="AU110" s="18" t="s">
        <v>80</v>
      </c>
    </row>
    <row r="111" s="2" customFormat="1" ht="44.25" customHeight="1">
      <c r="A111" s="37"/>
      <c r="B111" s="171"/>
      <c r="C111" s="172" t="s">
        <v>252</v>
      </c>
      <c r="D111" s="172" t="s">
        <v>216</v>
      </c>
      <c r="E111" s="173" t="s">
        <v>3044</v>
      </c>
      <c r="F111" s="174" t="s">
        <v>3045</v>
      </c>
      <c r="G111" s="175" t="s">
        <v>232</v>
      </c>
      <c r="H111" s="176">
        <v>23.719999999999999</v>
      </c>
      <c r="I111" s="177"/>
      <c r="J111" s="178">
        <f>ROUND(I111*H111,2)</f>
        <v>0</v>
      </c>
      <c r="K111" s="174" t="s">
        <v>220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</v>
      </c>
      <c r="R111" s="181">
        <f>Q111*H111</f>
        <v>0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221</v>
      </c>
      <c r="AT111" s="183" t="s">
        <v>216</v>
      </c>
      <c r="AU111" s="183" t="s">
        <v>80</v>
      </c>
      <c r="AY111" s="18" t="s">
        <v>213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76</v>
      </c>
      <c r="BK111" s="184">
        <f>ROUND(I111*H111,2)</f>
        <v>0</v>
      </c>
      <c r="BL111" s="18" t="s">
        <v>221</v>
      </c>
      <c r="BM111" s="183" t="s">
        <v>3046</v>
      </c>
    </row>
    <row r="112" s="2" customFormat="1">
      <c r="A112" s="37"/>
      <c r="B112" s="38"/>
      <c r="C112" s="37"/>
      <c r="D112" s="185" t="s">
        <v>224</v>
      </c>
      <c r="E112" s="37"/>
      <c r="F112" s="186" t="s">
        <v>3047</v>
      </c>
      <c r="G112" s="37"/>
      <c r="H112" s="37"/>
      <c r="I112" s="187"/>
      <c r="J112" s="37"/>
      <c r="K112" s="37"/>
      <c r="L112" s="38"/>
      <c r="M112" s="188"/>
      <c r="N112" s="189"/>
      <c r="O112" s="71"/>
      <c r="P112" s="71"/>
      <c r="Q112" s="71"/>
      <c r="R112" s="71"/>
      <c r="S112" s="71"/>
      <c r="T112" s="72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8" t="s">
        <v>224</v>
      </c>
      <c r="AU112" s="18" t="s">
        <v>80</v>
      </c>
    </row>
    <row r="113" s="2" customFormat="1" ht="66.75" customHeight="1">
      <c r="A113" s="37"/>
      <c r="B113" s="171"/>
      <c r="C113" s="172" t="s">
        <v>257</v>
      </c>
      <c r="D113" s="172" t="s">
        <v>216</v>
      </c>
      <c r="E113" s="173" t="s">
        <v>423</v>
      </c>
      <c r="F113" s="174" t="s">
        <v>424</v>
      </c>
      <c r="G113" s="175" t="s">
        <v>232</v>
      </c>
      <c r="H113" s="176">
        <v>23.800000000000001</v>
      </c>
      <c r="I113" s="177"/>
      <c r="J113" s="178">
        <f>ROUND(I113*H113,2)</f>
        <v>0</v>
      </c>
      <c r="K113" s="174" t="s">
        <v>220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221</v>
      </c>
      <c r="AT113" s="183" t="s">
        <v>216</v>
      </c>
      <c r="AU113" s="183" t="s">
        <v>80</v>
      </c>
      <c r="AY113" s="18" t="s">
        <v>213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76</v>
      </c>
      <c r="BK113" s="184">
        <f>ROUND(I113*H113,2)</f>
        <v>0</v>
      </c>
      <c r="BL113" s="18" t="s">
        <v>221</v>
      </c>
      <c r="BM113" s="183" t="s">
        <v>3048</v>
      </c>
    </row>
    <row r="114" s="2" customFormat="1">
      <c r="A114" s="37"/>
      <c r="B114" s="38"/>
      <c r="C114" s="37"/>
      <c r="D114" s="185" t="s">
        <v>224</v>
      </c>
      <c r="E114" s="37"/>
      <c r="F114" s="186" t="s">
        <v>426</v>
      </c>
      <c r="G114" s="37"/>
      <c r="H114" s="37"/>
      <c r="I114" s="187"/>
      <c r="J114" s="37"/>
      <c r="K114" s="37"/>
      <c r="L114" s="38"/>
      <c r="M114" s="188"/>
      <c r="N114" s="189"/>
      <c r="O114" s="71"/>
      <c r="P114" s="71"/>
      <c r="Q114" s="71"/>
      <c r="R114" s="71"/>
      <c r="S114" s="71"/>
      <c r="T114" s="72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8" t="s">
        <v>224</v>
      </c>
      <c r="AU114" s="18" t="s">
        <v>80</v>
      </c>
    </row>
    <row r="115" s="2" customFormat="1" ht="16.5" customHeight="1">
      <c r="A115" s="37"/>
      <c r="B115" s="171"/>
      <c r="C115" s="192" t="s">
        <v>107</v>
      </c>
      <c r="D115" s="192" t="s">
        <v>292</v>
      </c>
      <c r="E115" s="193" t="s">
        <v>3049</v>
      </c>
      <c r="F115" s="194" t="s">
        <v>3050</v>
      </c>
      <c r="G115" s="195" t="s">
        <v>281</v>
      </c>
      <c r="H115" s="196">
        <v>94.103999999999999</v>
      </c>
      <c r="I115" s="197"/>
      <c r="J115" s="198">
        <f>ROUND(I115*H115,2)</f>
        <v>0</v>
      </c>
      <c r="K115" s="194" t="s">
        <v>2528</v>
      </c>
      <c r="L115" s="199"/>
      <c r="M115" s="200" t="s">
        <v>3</v>
      </c>
      <c r="N115" s="201" t="s">
        <v>43</v>
      </c>
      <c r="O115" s="71"/>
      <c r="P115" s="181">
        <f>O115*H115</f>
        <v>0</v>
      </c>
      <c r="Q115" s="181">
        <v>1</v>
      </c>
      <c r="R115" s="181">
        <f>Q115*H115</f>
        <v>94.103999999999999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257</v>
      </c>
      <c r="AT115" s="183" t="s">
        <v>292</v>
      </c>
      <c r="AU115" s="183" t="s">
        <v>80</v>
      </c>
      <c r="AY115" s="18" t="s">
        <v>213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76</v>
      </c>
      <c r="BK115" s="184">
        <f>ROUND(I115*H115,2)</f>
        <v>0</v>
      </c>
      <c r="BL115" s="18" t="s">
        <v>221</v>
      </c>
      <c r="BM115" s="183" t="s">
        <v>3051</v>
      </c>
    </row>
    <row r="116" s="12" customFormat="1" ht="22.8" customHeight="1">
      <c r="A116" s="12"/>
      <c r="B116" s="158"/>
      <c r="C116" s="12"/>
      <c r="D116" s="159" t="s">
        <v>71</v>
      </c>
      <c r="E116" s="169" t="s">
        <v>221</v>
      </c>
      <c r="F116" s="169" t="s">
        <v>624</v>
      </c>
      <c r="G116" s="12"/>
      <c r="H116" s="12"/>
      <c r="I116" s="161"/>
      <c r="J116" s="170">
        <f>BK116</f>
        <v>0</v>
      </c>
      <c r="K116" s="12"/>
      <c r="L116" s="158"/>
      <c r="M116" s="163"/>
      <c r="N116" s="164"/>
      <c r="O116" s="164"/>
      <c r="P116" s="165">
        <f>SUM(P117:P118)</f>
        <v>0</v>
      </c>
      <c r="Q116" s="164"/>
      <c r="R116" s="165">
        <f>SUM(R117:R118)</f>
        <v>0</v>
      </c>
      <c r="S116" s="164"/>
      <c r="T116" s="166">
        <f>SUM(T117:T118)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9" t="s">
        <v>76</v>
      </c>
      <c r="AT116" s="167" t="s">
        <v>71</v>
      </c>
      <c r="AU116" s="167" t="s">
        <v>76</v>
      </c>
      <c r="AY116" s="159" t="s">
        <v>213</v>
      </c>
      <c r="BK116" s="168">
        <f>SUM(BK117:BK118)</f>
        <v>0</v>
      </c>
    </row>
    <row r="117" s="2" customFormat="1" ht="24.15" customHeight="1">
      <c r="A117" s="37"/>
      <c r="B117" s="171"/>
      <c r="C117" s="172" t="s">
        <v>267</v>
      </c>
      <c r="D117" s="172" t="s">
        <v>216</v>
      </c>
      <c r="E117" s="173" t="s">
        <v>3052</v>
      </c>
      <c r="F117" s="174" t="s">
        <v>3053</v>
      </c>
      <c r="G117" s="175" t="s">
        <v>232</v>
      </c>
      <c r="H117" s="176">
        <v>4.7599999999999998</v>
      </c>
      <c r="I117" s="177"/>
      <c r="J117" s="178">
        <f>ROUND(I117*H117,2)</f>
        <v>0</v>
      </c>
      <c r="K117" s="174" t="s">
        <v>220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221</v>
      </c>
      <c r="AT117" s="183" t="s">
        <v>216</v>
      </c>
      <c r="AU117" s="183" t="s">
        <v>80</v>
      </c>
      <c r="AY117" s="18" t="s">
        <v>213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76</v>
      </c>
      <c r="BK117" s="184">
        <f>ROUND(I117*H117,2)</f>
        <v>0</v>
      </c>
      <c r="BL117" s="18" t="s">
        <v>221</v>
      </c>
      <c r="BM117" s="183" t="s">
        <v>3054</v>
      </c>
    </row>
    <row r="118" s="2" customFormat="1">
      <c r="A118" s="37"/>
      <c r="B118" s="38"/>
      <c r="C118" s="37"/>
      <c r="D118" s="185" t="s">
        <v>224</v>
      </c>
      <c r="E118" s="37"/>
      <c r="F118" s="186" t="s">
        <v>3055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224</v>
      </c>
      <c r="AU118" s="18" t="s">
        <v>80</v>
      </c>
    </row>
    <row r="119" s="12" customFormat="1" ht="25.92" customHeight="1">
      <c r="A119" s="12"/>
      <c r="B119" s="158"/>
      <c r="C119" s="12"/>
      <c r="D119" s="159" t="s">
        <v>71</v>
      </c>
      <c r="E119" s="160" t="s">
        <v>1260</v>
      </c>
      <c r="F119" s="160" t="s">
        <v>1261</v>
      </c>
      <c r="G119" s="12"/>
      <c r="H119" s="12"/>
      <c r="I119" s="161"/>
      <c r="J119" s="162">
        <f>BK119</f>
        <v>0</v>
      </c>
      <c r="K119" s="12"/>
      <c r="L119" s="158"/>
      <c r="M119" s="163"/>
      <c r="N119" s="164"/>
      <c r="O119" s="164"/>
      <c r="P119" s="165">
        <f>P120+P167+P247+P250+P294+P311+P313</f>
        <v>0</v>
      </c>
      <c r="Q119" s="164"/>
      <c r="R119" s="165">
        <f>R120+R167+R247+R250+R294+R311+R313</f>
        <v>1.8654339999999998</v>
      </c>
      <c r="S119" s="164"/>
      <c r="T119" s="166">
        <f>T120+T167+T247+T250+T294+T311+T313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9" t="s">
        <v>80</v>
      </c>
      <c r="AT119" s="167" t="s">
        <v>71</v>
      </c>
      <c r="AU119" s="167" t="s">
        <v>72</v>
      </c>
      <c r="AY119" s="159" t="s">
        <v>213</v>
      </c>
      <c r="BK119" s="168">
        <f>BK120+BK167+BK247+BK250+BK294+BK311+BK313</f>
        <v>0</v>
      </c>
    </row>
    <row r="120" s="12" customFormat="1" ht="22.8" customHeight="1">
      <c r="A120" s="12"/>
      <c r="B120" s="158"/>
      <c r="C120" s="12"/>
      <c r="D120" s="159" t="s">
        <v>71</v>
      </c>
      <c r="E120" s="169" t="s">
        <v>3056</v>
      </c>
      <c r="F120" s="169" t="s">
        <v>3057</v>
      </c>
      <c r="G120" s="12"/>
      <c r="H120" s="12"/>
      <c r="I120" s="161"/>
      <c r="J120" s="170">
        <f>BK120</f>
        <v>0</v>
      </c>
      <c r="K120" s="12"/>
      <c r="L120" s="158"/>
      <c r="M120" s="163"/>
      <c r="N120" s="164"/>
      <c r="O120" s="164"/>
      <c r="P120" s="165">
        <f>SUM(P121:P166)</f>
        <v>0</v>
      </c>
      <c r="Q120" s="164"/>
      <c r="R120" s="165">
        <f>SUM(R121:R166)</f>
        <v>0.20949000000000004</v>
      </c>
      <c r="S120" s="164"/>
      <c r="T120" s="166">
        <f>SUM(T121:T166)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9" t="s">
        <v>80</v>
      </c>
      <c r="AT120" s="167" t="s">
        <v>71</v>
      </c>
      <c r="AU120" s="167" t="s">
        <v>76</v>
      </c>
      <c r="AY120" s="159" t="s">
        <v>213</v>
      </c>
      <c r="BK120" s="168">
        <f>SUM(BK121:BK166)</f>
        <v>0</v>
      </c>
    </row>
    <row r="121" s="2" customFormat="1" ht="49.05" customHeight="1">
      <c r="A121" s="37"/>
      <c r="B121" s="171"/>
      <c r="C121" s="172" t="s">
        <v>84</v>
      </c>
      <c r="D121" s="172" t="s">
        <v>216</v>
      </c>
      <c r="E121" s="173" t="s">
        <v>3058</v>
      </c>
      <c r="F121" s="174" t="s">
        <v>2874</v>
      </c>
      <c r="G121" s="175" t="s">
        <v>2875</v>
      </c>
      <c r="H121" s="176">
        <v>48</v>
      </c>
      <c r="I121" s="177"/>
      <c r="J121" s="178">
        <f>ROUND(I121*H121,2)</f>
        <v>0</v>
      </c>
      <c r="K121" s="174" t="s">
        <v>2528</v>
      </c>
      <c r="L121" s="38"/>
      <c r="M121" s="179" t="s">
        <v>3</v>
      </c>
      <c r="N121" s="180" t="s">
        <v>43</v>
      </c>
      <c r="O121" s="71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98</v>
      </c>
      <c r="AT121" s="183" t="s">
        <v>216</v>
      </c>
      <c r="AU121" s="183" t="s">
        <v>80</v>
      </c>
      <c r="AY121" s="18" t="s">
        <v>213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76</v>
      </c>
      <c r="BK121" s="184">
        <f>ROUND(I121*H121,2)</f>
        <v>0</v>
      </c>
      <c r="BL121" s="18" t="s">
        <v>98</v>
      </c>
      <c r="BM121" s="183" t="s">
        <v>3059</v>
      </c>
    </row>
    <row r="122" s="2" customFormat="1" ht="24.15" customHeight="1">
      <c r="A122" s="37"/>
      <c r="B122" s="171"/>
      <c r="C122" s="172" t="s">
        <v>9</v>
      </c>
      <c r="D122" s="172" t="s">
        <v>216</v>
      </c>
      <c r="E122" s="173" t="s">
        <v>3060</v>
      </c>
      <c r="F122" s="174" t="s">
        <v>3061</v>
      </c>
      <c r="G122" s="175" t="s">
        <v>329</v>
      </c>
      <c r="H122" s="176">
        <v>1</v>
      </c>
      <c r="I122" s="177"/>
      <c r="J122" s="178">
        <f>ROUND(I122*H122,2)</f>
        <v>0</v>
      </c>
      <c r="K122" s="174" t="s">
        <v>2528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98</v>
      </c>
      <c r="AT122" s="183" t="s">
        <v>216</v>
      </c>
      <c r="AU122" s="183" t="s">
        <v>80</v>
      </c>
      <c r="AY122" s="18" t="s">
        <v>213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76</v>
      </c>
      <c r="BK122" s="184">
        <f>ROUND(I122*H122,2)</f>
        <v>0</v>
      </c>
      <c r="BL122" s="18" t="s">
        <v>98</v>
      </c>
      <c r="BM122" s="183" t="s">
        <v>3062</v>
      </c>
    </row>
    <row r="123" s="2" customFormat="1" ht="24.15" customHeight="1">
      <c r="A123" s="37"/>
      <c r="B123" s="171"/>
      <c r="C123" s="172" t="s">
        <v>89</v>
      </c>
      <c r="D123" s="172" t="s">
        <v>216</v>
      </c>
      <c r="E123" s="173" t="s">
        <v>3063</v>
      </c>
      <c r="F123" s="174" t="s">
        <v>3064</v>
      </c>
      <c r="G123" s="175" t="s">
        <v>329</v>
      </c>
      <c r="H123" s="176">
        <v>9</v>
      </c>
      <c r="I123" s="177"/>
      <c r="J123" s="178">
        <f>ROUND(I123*H123,2)</f>
        <v>0</v>
      </c>
      <c r="K123" s="174" t="s">
        <v>2528</v>
      </c>
      <c r="L123" s="38"/>
      <c r="M123" s="179" t="s">
        <v>3</v>
      </c>
      <c r="N123" s="180" t="s">
        <v>43</v>
      </c>
      <c r="O123" s="71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98</v>
      </c>
      <c r="AT123" s="183" t="s">
        <v>216</v>
      </c>
      <c r="AU123" s="183" t="s">
        <v>80</v>
      </c>
      <c r="AY123" s="18" t="s">
        <v>213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76</v>
      </c>
      <c r="BK123" s="184">
        <f>ROUND(I123*H123,2)</f>
        <v>0</v>
      </c>
      <c r="BL123" s="18" t="s">
        <v>98</v>
      </c>
      <c r="BM123" s="183" t="s">
        <v>3065</v>
      </c>
    </row>
    <row r="124" s="2" customFormat="1" ht="24.15" customHeight="1">
      <c r="A124" s="37"/>
      <c r="B124" s="171"/>
      <c r="C124" s="172" t="s">
        <v>92</v>
      </c>
      <c r="D124" s="172" t="s">
        <v>216</v>
      </c>
      <c r="E124" s="173" t="s">
        <v>3066</v>
      </c>
      <c r="F124" s="174" t="s">
        <v>3067</v>
      </c>
      <c r="G124" s="175" t="s">
        <v>329</v>
      </c>
      <c r="H124" s="176">
        <v>30</v>
      </c>
      <c r="I124" s="177"/>
      <c r="J124" s="178">
        <f>ROUND(I124*H124,2)</f>
        <v>0</v>
      </c>
      <c r="K124" s="174" t="s">
        <v>2528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98</v>
      </c>
      <c r="AT124" s="183" t="s">
        <v>216</v>
      </c>
      <c r="AU124" s="183" t="s">
        <v>80</v>
      </c>
      <c r="AY124" s="18" t="s">
        <v>213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76</v>
      </c>
      <c r="BK124" s="184">
        <f>ROUND(I124*H124,2)</f>
        <v>0</v>
      </c>
      <c r="BL124" s="18" t="s">
        <v>98</v>
      </c>
      <c r="BM124" s="183" t="s">
        <v>3068</v>
      </c>
    </row>
    <row r="125" s="2" customFormat="1" ht="21.75" customHeight="1">
      <c r="A125" s="37"/>
      <c r="B125" s="171"/>
      <c r="C125" s="172" t="s">
        <v>95</v>
      </c>
      <c r="D125" s="172" t="s">
        <v>216</v>
      </c>
      <c r="E125" s="173" t="s">
        <v>3069</v>
      </c>
      <c r="F125" s="174" t="s">
        <v>3070</v>
      </c>
      <c r="G125" s="175" t="s">
        <v>403</v>
      </c>
      <c r="H125" s="176">
        <v>1.3</v>
      </c>
      <c r="I125" s="177"/>
      <c r="J125" s="178">
        <f>ROUND(I125*H125,2)</f>
        <v>0</v>
      </c>
      <c r="K125" s="174" t="s">
        <v>220</v>
      </c>
      <c r="L125" s="38"/>
      <c r="M125" s="179" t="s">
        <v>3</v>
      </c>
      <c r="N125" s="180" t="s">
        <v>43</v>
      </c>
      <c r="O125" s="71"/>
      <c r="P125" s="181">
        <f>O125*H125</f>
        <v>0</v>
      </c>
      <c r="Q125" s="181">
        <v>0.00142</v>
      </c>
      <c r="R125" s="181">
        <f>Q125*H125</f>
        <v>0.0018460000000000002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98</v>
      </c>
      <c r="AT125" s="183" t="s">
        <v>216</v>
      </c>
      <c r="AU125" s="183" t="s">
        <v>80</v>
      </c>
      <c r="AY125" s="18" t="s">
        <v>213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76</v>
      </c>
      <c r="BK125" s="184">
        <f>ROUND(I125*H125,2)</f>
        <v>0</v>
      </c>
      <c r="BL125" s="18" t="s">
        <v>98</v>
      </c>
      <c r="BM125" s="183" t="s">
        <v>3071</v>
      </c>
    </row>
    <row r="126" s="2" customFormat="1">
      <c r="A126" s="37"/>
      <c r="B126" s="38"/>
      <c r="C126" s="37"/>
      <c r="D126" s="185" t="s">
        <v>224</v>
      </c>
      <c r="E126" s="37"/>
      <c r="F126" s="186" t="s">
        <v>3072</v>
      </c>
      <c r="G126" s="37"/>
      <c r="H126" s="37"/>
      <c r="I126" s="187"/>
      <c r="J126" s="37"/>
      <c r="K126" s="37"/>
      <c r="L126" s="38"/>
      <c r="M126" s="188"/>
      <c r="N126" s="189"/>
      <c r="O126" s="71"/>
      <c r="P126" s="71"/>
      <c r="Q126" s="71"/>
      <c r="R126" s="71"/>
      <c r="S126" s="71"/>
      <c r="T126" s="72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224</v>
      </c>
      <c r="AU126" s="18" t="s">
        <v>80</v>
      </c>
    </row>
    <row r="127" s="2" customFormat="1" ht="21.75" customHeight="1">
      <c r="A127" s="37"/>
      <c r="B127" s="171"/>
      <c r="C127" s="172" t="s">
        <v>98</v>
      </c>
      <c r="D127" s="172" t="s">
        <v>216</v>
      </c>
      <c r="E127" s="173" t="s">
        <v>3073</v>
      </c>
      <c r="F127" s="174" t="s">
        <v>3074</v>
      </c>
      <c r="G127" s="175" t="s">
        <v>403</v>
      </c>
      <c r="H127" s="176">
        <v>19.5</v>
      </c>
      <c r="I127" s="177"/>
      <c r="J127" s="178">
        <f>ROUND(I127*H127,2)</f>
        <v>0</v>
      </c>
      <c r="K127" s="174" t="s">
        <v>220</v>
      </c>
      <c r="L127" s="38"/>
      <c r="M127" s="179" t="s">
        <v>3</v>
      </c>
      <c r="N127" s="180" t="s">
        <v>43</v>
      </c>
      <c r="O127" s="71"/>
      <c r="P127" s="181">
        <f>O127*H127</f>
        <v>0</v>
      </c>
      <c r="Q127" s="181">
        <v>0.00197</v>
      </c>
      <c r="R127" s="181">
        <f>Q127*H127</f>
        <v>0.038414999999999998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98</v>
      </c>
      <c r="AT127" s="183" t="s">
        <v>216</v>
      </c>
      <c r="AU127" s="183" t="s">
        <v>80</v>
      </c>
      <c r="AY127" s="18" t="s">
        <v>213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76</v>
      </c>
      <c r="BK127" s="184">
        <f>ROUND(I127*H127,2)</f>
        <v>0</v>
      </c>
      <c r="BL127" s="18" t="s">
        <v>98</v>
      </c>
      <c r="BM127" s="183" t="s">
        <v>3075</v>
      </c>
    </row>
    <row r="128" s="2" customFormat="1">
      <c r="A128" s="37"/>
      <c r="B128" s="38"/>
      <c r="C128" s="37"/>
      <c r="D128" s="185" t="s">
        <v>224</v>
      </c>
      <c r="E128" s="37"/>
      <c r="F128" s="186" t="s">
        <v>3076</v>
      </c>
      <c r="G128" s="37"/>
      <c r="H128" s="37"/>
      <c r="I128" s="187"/>
      <c r="J128" s="37"/>
      <c r="K128" s="37"/>
      <c r="L128" s="38"/>
      <c r="M128" s="188"/>
      <c r="N128" s="189"/>
      <c r="O128" s="71"/>
      <c r="P128" s="71"/>
      <c r="Q128" s="71"/>
      <c r="R128" s="71"/>
      <c r="S128" s="71"/>
      <c r="T128" s="72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224</v>
      </c>
      <c r="AU128" s="18" t="s">
        <v>80</v>
      </c>
    </row>
    <row r="129" s="2" customFormat="1" ht="21.75" customHeight="1">
      <c r="A129" s="37"/>
      <c r="B129" s="171"/>
      <c r="C129" s="172" t="s">
        <v>298</v>
      </c>
      <c r="D129" s="172" t="s">
        <v>216</v>
      </c>
      <c r="E129" s="173" t="s">
        <v>3077</v>
      </c>
      <c r="F129" s="174" t="s">
        <v>3078</v>
      </c>
      <c r="G129" s="175" t="s">
        <v>403</v>
      </c>
      <c r="H129" s="176">
        <v>15.6</v>
      </c>
      <c r="I129" s="177"/>
      <c r="J129" s="178">
        <f>ROUND(I129*H129,2)</f>
        <v>0</v>
      </c>
      <c r="K129" s="174" t="s">
        <v>220</v>
      </c>
      <c r="L129" s="38"/>
      <c r="M129" s="179" t="s">
        <v>3</v>
      </c>
      <c r="N129" s="180" t="s">
        <v>43</v>
      </c>
      <c r="O129" s="71"/>
      <c r="P129" s="181">
        <f>O129*H129</f>
        <v>0</v>
      </c>
      <c r="Q129" s="181">
        <v>0.0030400000000000002</v>
      </c>
      <c r="R129" s="181">
        <f>Q129*H129</f>
        <v>0.047424000000000001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98</v>
      </c>
      <c r="AT129" s="183" t="s">
        <v>216</v>
      </c>
      <c r="AU129" s="183" t="s">
        <v>80</v>
      </c>
      <c r="AY129" s="18" t="s">
        <v>213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76</v>
      </c>
      <c r="BK129" s="184">
        <f>ROUND(I129*H129,2)</f>
        <v>0</v>
      </c>
      <c r="BL129" s="18" t="s">
        <v>98</v>
      </c>
      <c r="BM129" s="183" t="s">
        <v>3079</v>
      </c>
    </row>
    <row r="130" s="2" customFormat="1">
      <c r="A130" s="37"/>
      <c r="B130" s="38"/>
      <c r="C130" s="37"/>
      <c r="D130" s="185" t="s">
        <v>224</v>
      </c>
      <c r="E130" s="37"/>
      <c r="F130" s="186" t="s">
        <v>3080</v>
      </c>
      <c r="G130" s="37"/>
      <c r="H130" s="37"/>
      <c r="I130" s="187"/>
      <c r="J130" s="37"/>
      <c r="K130" s="37"/>
      <c r="L130" s="38"/>
      <c r="M130" s="188"/>
      <c r="N130" s="189"/>
      <c r="O130" s="71"/>
      <c r="P130" s="71"/>
      <c r="Q130" s="71"/>
      <c r="R130" s="71"/>
      <c r="S130" s="71"/>
      <c r="T130" s="72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224</v>
      </c>
      <c r="AU130" s="18" t="s">
        <v>80</v>
      </c>
    </row>
    <row r="131" s="2" customFormat="1" ht="24.15" customHeight="1">
      <c r="A131" s="37"/>
      <c r="B131" s="171"/>
      <c r="C131" s="172" t="s">
        <v>303</v>
      </c>
      <c r="D131" s="172" t="s">
        <v>216</v>
      </c>
      <c r="E131" s="173" t="s">
        <v>3081</v>
      </c>
      <c r="F131" s="174" t="s">
        <v>3082</v>
      </c>
      <c r="G131" s="175" t="s">
        <v>403</v>
      </c>
      <c r="H131" s="176">
        <v>32.5</v>
      </c>
      <c r="I131" s="177"/>
      <c r="J131" s="178">
        <f>ROUND(I131*H131,2)</f>
        <v>0</v>
      </c>
      <c r="K131" s="174" t="s">
        <v>220</v>
      </c>
      <c r="L131" s="38"/>
      <c r="M131" s="179" t="s">
        <v>3</v>
      </c>
      <c r="N131" s="180" t="s">
        <v>43</v>
      </c>
      <c r="O131" s="71"/>
      <c r="P131" s="181">
        <f>O131*H131</f>
        <v>0</v>
      </c>
      <c r="Q131" s="181">
        <v>0.0020100000000000001</v>
      </c>
      <c r="R131" s="181">
        <f>Q131*H131</f>
        <v>0.065325000000000008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98</v>
      </c>
      <c r="AT131" s="183" t="s">
        <v>216</v>
      </c>
      <c r="AU131" s="183" t="s">
        <v>80</v>
      </c>
      <c r="AY131" s="18" t="s">
        <v>213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76</v>
      </c>
      <c r="BK131" s="184">
        <f>ROUND(I131*H131,2)</f>
        <v>0</v>
      </c>
      <c r="BL131" s="18" t="s">
        <v>98</v>
      </c>
      <c r="BM131" s="183" t="s">
        <v>3083</v>
      </c>
    </row>
    <row r="132" s="2" customFormat="1">
      <c r="A132" s="37"/>
      <c r="B132" s="38"/>
      <c r="C132" s="37"/>
      <c r="D132" s="185" t="s">
        <v>224</v>
      </c>
      <c r="E132" s="37"/>
      <c r="F132" s="186" t="s">
        <v>3084</v>
      </c>
      <c r="G132" s="37"/>
      <c r="H132" s="37"/>
      <c r="I132" s="187"/>
      <c r="J132" s="37"/>
      <c r="K132" s="37"/>
      <c r="L132" s="38"/>
      <c r="M132" s="188"/>
      <c r="N132" s="189"/>
      <c r="O132" s="71"/>
      <c r="P132" s="71"/>
      <c r="Q132" s="71"/>
      <c r="R132" s="71"/>
      <c r="S132" s="71"/>
      <c r="T132" s="72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224</v>
      </c>
      <c r="AU132" s="18" t="s">
        <v>80</v>
      </c>
    </row>
    <row r="133" s="2" customFormat="1" ht="21.75" customHeight="1">
      <c r="A133" s="37"/>
      <c r="B133" s="171"/>
      <c r="C133" s="172" t="s">
        <v>308</v>
      </c>
      <c r="D133" s="172" t="s">
        <v>216</v>
      </c>
      <c r="E133" s="173" t="s">
        <v>3085</v>
      </c>
      <c r="F133" s="174" t="s">
        <v>3086</v>
      </c>
      <c r="G133" s="175" t="s">
        <v>403</v>
      </c>
      <c r="H133" s="176">
        <v>3.8999999999999999</v>
      </c>
      <c r="I133" s="177"/>
      <c r="J133" s="178">
        <f>ROUND(I133*H133,2)</f>
        <v>0</v>
      </c>
      <c r="K133" s="174" t="s">
        <v>220</v>
      </c>
      <c r="L133" s="38"/>
      <c r="M133" s="179" t="s">
        <v>3</v>
      </c>
      <c r="N133" s="180" t="s">
        <v>43</v>
      </c>
      <c r="O133" s="71"/>
      <c r="P133" s="181">
        <f>O133*H133</f>
        <v>0</v>
      </c>
      <c r="Q133" s="181">
        <v>0.00040000000000000002</v>
      </c>
      <c r="R133" s="181">
        <f>Q133*H133</f>
        <v>0.00156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98</v>
      </c>
      <c r="AT133" s="183" t="s">
        <v>216</v>
      </c>
      <c r="AU133" s="183" t="s">
        <v>80</v>
      </c>
      <c r="AY133" s="18" t="s">
        <v>213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76</v>
      </c>
      <c r="BK133" s="184">
        <f>ROUND(I133*H133,2)</f>
        <v>0</v>
      </c>
      <c r="BL133" s="18" t="s">
        <v>98</v>
      </c>
      <c r="BM133" s="183" t="s">
        <v>3087</v>
      </c>
    </row>
    <row r="134" s="2" customFormat="1">
      <c r="A134" s="37"/>
      <c r="B134" s="38"/>
      <c r="C134" s="37"/>
      <c r="D134" s="185" t="s">
        <v>224</v>
      </c>
      <c r="E134" s="37"/>
      <c r="F134" s="186" t="s">
        <v>3088</v>
      </c>
      <c r="G134" s="37"/>
      <c r="H134" s="37"/>
      <c r="I134" s="187"/>
      <c r="J134" s="37"/>
      <c r="K134" s="37"/>
      <c r="L134" s="38"/>
      <c r="M134" s="188"/>
      <c r="N134" s="189"/>
      <c r="O134" s="71"/>
      <c r="P134" s="71"/>
      <c r="Q134" s="71"/>
      <c r="R134" s="71"/>
      <c r="S134" s="71"/>
      <c r="T134" s="72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224</v>
      </c>
      <c r="AU134" s="18" t="s">
        <v>80</v>
      </c>
    </row>
    <row r="135" s="2" customFormat="1" ht="21.75" customHeight="1">
      <c r="A135" s="37"/>
      <c r="B135" s="171"/>
      <c r="C135" s="172" t="s">
        <v>313</v>
      </c>
      <c r="D135" s="172" t="s">
        <v>216</v>
      </c>
      <c r="E135" s="173" t="s">
        <v>3089</v>
      </c>
      <c r="F135" s="174" t="s">
        <v>3090</v>
      </c>
      <c r="G135" s="175" t="s">
        <v>403</v>
      </c>
      <c r="H135" s="176">
        <v>10.4</v>
      </c>
      <c r="I135" s="177"/>
      <c r="J135" s="178">
        <f>ROUND(I135*H135,2)</f>
        <v>0</v>
      </c>
      <c r="K135" s="174" t="s">
        <v>220</v>
      </c>
      <c r="L135" s="38"/>
      <c r="M135" s="179" t="s">
        <v>3</v>
      </c>
      <c r="N135" s="180" t="s">
        <v>43</v>
      </c>
      <c r="O135" s="71"/>
      <c r="P135" s="181">
        <f>O135*H135</f>
        <v>0</v>
      </c>
      <c r="Q135" s="181">
        <v>0.00040999999999999999</v>
      </c>
      <c r="R135" s="181">
        <f>Q135*H135</f>
        <v>0.0042640000000000004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98</v>
      </c>
      <c r="AT135" s="183" t="s">
        <v>216</v>
      </c>
      <c r="AU135" s="183" t="s">
        <v>80</v>
      </c>
      <c r="AY135" s="18" t="s">
        <v>213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76</v>
      </c>
      <c r="BK135" s="184">
        <f>ROUND(I135*H135,2)</f>
        <v>0</v>
      </c>
      <c r="BL135" s="18" t="s">
        <v>98</v>
      </c>
      <c r="BM135" s="183" t="s">
        <v>3091</v>
      </c>
    </row>
    <row r="136" s="2" customFormat="1">
      <c r="A136" s="37"/>
      <c r="B136" s="38"/>
      <c r="C136" s="37"/>
      <c r="D136" s="185" t="s">
        <v>224</v>
      </c>
      <c r="E136" s="37"/>
      <c r="F136" s="186" t="s">
        <v>3092</v>
      </c>
      <c r="G136" s="37"/>
      <c r="H136" s="37"/>
      <c r="I136" s="187"/>
      <c r="J136" s="37"/>
      <c r="K136" s="37"/>
      <c r="L136" s="38"/>
      <c r="M136" s="188"/>
      <c r="N136" s="189"/>
      <c r="O136" s="71"/>
      <c r="P136" s="71"/>
      <c r="Q136" s="71"/>
      <c r="R136" s="71"/>
      <c r="S136" s="71"/>
      <c r="T136" s="72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8" t="s">
        <v>224</v>
      </c>
      <c r="AU136" s="18" t="s">
        <v>80</v>
      </c>
    </row>
    <row r="137" s="2" customFormat="1" ht="21.75" customHeight="1">
      <c r="A137" s="37"/>
      <c r="B137" s="171"/>
      <c r="C137" s="172" t="s">
        <v>8</v>
      </c>
      <c r="D137" s="172" t="s">
        <v>216</v>
      </c>
      <c r="E137" s="173" t="s">
        <v>3093</v>
      </c>
      <c r="F137" s="174" t="s">
        <v>3094</v>
      </c>
      <c r="G137" s="175" t="s">
        <v>403</v>
      </c>
      <c r="H137" s="176">
        <v>6</v>
      </c>
      <c r="I137" s="177"/>
      <c r="J137" s="178">
        <f>ROUND(I137*H137,2)</f>
        <v>0</v>
      </c>
      <c r="K137" s="174" t="s">
        <v>220</v>
      </c>
      <c r="L137" s="38"/>
      <c r="M137" s="179" t="s">
        <v>3</v>
      </c>
      <c r="N137" s="180" t="s">
        <v>43</v>
      </c>
      <c r="O137" s="71"/>
      <c r="P137" s="181">
        <f>O137*H137</f>
        <v>0</v>
      </c>
      <c r="Q137" s="181">
        <v>0.00048000000000000001</v>
      </c>
      <c r="R137" s="181">
        <f>Q137*H137</f>
        <v>0.0028800000000000002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98</v>
      </c>
      <c r="AT137" s="183" t="s">
        <v>216</v>
      </c>
      <c r="AU137" s="183" t="s">
        <v>80</v>
      </c>
      <c r="AY137" s="18" t="s">
        <v>213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76</v>
      </c>
      <c r="BK137" s="184">
        <f>ROUND(I137*H137,2)</f>
        <v>0</v>
      </c>
      <c r="BL137" s="18" t="s">
        <v>98</v>
      </c>
      <c r="BM137" s="183" t="s">
        <v>3095</v>
      </c>
    </row>
    <row r="138" s="2" customFormat="1">
      <c r="A138" s="37"/>
      <c r="B138" s="38"/>
      <c r="C138" s="37"/>
      <c r="D138" s="185" t="s">
        <v>224</v>
      </c>
      <c r="E138" s="37"/>
      <c r="F138" s="186" t="s">
        <v>3096</v>
      </c>
      <c r="G138" s="37"/>
      <c r="H138" s="37"/>
      <c r="I138" s="187"/>
      <c r="J138" s="37"/>
      <c r="K138" s="37"/>
      <c r="L138" s="38"/>
      <c r="M138" s="188"/>
      <c r="N138" s="189"/>
      <c r="O138" s="71"/>
      <c r="P138" s="71"/>
      <c r="Q138" s="71"/>
      <c r="R138" s="71"/>
      <c r="S138" s="71"/>
      <c r="T138" s="72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224</v>
      </c>
      <c r="AU138" s="18" t="s">
        <v>80</v>
      </c>
    </row>
    <row r="139" s="2" customFormat="1" ht="21.75" customHeight="1">
      <c r="A139" s="37"/>
      <c r="B139" s="171"/>
      <c r="C139" s="172" t="s">
        <v>296</v>
      </c>
      <c r="D139" s="172" t="s">
        <v>216</v>
      </c>
      <c r="E139" s="173" t="s">
        <v>3097</v>
      </c>
      <c r="F139" s="174" t="s">
        <v>3098</v>
      </c>
      <c r="G139" s="175" t="s">
        <v>403</v>
      </c>
      <c r="H139" s="176">
        <v>2.6000000000000001</v>
      </c>
      <c r="I139" s="177"/>
      <c r="J139" s="178">
        <f>ROUND(I139*H139,2)</f>
        <v>0</v>
      </c>
      <c r="K139" s="174" t="s">
        <v>220</v>
      </c>
      <c r="L139" s="38"/>
      <c r="M139" s="179" t="s">
        <v>3</v>
      </c>
      <c r="N139" s="180" t="s">
        <v>43</v>
      </c>
      <c r="O139" s="71"/>
      <c r="P139" s="181">
        <f>O139*H139</f>
        <v>0</v>
      </c>
      <c r="Q139" s="181">
        <v>0.00071000000000000002</v>
      </c>
      <c r="R139" s="181">
        <f>Q139*H139</f>
        <v>0.0018460000000000002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98</v>
      </c>
      <c r="AT139" s="183" t="s">
        <v>216</v>
      </c>
      <c r="AU139" s="183" t="s">
        <v>80</v>
      </c>
      <c r="AY139" s="18" t="s">
        <v>213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76</v>
      </c>
      <c r="BK139" s="184">
        <f>ROUND(I139*H139,2)</f>
        <v>0</v>
      </c>
      <c r="BL139" s="18" t="s">
        <v>98</v>
      </c>
      <c r="BM139" s="183" t="s">
        <v>3099</v>
      </c>
    </row>
    <row r="140" s="2" customFormat="1">
      <c r="A140" s="37"/>
      <c r="B140" s="38"/>
      <c r="C140" s="37"/>
      <c r="D140" s="185" t="s">
        <v>224</v>
      </c>
      <c r="E140" s="37"/>
      <c r="F140" s="186" t="s">
        <v>3100</v>
      </c>
      <c r="G140" s="37"/>
      <c r="H140" s="37"/>
      <c r="I140" s="187"/>
      <c r="J140" s="37"/>
      <c r="K140" s="37"/>
      <c r="L140" s="38"/>
      <c r="M140" s="188"/>
      <c r="N140" s="189"/>
      <c r="O140" s="71"/>
      <c r="P140" s="71"/>
      <c r="Q140" s="71"/>
      <c r="R140" s="71"/>
      <c r="S140" s="71"/>
      <c r="T140" s="72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8" t="s">
        <v>224</v>
      </c>
      <c r="AU140" s="18" t="s">
        <v>80</v>
      </c>
    </row>
    <row r="141" s="2" customFormat="1" ht="21.75" customHeight="1">
      <c r="A141" s="37"/>
      <c r="B141" s="171"/>
      <c r="C141" s="172" t="s">
        <v>326</v>
      </c>
      <c r="D141" s="172" t="s">
        <v>216</v>
      </c>
      <c r="E141" s="173" t="s">
        <v>3101</v>
      </c>
      <c r="F141" s="174" t="s">
        <v>3102</v>
      </c>
      <c r="G141" s="175" t="s">
        <v>403</v>
      </c>
      <c r="H141" s="176">
        <v>19.5</v>
      </c>
      <c r="I141" s="177"/>
      <c r="J141" s="178">
        <f>ROUND(I141*H141,2)</f>
        <v>0</v>
      </c>
      <c r="K141" s="174" t="s">
        <v>220</v>
      </c>
      <c r="L141" s="38"/>
      <c r="M141" s="179" t="s">
        <v>3</v>
      </c>
      <c r="N141" s="180" t="s">
        <v>43</v>
      </c>
      <c r="O141" s="71"/>
      <c r="P141" s="181">
        <f>O141*H141</f>
        <v>0</v>
      </c>
      <c r="Q141" s="181">
        <v>0.0022399999999999998</v>
      </c>
      <c r="R141" s="181">
        <f>Q141*H141</f>
        <v>0.043679999999999997</v>
      </c>
      <c r="S141" s="181">
        <v>0</v>
      </c>
      <c r="T141" s="18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3" t="s">
        <v>98</v>
      </c>
      <c r="AT141" s="183" t="s">
        <v>216</v>
      </c>
      <c r="AU141" s="183" t="s">
        <v>80</v>
      </c>
      <c r="AY141" s="18" t="s">
        <v>213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8" t="s">
        <v>76</v>
      </c>
      <c r="BK141" s="184">
        <f>ROUND(I141*H141,2)</f>
        <v>0</v>
      </c>
      <c r="BL141" s="18" t="s">
        <v>98</v>
      </c>
      <c r="BM141" s="183" t="s">
        <v>3103</v>
      </c>
    </row>
    <row r="142" s="2" customFormat="1">
      <c r="A142" s="37"/>
      <c r="B142" s="38"/>
      <c r="C142" s="37"/>
      <c r="D142" s="185" t="s">
        <v>224</v>
      </c>
      <c r="E142" s="37"/>
      <c r="F142" s="186" t="s">
        <v>3104</v>
      </c>
      <c r="G142" s="37"/>
      <c r="H142" s="37"/>
      <c r="I142" s="187"/>
      <c r="J142" s="37"/>
      <c r="K142" s="37"/>
      <c r="L142" s="38"/>
      <c r="M142" s="188"/>
      <c r="N142" s="189"/>
      <c r="O142" s="71"/>
      <c r="P142" s="71"/>
      <c r="Q142" s="71"/>
      <c r="R142" s="71"/>
      <c r="S142" s="71"/>
      <c r="T142" s="72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8" t="s">
        <v>224</v>
      </c>
      <c r="AU142" s="18" t="s">
        <v>80</v>
      </c>
    </row>
    <row r="143" s="2" customFormat="1" ht="24.15" customHeight="1">
      <c r="A143" s="37"/>
      <c r="B143" s="171"/>
      <c r="C143" s="172" t="s">
        <v>333</v>
      </c>
      <c r="D143" s="172" t="s">
        <v>216</v>
      </c>
      <c r="E143" s="173" t="s">
        <v>3105</v>
      </c>
      <c r="F143" s="174" t="s">
        <v>3106</v>
      </c>
      <c r="G143" s="175" t="s">
        <v>329</v>
      </c>
      <c r="H143" s="176">
        <v>2</v>
      </c>
      <c r="I143" s="177"/>
      <c r="J143" s="178">
        <f>ROUND(I143*H143,2)</f>
        <v>0</v>
      </c>
      <c r="K143" s="174" t="s">
        <v>220</v>
      </c>
      <c r="L143" s="38"/>
      <c r="M143" s="179" t="s">
        <v>3</v>
      </c>
      <c r="N143" s="180" t="s">
        <v>43</v>
      </c>
      <c r="O143" s="71"/>
      <c r="P143" s="181">
        <f>O143*H143</f>
        <v>0</v>
      </c>
      <c r="Q143" s="181">
        <v>0</v>
      </c>
      <c r="R143" s="181">
        <f>Q143*H143</f>
        <v>0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98</v>
      </c>
      <c r="AT143" s="183" t="s">
        <v>216</v>
      </c>
      <c r="AU143" s="183" t="s">
        <v>80</v>
      </c>
      <c r="AY143" s="18" t="s">
        <v>213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76</v>
      </c>
      <c r="BK143" s="184">
        <f>ROUND(I143*H143,2)</f>
        <v>0</v>
      </c>
      <c r="BL143" s="18" t="s">
        <v>98</v>
      </c>
      <c r="BM143" s="183" t="s">
        <v>3107</v>
      </c>
    </row>
    <row r="144" s="2" customFormat="1">
      <c r="A144" s="37"/>
      <c r="B144" s="38"/>
      <c r="C144" s="37"/>
      <c r="D144" s="185" t="s">
        <v>224</v>
      </c>
      <c r="E144" s="37"/>
      <c r="F144" s="186" t="s">
        <v>3108</v>
      </c>
      <c r="G144" s="37"/>
      <c r="H144" s="37"/>
      <c r="I144" s="187"/>
      <c r="J144" s="37"/>
      <c r="K144" s="37"/>
      <c r="L144" s="38"/>
      <c r="M144" s="188"/>
      <c r="N144" s="189"/>
      <c r="O144" s="71"/>
      <c r="P144" s="71"/>
      <c r="Q144" s="71"/>
      <c r="R144" s="71"/>
      <c r="S144" s="71"/>
      <c r="T144" s="72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224</v>
      </c>
      <c r="AU144" s="18" t="s">
        <v>80</v>
      </c>
    </row>
    <row r="145" s="2" customFormat="1" ht="24.15" customHeight="1">
      <c r="A145" s="37"/>
      <c r="B145" s="171"/>
      <c r="C145" s="172" t="s">
        <v>338</v>
      </c>
      <c r="D145" s="172" t="s">
        <v>216</v>
      </c>
      <c r="E145" s="173" t="s">
        <v>3109</v>
      </c>
      <c r="F145" s="174" t="s">
        <v>3110</v>
      </c>
      <c r="G145" s="175" t="s">
        <v>329</v>
      </c>
      <c r="H145" s="176">
        <v>9</v>
      </c>
      <c r="I145" s="177"/>
      <c r="J145" s="178">
        <f>ROUND(I145*H145,2)</f>
        <v>0</v>
      </c>
      <c r="K145" s="174" t="s">
        <v>220</v>
      </c>
      <c r="L145" s="38"/>
      <c r="M145" s="179" t="s">
        <v>3</v>
      </c>
      <c r="N145" s="180" t="s">
        <v>43</v>
      </c>
      <c r="O145" s="71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98</v>
      </c>
      <c r="AT145" s="183" t="s">
        <v>216</v>
      </c>
      <c r="AU145" s="183" t="s">
        <v>80</v>
      </c>
      <c r="AY145" s="18" t="s">
        <v>213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76</v>
      </c>
      <c r="BK145" s="184">
        <f>ROUND(I145*H145,2)</f>
        <v>0</v>
      </c>
      <c r="BL145" s="18" t="s">
        <v>98</v>
      </c>
      <c r="BM145" s="183" t="s">
        <v>3111</v>
      </c>
    </row>
    <row r="146" s="2" customFormat="1">
      <c r="A146" s="37"/>
      <c r="B146" s="38"/>
      <c r="C146" s="37"/>
      <c r="D146" s="185" t="s">
        <v>224</v>
      </c>
      <c r="E146" s="37"/>
      <c r="F146" s="186" t="s">
        <v>3112</v>
      </c>
      <c r="G146" s="37"/>
      <c r="H146" s="37"/>
      <c r="I146" s="187"/>
      <c r="J146" s="37"/>
      <c r="K146" s="37"/>
      <c r="L146" s="38"/>
      <c r="M146" s="188"/>
      <c r="N146" s="189"/>
      <c r="O146" s="71"/>
      <c r="P146" s="71"/>
      <c r="Q146" s="71"/>
      <c r="R146" s="71"/>
      <c r="S146" s="71"/>
      <c r="T146" s="72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224</v>
      </c>
      <c r="AU146" s="18" t="s">
        <v>80</v>
      </c>
    </row>
    <row r="147" s="2" customFormat="1" ht="24.15" customHeight="1">
      <c r="A147" s="37"/>
      <c r="B147" s="171"/>
      <c r="C147" s="172" t="s">
        <v>343</v>
      </c>
      <c r="D147" s="172" t="s">
        <v>216</v>
      </c>
      <c r="E147" s="173" t="s">
        <v>3113</v>
      </c>
      <c r="F147" s="174" t="s">
        <v>3114</v>
      </c>
      <c r="G147" s="175" t="s">
        <v>329</v>
      </c>
      <c r="H147" s="176">
        <v>3</v>
      </c>
      <c r="I147" s="177"/>
      <c r="J147" s="178">
        <f>ROUND(I147*H147,2)</f>
        <v>0</v>
      </c>
      <c r="K147" s="174" t="s">
        <v>220</v>
      </c>
      <c r="L147" s="38"/>
      <c r="M147" s="179" t="s">
        <v>3</v>
      </c>
      <c r="N147" s="180" t="s">
        <v>43</v>
      </c>
      <c r="O147" s="71"/>
      <c r="P147" s="181">
        <f>O147*H147</f>
        <v>0</v>
      </c>
      <c r="Q147" s="181">
        <v>0</v>
      </c>
      <c r="R147" s="181">
        <f>Q147*H147</f>
        <v>0</v>
      </c>
      <c r="S147" s="181">
        <v>0</v>
      </c>
      <c r="T147" s="18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3" t="s">
        <v>98</v>
      </c>
      <c r="AT147" s="183" t="s">
        <v>216</v>
      </c>
      <c r="AU147" s="183" t="s">
        <v>80</v>
      </c>
      <c r="AY147" s="18" t="s">
        <v>213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76</v>
      </c>
      <c r="BK147" s="184">
        <f>ROUND(I147*H147,2)</f>
        <v>0</v>
      </c>
      <c r="BL147" s="18" t="s">
        <v>98</v>
      </c>
      <c r="BM147" s="183" t="s">
        <v>3115</v>
      </c>
    </row>
    <row r="148" s="2" customFormat="1">
      <c r="A148" s="37"/>
      <c r="B148" s="38"/>
      <c r="C148" s="37"/>
      <c r="D148" s="185" t="s">
        <v>224</v>
      </c>
      <c r="E148" s="37"/>
      <c r="F148" s="186" t="s">
        <v>3116</v>
      </c>
      <c r="G148" s="37"/>
      <c r="H148" s="37"/>
      <c r="I148" s="187"/>
      <c r="J148" s="37"/>
      <c r="K148" s="37"/>
      <c r="L148" s="38"/>
      <c r="M148" s="188"/>
      <c r="N148" s="189"/>
      <c r="O148" s="71"/>
      <c r="P148" s="71"/>
      <c r="Q148" s="71"/>
      <c r="R148" s="71"/>
      <c r="S148" s="71"/>
      <c r="T148" s="72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224</v>
      </c>
      <c r="AU148" s="18" t="s">
        <v>80</v>
      </c>
    </row>
    <row r="149" s="2" customFormat="1" ht="24.15" customHeight="1">
      <c r="A149" s="37"/>
      <c r="B149" s="171"/>
      <c r="C149" s="172" t="s">
        <v>348</v>
      </c>
      <c r="D149" s="172" t="s">
        <v>216</v>
      </c>
      <c r="E149" s="173" t="s">
        <v>3117</v>
      </c>
      <c r="F149" s="174" t="s">
        <v>3118</v>
      </c>
      <c r="G149" s="175" t="s">
        <v>329</v>
      </c>
      <c r="H149" s="176">
        <v>10</v>
      </c>
      <c r="I149" s="177"/>
      <c r="J149" s="178">
        <f>ROUND(I149*H149,2)</f>
        <v>0</v>
      </c>
      <c r="K149" s="174" t="s">
        <v>220</v>
      </c>
      <c r="L149" s="38"/>
      <c r="M149" s="179" t="s">
        <v>3</v>
      </c>
      <c r="N149" s="180" t="s">
        <v>43</v>
      </c>
      <c r="O149" s="71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98</v>
      </c>
      <c r="AT149" s="183" t="s">
        <v>216</v>
      </c>
      <c r="AU149" s="183" t="s">
        <v>80</v>
      </c>
      <c r="AY149" s="18" t="s">
        <v>213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76</v>
      </c>
      <c r="BK149" s="184">
        <f>ROUND(I149*H149,2)</f>
        <v>0</v>
      </c>
      <c r="BL149" s="18" t="s">
        <v>98</v>
      </c>
      <c r="BM149" s="183" t="s">
        <v>3119</v>
      </c>
    </row>
    <row r="150" s="2" customFormat="1">
      <c r="A150" s="37"/>
      <c r="B150" s="38"/>
      <c r="C150" s="37"/>
      <c r="D150" s="185" t="s">
        <v>224</v>
      </c>
      <c r="E150" s="37"/>
      <c r="F150" s="186" t="s">
        <v>3120</v>
      </c>
      <c r="G150" s="37"/>
      <c r="H150" s="37"/>
      <c r="I150" s="187"/>
      <c r="J150" s="37"/>
      <c r="K150" s="37"/>
      <c r="L150" s="38"/>
      <c r="M150" s="188"/>
      <c r="N150" s="189"/>
      <c r="O150" s="71"/>
      <c r="P150" s="71"/>
      <c r="Q150" s="71"/>
      <c r="R150" s="71"/>
      <c r="S150" s="71"/>
      <c r="T150" s="72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224</v>
      </c>
      <c r="AU150" s="18" t="s">
        <v>80</v>
      </c>
    </row>
    <row r="151" s="2" customFormat="1" ht="24.15" customHeight="1">
      <c r="A151" s="37"/>
      <c r="B151" s="171"/>
      <c r="C151" s="172" t="s">
        <v>354</v>
      </c>
      <c r="D151" s="172" t="s">
        <v>216</v>
      </c>
      <c r="E151" s="173" t="s">
        <v>3121</v>
      </c>
      <c r="F151" s="174" t="s">
        <v>3122</v>
      </c>
      <c r="G151" s="175" t="s">
        <v>329</v>
      </c>
      <c r="H151" s="176">
        <v>1</v>
      </c>
      <c r="I151" s="177"/>
      <c r="J151" s="178">
        <f>ROUND(I151*H151,2)</f>
        <v>0</v>
      </c>
      <c r="K151" s="174" t="s">
        <v>220</v>
      </c>
      <c r="L151" s="38"/>
      <c r="M151" s="179" t="s">
        <v>3</v>
      </c>
      <c r="N151" s="180" t="s">
        <v>43</v>
      </c>
      <c r="O151" s="71"/>
      <c r="P151" s="181">
        <f>O151*H151</f>
        <v>0</v>
      </c>
      <c r="Q151" s="181">
        <v>0.0010100000000000001</v>
      </c>
      <c r="R151" s="181">
        <f>Q151*H151</f>
        <v>0.0010100000000000001</v>
      </c>
      <c r="S151" s="181">
        <v>0</v>
      </c>
      <c r="T151" s="18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98</v>
      </c>
      <c r="AT151" s="183" t="s">
        <v>216</v>
      </c>
      <c r="AU151" s="183" t="s">
        <v>80</v>
      </c>
      <c r="AY151" s="18" t="s">
        <v>213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76</v>
      </c>
      <c r="BK151" s="184">
        <f>ROUND(I151*H151,2)</f>
        <v>0</v>
      </c>
      <c r="BL151" s="18" t="s">
        <v>98</v>
      </c>
      <c r="BM151" s="183" t="s">
        <v>3123</v>
      </c>
    </row>
    <row r="152" s="2" customFormat="1">
      <c r="A152" s="37"/>
      <c r="B152" s="38"/>
      <c r="C152" s="37"/>
      <c r="D152" s="185" t="s">
        <v>224</v>
      </c>
      <c r="E152" s="37"/>
      <c r="F152" s="186" t="s">
        <v>3124</v>
      </c>
      <c r="G152" s="37"/>
      <c r="H152" s="37"/>
      <c r="I152" s="187"/>
      <c r="J152" s="37"/>
      <c r="K152" s="37"/>
      <c r="L152" s="38"/>
      <c r="M152" s="188"/>
      <c r="N152" s="189"/>
      <c r="O152" s="71"/>
      <c r="P152" s="71"/>
      <c r="Q152" s="71"/>
      <c r="R152" s="71"/>
      <c r="S152" s="71"/>
      <c r="T152" s="72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224</v>
      </c>
      <c r="AU152" s="18" t="s">
        <v>80</v>
      </c>
    </row>
    <row r="153" s="2" customFormat="1" ht="24.15" customHeight="1">
      <c r="A153" s="37"/>
      <c r="B153" s="171"/>
      <c r="C153" s="172" t="s">
        <v>359</v>
      </c>
      <c r="D153" s="172" t="s">
        <v>216</v>
      </c>
      <c r="E153" s="173" t="s">
        <v>3125</v>
      </c>
      <c r="F153" s="174" t="s">
        <v>3126</v>
      </c>
      <c r="G153" s="175" t="s">
        <v>329</v>
      </c>
      <c r="H153" s="176">
        <v>1</v>
      </c>
      <c r="I153" s="177"/>
      <c r="J153" s="178">
        <f>ROUND(I153*H153,2)</f>
        <v>0</v>
      </c>
      <c r="K153" s="174" t="s">
        <v>220</v>
      </c>
      <c r="L153" s="38"/>
      <c r="M153" s="179" t="s">
        <v>3</v>
      </c>
      <c r="N153" s="180" t="s">
        <v>43</v>
      </c>
      <c r="O153" s="71"/>
      <c r="P153" s="181">
        <f>O153*H153</f>
        <v>0</v>
      </c>
      <c r="Q153" s="181">
        <v>0.00022000000000000001</v>
      </c>
      <c r="R153" s="181">
        <f>Q153*H153</f>
        <v>0.00022000000000000001</v>
      </c>
      <c r="S153" s="181">
        <v>0</v>
      </c>
      <c r="T153" s="18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3" t="s">
        <v>98</v>
      </c>
      <c r="AT153" s="183" t="s">
        <v>216</v>
      </c>
      <c r="AU153" s="183" t="s">
        <v>80</v>
      </c>
      <c r="AY153" s="18" t="s">
        <v>213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8" t="s">
        <v>76</v>
      </c>
      <c r="BK153" s="184">
        <f>ROUND(I153*H153,2)</f>
        <v>0</v>
      </c>
      <c r="BL153" s="18" t="s">
        <v>98</v>
      </c>
      <c r="BM153" s="183" t="s">
        <v>3127</v>
      </c>
    </row>
    <row r="154" s="2" customFormat="1">
      <c r="A154" s="37"/>
      <c r="B154" s="38"/>
      <c r="C154" s="37"/>
      <c r="D154" s="185" t="s">
        <v>224</v>
      </c>
      <c r="E154" s="37"/>
      <c r="F154" s="186" t="s">
        <v>3128</v>
      </c>
      <c r="G154" s="37"/>
      <c r="H154" s="37"/>
      <c r="I154" s="187"/>
      <c r="J154" s="37"/>
      <c r="K154" s="37"/>
      <c r="L154" s="38"/>
      <c r="M154" s="188"/>
      <c r="N154" s="189"/>
      <c r="O154" s="71"/>
      <c r="P154" s="71"/>
      <c r="Q154" s="71"/>
      <c r="R154" s="71"/>
      <c r="S154" s="71"/>
      <c r="T154" s="72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8" t="s">
        <v>224</v>
      </c>
      <c r="AU154" s="18" t="s">
        <v>80</v>
      </c>
    </row>
    <row r="155" s="2" customFormat="1" ht="16.5" customHeight="1">
      <c r="A155" s="37"/>
      <c r="B155" s="171"/>
      <c r="C155" s="172" t="s">
        <v>364</v>
      </c>
      <c r="D155" s="172" t="s">
        <v>216</v>
      </c>
      <c r="E155" s="173" t="s">
        <v>3129</v>
      </c>
      <c r="F155" s="174" t="s">
        <v>3130</v>
      </c>
      <c r="G155" s="175" t="s">
        <v>329</v>
      </c>
      <c r="H155" s="176">
        <v>3</v>
      </c>
      <c r="I155" s="177"/>
      <c r="J155" s="178">
        <f>ROUND(I155*H155,2)</f>
        <v>0</v>
      </c>
      <c r="K155" s="174" t="s">
        <v>220</v>
      </c>
      <c r="L155" s="38"/>
      <c r="M155" s="179" t="s">
        <v>3</v>
      </c>
      <c r="N155" s="180" t="s">
        <v>43</v>
      </c>
      <c r="O155" s="71"/>
      <c r="P155" s="181">
        <f>O155*H155</f>
        <v>0</v>
      </c>
      <c r="Q155" s="181">
        <v>0.00029</v>
      </c>
      <c r="R155" s="181">
        <f>Q155*H155</f>
        <v>0.00087000000000000001</v>
      </c>
      <c r="S155" s="181">
        <v>0</v>
      </c>
      <c r="T155" s="18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3" t="s">
        <v>98</v>
      </c>
      <c r="AT155" s="183" t="s">
        <v>216</v>
      </c>
      <c r="AU155" s="183" t="s">
        <v>80</v>
      </c>
      <c r="AY155" s="18" t="s">
        <v>213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8" t="s">
        <v>76</v>
      </c>
      <c r="BK155" s="184">
        <f>ROUND(I155*H155,2)</f>
        <v>0</v>
      </c>
      <c r="BL155" s="18" t="s">
        <v>98</v>
      </c>
      <c r="BM155" s="183" t="s">
        <v>3131</v>
      </c>
    </row>
    <row r="156" s="2" customFormat="1">
      <c r="A156" s="37"/>
      <c r="B156" s="38"/>
      <c r="C156" s="37"/>
      <c r="D156" s="185" t="s">
        <v>224</v>
      </c>
      <c r="E156" s="37"/>
      <c r="F156" s="186" t="s">
        <v>3132</v>
      </c>
      <c r="G156" s="37"/>
      <c r="H156" s="37"/>
      <c r="I156" s="187"/>
      <c r="J156" s="37"/>
      <c r="K156" s="37"/>
      <c r="L156" s="38"/>
      <c r="M156" s="188"/>
      <c r="N156" s="189"/>
      <c r="O156" s="71"/>
      <c r="P156" s="71"/>
      <c r="Q156" s="71"/>
      <c r="R156" s="71"/>
      <c r="S156" s="71"/>
      <c r="T156" s="72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224</v>
      </c>
      <c r="AU156" s="18" t="s">
        <v>80</v>
      </c>
    </row>
    <row r="157" s="2" customFormat="1" ht="21.75" customHeight="1">
      <c r="A157" s="37"/>
      <c r="B157" s="171"/>
      <c r="C157" s="172" t="s">
        <v>369</v>
      </c>
      <c r="D157" s="172" t="s">
        <v>216</v>
      </c>
      <c r="E157" s="173" t="s">
        <v>3133</v>
      </c>
      <c r="F157" s="174" t="s">
        <v>3134</v>
      </c>
      <c r="G157" s="175" t="s">
        <v>329</v>
      </c>
      <c r="H157" s="176">
        <v>1</v>
      </c>
      <c r="I157" s="177"/>
      <c r="J157" s="178">
        <f>ROUND(I157*H157,2)</f>
        <v>0</v>
      </c>
      <c r="K157" s="174" t="s">
        <v>220</v>
      </c>
      <c r="L157" s="38"/>
      <c r="M157" s="179" t="s">
        <v>3</v>
      </c>
      <c r="N157" s="180" t="s">
        <v>43</v>
      </c>
      <c r="O157" s="71"/>
      <c r="P157" s="181">
        <f>O157*H157</f>
        <v>0</v>
      </c>
      <c r="Q157" s="181">
        <v>0.00014999999999999999</v>
      </c>
      <c r="R157" s="181">
        <f>Q157*H157</f>
        <v>0.00014999999999999999</v>
      </c>
      <c r="S157" s="181">
        <v>0</v>
      </c>
      <c r="T157" s="18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3" t="s">
        <v>98</v>
      </c>
      <c r="AT157" s="183" t="s">
        <v>216</v>
      </c>
      <c r="AU157" s="183" t="s">
        <v>80</v>
      </c>
      <c r="AY157" s="18" t="s">
        <v>213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8" t="s">
        <v>76</v>
      </c>
      <c r="BK157" s="184">
        <f>ROUND(I157*H157,2)</f>
        <v>0</v>
      </c>
      <c r="BL157" s="18" t="s">
        <v>98</v>
      </c>
      <c r="BM157" s="183" t="s">
        <v>3135</v>
      </c>
    </row>
    <row r="158" s="2" customFormat="1">
      <c r="A158" s="37"/>
      <c r="B158" s="38"/>
      <c r="C158" s="37"/>
      <c r="D158" s="185" t="s">
        <v>224</v>
      </c>
      <c r="E158" s="37"/>
      <c r="F158" s="186" t="s">
        <v>3136</v>
      </c>
      <c r="G158" s="37"/>
      <c r="H158" s="37"/>
      <c r="I158" s="187"/>
      <c r="J158" s="37"/>
      <c r="K158" s="37"/>
      <c r="L158" s="38"/>
      <c r="M158" s="188"/>
      <c r="N158" s="189"/>
      <c r="O158" s="71"/>
      <c r="P158" s="71"/>
      <c r="Q158" s="71"/>
      <c r="R158" s="71"/>
      <c r="S158" s="71"/>
      <c r="T158" s="72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224</v>
      </c>
      <c r="AU158" s="18" t="s">
        <v>80</v>
      </c>
    </row>
    <row r="159" s="2" customFormat="1" ht="24.15" customHeight="1">
      <c r="A159" s="37"/>
      <c r="B159" s="171"/>
      <c r="C159" s="172" t="s">
        <v>374</v>
      </c>
      <c r="D159" s="172" t="s">
        <v>216</v>
      </c>
      <c r="E159" s="173" t="s">
        <v>3137</v>
      </c>
      <c r="F159" s="174" t="s">
        <v>3138</v>
      </c>
      <c r="G159" s="175" t="s">
        <v>403</v>
      </c>
      <c r="H159" s="176">
        <v>168.09999999999999</v>
      </c>
      <c r="I159" s="177"/>
      <c r="J159" s="178">
        <f>ROUND(I159*H159,2)</f>
        <v>0</v>
      </c>
      <c r="K159" s="174" t="s">
        <v>220</v>
      </c>
      <c r="L159" s="38"/>
      <c r="M159" s="179" t="s">
        <v>3</v>
      </c>
      <c r="N159" s="180" t="s">
        <v>43</v>
      </c>
      <c r="O159" s="71"/>
      <c r="P159" s="181">
        <f>O159*H159</f>
        <v>0</v>
      </c>
      <c r="Q159" s="181">
        <v>0</v>
      </c>
      <c r="R159" s="181">
        <f>Q159*H159</f>
        <v>0</v>
      </c>
      <c r="S159" s="181">
        <v>0</v>
      </c>
      <c r="T159" s="18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3" t="s">
        <v>98</v>
      </c>
      <c r="AT159" s="183" t="s">
        <v>216</v>
      </c>
      <c r="AU159" s="183" t="s">
        <v>80</v>
      </c>
      <c r="AY159" s="18" t="s">
        <v>213</v>
      </c>
      <c r="BE159" s="184">
        <f>IF(N159="základní",J159,0)</f>
        <v>0</v>
      </c>
      <c r="BF159" s="184">
        <f>IF(N159="snížená",J159,0)</f>
        <v>0</v>
      </c>
      <c r="BG159" s="184">
        <f>IF(N159="zákl. přenesená",J159,0)</f>
        <v>0</v>
      </c>
      <c r="BH159" s="184">
        <f>IF(N159="sníž. přenesená",J159,0)</f>
        <v>0</v>
      </c>
      <c r="BI159" s="184">
        <f>IF(N159="nulová",J159,0)</f>
        <v>0</v>
      </c>
      <c r="BJ159" s="18" t="s">
        <v>76</v>
      </c>
      <c r="BK159" s="184">
        <f>ROUND(I159*H159,2)</f>
        <v>0</v>
      </c>
      <c r="BL159" s="18" t="s">
        <v>98</v>
      </c>
      <c r="BM159" s="183" t="s">
        <v>3139</v>
      </c>
    </row>
    <row r="160" s="2" customFormat="1">
      <c r="A160" s="37"/>
      <c r="B160" s="38"/>
      <c r="C160" s="37"/>
      <c r="D160" s="185" t="s">
        <v>224</v>
      </c>
      <c r="E160" s="37"/>
      <c r="F160" s="186" t="s">
        <v>3140</v>
      </c>
      <c r="G160" s="37"/>
      <c r="H160" s="37"/>
      <c r="I160" s="187"/>
      <c r="J160" s="37"/>
      <c r="K160" s="37"/>
      <c r="L160" s="38"/>
      <c r="M160" s="188"/>
      <c r="N160" s="189"/>
      <c r="O160" s="71"/>
      <c r="P160" s="71"/>
      <c r="Q160" s="71"/>
      <c r="R160" s="71"/>
      <c r="S160" s="71"/>
      <c r="T160" s="72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224</v>
      </c>
      <c r="AU160" s="18" t="s">
        <v>80</v>
      </c>
    </row>
    <row r="161" s="2" customFormat="1" ht="24.15" customHeight="1">
      <c r="A161" s="37"/>
      <c r="B161" s="171"/>
      <c r="C161" s="172" t="s">
        <v>379</v>
      </c>
      <c r="D161" s="172" t="s">
        <v>216</v>
      </c>
      <c r="E161" s="173" t="s">
        <v>3141</v>
      </c>
      <c r="F161" s="174" t="s">
        <v>3142</v>
      </c>
      <c r="G161" s="175" t="s">
        <v>403</v>
      </c>
      <c r="H161" s="176">
        <v>15.6</v>
      </c>
      <c r="I161" s="177"/>
      <c r="J161" s="178">
        <f>ROUND(I161*H161,2)</f>
        <v>0</v>
      </c>
      <c r="K161" s="174" t="s">
        <v>220</v>
      </c>
      <c r="L161" s="38"/>
      <c r="M161" s="179" t="s">
        <v>3</v>
      </c>
      <c r="N161" s="180" t="s">
        <v>43</v>
      </c>
      <c r="O161" s="71"/>
      <c r="P161" s="181">
        <f>O161*H161</f>
        <v>0</v>
      </c>
      <c r="Q161" s="181">
        <v>0</v>
      </c>
      <c r="R161" s="181">
        <f>Q161*H161</f>
        <v>0</v>
      </c>
      <c r="S161" s="181">
        <v>0</v>
      </c>
      <c r="T161" s="18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3" t="s">
        <v>98</v>
      </c>
      <c r="AT161" s="183" t="s">
        <v>216</v>
      </c>
      <c r="AU161" s="183" t="s">
        <v>80</v>
      </c>
      <c r="AY161" s="18" t="s">
        <v>213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8" t="s">
        <v>76</v>
      </c>
      <c r="BK161" s="184">
        <f>ROUND(I161*H161,2)</f>
        <v>0</v>
      </c>
      <c r="BL161" s="18" t="s">
        <v>98</v>
      </c>
      <c r="BM161" s="183" t="s">
        <v>3143</v>
      </c>
    </row>
    <row r="162" s="2" customFormat="1">
      <c r="A162" s="37"/>
      <c r="B162" s="38"/>
      <c r="C162" s="37"/>
      <c r="D162" s="185" t="s">
        <v>224</v>
      </c>
      <c r="E162" s="37"/>
      <c r="F162" s="186" t="s">
        <v>3144</v>
      </c>
      <c r="G162" s="37"/>
      <c r="H162" s="37"/>
      <c r="I162" s="187"/>
      <c r="J162" s="37"/>
      <c r="K162" s="37"/>
      <c r="L162" s="38"/>
      <c r="M162" s="188"/>
      <c r="N162" s="189"/>
      <c r="O162" s="71"/>
      <c r="P162" s="71"/>
      <c r="Q162" s="71"/>
      <c r="R162" s="71"/>
      <c r="S162" s="71"/>
      <c r="T162" s="72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224</v>
      </c>
      <c r="AU162" s="18" t="s">
        <v>80</v>
      </c>
    </row>
    <row r="163" s="2" customFormat="1" ht="44.25" customHeight="1">
      <c r="A163" s="37"/>
      <c r="B163" s="171"/>
      <c r="C163" s="172" t="s">
        <v>384</v>
      </c>
      <c r="D163" s="172" t="s">
        <v>216</v>
      </c>
      <c r="E163" s="173" t="s">
        <v>3145</v>
      </c>
      <c r="F163" s="174" t="s">
        <v>3146</v>
      </c>
      <c r="G163" s="175" t="s">
        <v>2908</v>
      </c>
      <c r="H163" s="216"/>
      <c r="I163" s="177"/>
      <c r="J163" s="178">
        <f>ROUND(I163*H163,2)</f>
        <v>0</v>
      </c>
      <c r="K163" s="174" t="s">
        <v>220</v>
      </c>
      <c r="L163" s="38"/>
      <c r="M163" s="179" t="s">
        <v>3</v>
      </c>
      <c r="N163" s="180" t="s">
        <v>43</v>
      </c>
      <c r="O163" s="71"/>
      <c r="P163" s="181">
        <f>O163*H163</f>
        <v>0</v>
      </c>
      <c r="Q163" s="181">
        <v>0</v>
      </c>
      <c r="R163" s="181">
        <f>Q163*H163</f>
        <v>0</v>
      </c>
      <c r="S163" s="181">
        <v>0</v>
      </c>
      <c r="T163" s="18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3" t="s">
        <v>98</v>
      </c>
      <c r="AT163" s="183" t="s">
        <v>216</v>
      </c>
      <c r="AU163" s="183" t="s">
        <v>80</v>
      </c>
      <c r="AY163" s="18" t="s">
        <v>213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8" t="s">
        <v>76</v>
      </c>
      <c r="BK163" s="184">
        <f>ROUND(I163*H163,2)</f>
        <v>0</v>
      </c>
      <c r="BL163" s="18" t="s">
        <v>98</v>
      </c>
      <c r="BM163" s="183" t="s">
        <v>3147</v>
      </c>
    </row>
    <row r="164" s="2" customFormat="1">
      <c r="A164" s="37"/>
      <c r="B164" s="38"/>
      <c r="C164" s="37"/>
      <c r="D164" s="185" t="s">
        <v>224</v>
      </c>
      <c r="E164" s="37"/>
      <c r="F164" s="186" t="s">
        <v>3148</v>
      </c>
      <c r="G164" s="37"/>
      <c r="H164" s="37"/>
      <c r="I164" s="187"/>
      <c r="J164" s="37"/>
      <c r="K164" s="37"/>
      <c r="L164" s="38"/>
      <c r="M164" s="188"/>
      <c r="N164" s="189"/>
      <c r="O164" s="71"/>
      <c r="P164" s="71"/>
      <c r="Q164" s="71"/>
      <c r="R164" s="71"/>
      <c r="S164" s="71"/>
      <c r="T164" s="72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224</v>
      </c>
      <c r="AU164" s="18" t="s">
        <v>80</v>
      </c>
    </row>
    <row r="165" s="2" customFormat="1" ht="49.05" customHeight="1">
      <c r="A165" s="37"/>
      <c r="B165" s="171"/>
      <c r="C165" s="172" t="s">
        <v>389</v>
      </c>
      <c r="D165" s="172" t="s">
        <v>216</v>
      </c>
      <c r="E165" s="173" t="s">
        <v>3149</v>
      </c>
      <c r="F165" s="174" t="s">
        <v>3150</v>
      </c>
      <c r="G165" s="175" t="s">
        <v>2908</v>
      </c>
      <c r="H165" s="216"/>
      <c r="I165" s="177"/>
      <c r="J165" s="178">
        <f>ROUND(I165*H165,2)</f>
        <v>0</v>
      </c>
      <c r="K165" s="174" t="s">
        <v>220</v>
      </c>
      <c r="L165" s="38"/>
      <c r="M165" s="179" t="s">
        <v>3</v>
      </c>
      <c r="N165" s="180" t="s">
        <v>43</v>
      </c>
      <c r="O165" s="71"/>
      <c r="P165" s="181">
        <f>O165*H165</f>
        <v>0</v>
      </c>
      <c r="Q165" s="181">
        <v>0</v>
      </c>
      <c r="R165" s="181">
        <f>Q165*H165</f>
        <v>0</v>
      </c>
      <c r="S165" s="181">
        <v>0</v>
      </c>
      <c r="T165" s="18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3" t="s">
        <v>98</v>
      </c>
      <c r="AT165" s="183" t="s">
        <v>216</v>
      </c>
      <c r="AU165" s="183" t="s">
        <v>80</v>
      </c>
      <c r="AY165" s="18" t="s">
        <v>213</v>
      </c>
      <c r="BE165" s="184">
        <f>IF(N165="základní",J165,0)</f>
        <v>0</v>
      </c>
      <c r="BF165" s="184">
        <f>IF(N165="snížená",J165,0)</f>
        <v>0</v>
      </c>
      <c r="BG165" s="184">
        <f>IF(N165="zákl. přenesená",J165,0)</f>
        <v>0</v>
      </c>
      <c r="BH165" s="184">
        <f>IF(N165="sníž. přenesená",J165,0)</f>
        <v>0</v>
      </c>
      <c r="BI165" s="184">
        <f>IF(N165="nulová",J165,0)</f>
        <v>0</v>
      </c>
      <c r="BJ165" s="18" t="s">
        <v>76</v>
      </c>
      <c r="BK165" s="184">
        <f>ROUND(I165*H165,2)</f>
        <v>0</v>
      </c>
      <c r="BL165" s="18" t="s">
        <v>98</v>
      </c>
      <c r="BM165" s="183" t="s">
        <v>3151</v>
      </c>
    </row>
    <row r="166" s="2" customFormat="1">
      <c r="A166" s="37"/>
      <c r="B166" s="38"/>
      <c r="C166" s="37"/>
      <c r="D166" s="185" t="s">
        <v>224</v>
      </c>
      <c r="E166" s="37"/>
      <c r="F166" s="186" t="s">
        <v>3152</v>
      </c>
      <c r="G166" s="37"/>
      <c r="H166" s="37"/>
      <c r="I166" s="187"/>
      <c r="J166" s="37"/>
      <c r="K166" s="37"/>
      <c r="L166" s="38"/>
      <c r="M166" s="188"/>
      <c r="N166" s="189"/>
      <c r="O166" s="71"/>
      <c r="P166" s="71"/>
      <c r="Q166" s="71"/>
      <c r="R166" s="71"/>
      <c r="S166" s="71"/>
      <c r="T166" s="72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224</v>
      </c>
      <c r="AU166" s="18" t="s">
        <v>80</v>
      </c>
    </row>
    <row r="167" s="12" customFormat="1" ht="22.8" customHeight="1">
      <c r="A167" s="12"/>
      <c r="B167" s="158"/>
      <c r="C167" s="12"/>
      <c r="D167" s="159" t="s">
        <v>71</v>
      </c>
      <c r="E167" s="169" t="s">
        <v>3153</v>
      </c>
      <c r="F167" s="169" t="s">
        <v>3154</v>
      </c>
      <c r="G167" s="12"/>
      <c r="H167" s="12"/>
      <c r="I167" s="161"/>
      <c r="J167" s="170">
        <f>BK167</f>
        <v>0</v>
      </c>
      <c r="K167" s="12"/>
      <c r="L167" s="158"/>
      <c r="M167" s="163"/>
      <c r="N167" s="164"/>
      <c r="O167" s="164"/>
      <c r="P167" s="165">
        <f>SUM(P168:P246)</f>
        <v>0</v>
      </c>
      <c r="Q167" s="164"/>
      <c r="R167" s="165">
        <f>SUM(R168:R246)</f>
        <v>0.6634739999999999</v>
      </c>
      <c r="S167" s="164"/>
      <c r="T167" s="166">
        <f>SUM(T168:T246)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59" t="s">
        <v>80</v>
      </c>
      <c r="AT167" s="167" t="s">
        <v>71</v>
      </c>
      <c r="AU167" s="167" t="s">
        <v>76</v>
      </c>
      <c r="AY167" s="159" t="s">
        <v>213</v>
      </c>
      <c r="BK167" s="168">
        <f>SUM(BK168:BK246)</f>
        <v>0</v>
      </c>
    </row>
    <row r="168" s="2" customFormat="1" ht="24.15" customHeight="1">
      <c r="A168" s="37"/>
      <c r="B168" s="171"/>
      <c r="C168" s="192" t="s">
        <v>394</v>
      </c>
      <c r="D168" s="192" t="s">
        <v>292</v>
      </c>
      <c r="E168" s="193" t="s">
        <v>3155</v>
      </c>
      <c r="F168" s="194" t="s">
        <v>3156</v>
      </c>
      <c r="G168" s="195" t="s">
        <v>403</v>
      </c>
      <c r="H168" s="196">
        <v>24</v>
      </c>
      <c r="I168" s="197"/>
      <c r="J168" s="198">
        <f>ROUND(I168*H168,2)</f>
        <v>0</v>
      </c>
      <c r="K168" s="194" t="s">
        <v>220</v>
      </c>
      <c r="L168" s="199"/>
      <c r="M168" s="200" t="s">
        <v>3</v>
      </c>
      <c r="N168" s="201" t="s">
        <v>43</v>
      </c>
      <c r="O168" s="71"/>
      <c r="P168" s="181">
        <f>O168*H168</f>
        <v>0</v>
      </c>
      <c r="Q168" s="181">
        <v>0.00067000000000000002</v>
      </c>
      <c r="R168" s="181">
        <f>Q168*H168</f>
        <v>0.016080000000000001</v>
      </c>
      <c r="S168" s="181">
        <v>0</v>
      </c>
      <c r="T168" s="18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3" t="s">
        <v>257</v>
      </c>
      <c r="AT168" s="183" t="s">
        <v>292</v>
      </c>
      <c r="AU168" s="183" t="s">
        <v>80</v>
      </c>
      <c r="AY168" s="18" t="s">
        <v>213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76</v>
      </c>
      <c r="BK168" s="184">
        <f>ROUND(I168*H168,2)</f>
        <v>0</v>
      </c>
      <c r="BL168" s="18" t="s">
        <v>221</v>
      </c>
      <c r="BM168" s="183" t="s">
        <v>3157</v>
      </c>
    </row>
    <row r="169" s="2" customFormat="1" ht="24.15" customHeight="1">
      <c r="A169" s="37"/>
      <c r="B169" s="171"/>
      <c r="C169" s="192" t="s">
        <v>400</v>
      </c>
      <c r="D169" s="192" t="s">
        <v>292</v>
      </c>
      <c r="E169" s="193" t="s">
        <v>3158</v>
      </c>
      <c r="F169" s="194" t="s">
        <v>3159</v>
      </c>
      <c r="G169" s="195" t="s">
        <v>403</v>
      </c>
      <c r="H169" s="196">
        <v>30</v>
      </c>
      <c r="I169" s="197"/>
      <c r="J169" s="198">
        <f>ROUND(I169*H169,2)</f>
        <v>0</v>
      </c>
      <c r="K169" s="194" t="s">
        <v>220</v>
      </c>
      <c r="L169" s="199"/>
      <c r="M169" s="200" t="s">
        <v>3</v>
      </c>
      <c r="N169" s="201" t="s">
        <v>43</v>
      </c>
      <c r="O169" s="71"/>
      <c r="P169" s="181">
        <f>O169*H169</f>
        <v>0</v>
      </c>
      <c r="Q169" s="181">
        <v>0.00027</v>
      </c>
      <c r="R169" s="181">
        <f>Q169*H169</f>
        <v>0.0080999999999999996</v>
      </c>
      <c r="S169" s="181">
        <v>0</v>
      </c>
      <c r="T169" s="18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3" t="s">
        <v>257</v>
      </c>
      <c r="AT169" s="183" t="s">
        <v>292</v>
      </c>
      <c r="AU169" s="183" t="s">
        <v>80</v>
      </c>
      <c r="AY169" s="18" t="s">
        <v>213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8" t="s">
        <v>76</v>
      </c>
      <c r="BK169" s="184">
        <f>ROUND(I169*H169,2)</f>
        <v>0</v>
      </c>
      <c r="BL169" s="18" t="s">
        <v>221</v>
      </c>
      <c r="BM169" s="183" t="s">
        <v>3160</v>
      </c>
    </row>
    <row r="170" s="2" customFormat="1" ht="24.15" customHeight="1">
      <c r="A170" s="37"/>
      <c r="B170" s="171"/>
      <c r="C170" s="172" t="s">
        <v>406</v>
      </c>
      <c r="D170" s="172" t="s">
        <v>216</v>
      </c>
      <c r="E170" s="173" t="s">
        <v>3161</v>
      </c>
      <c r="F170" s="174" t="s">
        <v>3162</v>
      </c>
      <c r="G170" s="175" t="s">
        <v>403</v>
      </c>
      <c r="H170" s="176">
        <v>22.5</v>
      </c>
      <c r="I170" s="177"/>
      <c r="J170" s="178">
        <f>ROUND(I170*H170,2)</f>
        <v>0</v>
      </c>
      <c r="K170" s="174" t="s">
        <v>220</v>
      </c>
      <c r="L170" s="38"/>
      <c r="M170" s="179" t="s">
        <v>3</v>
      </c>
      <c r="N170" s="180" t="s">
        <v>43</v>
      </c>
      <c r="O170" s="71"/>
      <c r="P170" s="181">
        <f>O170*H170</f>
        <v>0</v>
      </c>
      <c r="Q170" s="181">
        <v>0.0030899999999999999</v>
      </c>
      <c r="R170" s="181">
        <f>Q170*H170</f>
        <v>0.069525000000000003</v>
      </c>
      <c r="S170" s="181">
        <v>0</v>
      </c>
      <c r="T170" s="18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3" t="s">
        <v>98</v>
      </c>
      <c r="AT170" s="183" t="s">
        <v>216</v>
      </c>
      <c r="AU170" s="183" t="s">
        <v>80</v>
      </c>
      <c r="AY170" s="18" t="s">
        <v>213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8" t="s">
        <v>76</v>
      </c>
      <c r="BK170" s="184">
        <f>ROUND(I170*H170,2)</f>
        <v>0</v>
      </c>
      <c r="BL170" s="18" t="s">
        <v>98</v>
      </c>
      <c r="BM170" s="183" t="s">
        <v>3163</v>
      </c>
    </row>
    <row r="171" s="2" customFormat="1">
      <c r="A171" s="37"/>
      <c r="B171" s="38"/>
      <c r="C171" s="37"/>
      <c r="D171" s="185" t="s">
        <v>224</v>
      </c>
      <c r="E171" s="37"/>
      <c r="F171" s="186" t="s">
        <v>3164</v>
      </c>
      <c r="G171" s="37"/>
      <c r="H171" s="37"/>
      <c r="I171" s="187"/>
      <c r="J171" s="37"/>
      <c r="K171" s="37"/>
      <c r="L171" s="38"/>
      <c r="M171" s="188"/>
      <c r="N171" s="189"/>
      <c r="O171" s="71"/>
      <c r="P171" s="71"/>
      <c r="Q171" s="71"/>
      <c r="R171" s="71"/>
      <c r="S171" s="71"/>
      <c r="T171" s="72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8" t="s">
        <v>224</v>
      </c>
      <c r="AU171" s="18" t="s">
        <v>80</v>
      </c>
    </row>
    <row r="172" s="2" customFormat="1" ht="24.15" customHeight="1">
      <c r="A172" s="37"/>
      <c r="B172" s="171"/>
      <c r="C172" s="172" t="s">
        <v>411</v>
      </c>
      <c r="D172" s="172" t="s">
        <v>216</v>
      </c>
      <c r="E172" s="173" t="s">
        <v>3165</v>
      </c>
      <c r="F172" s="174" t="s">
        <v>3166</v>
      </c>
      <c r="G172" s="175" t="s">
        <v>403</v>
      </c>
      <c r="H172" s="176">
        <v>7.5</v>
      </c>
      <c r="I172" s="177"/>
      <c r="J172" s="178">
        <f>ROUND(I172*H172,2)</f>
        <v>0</v>
      </c>
      <c r="K172" s="174" t="s">
        <v>220</v>
      </c>
      <c r="L172" s="38"/>
      <c r="M172" s="179" t="s">
        <v>3</v>
      </c>
      <c r="N172" s="180" t="s">
        <v>43</v>
      </c>
      <c r="O172" s="71"/>
      <c r="P172" s="181">
        <f>O172*H172</f>
        <v>0</v>
      </c>
      <c r="Q172" s="181">
        <v>0.0045700000000000003</v>
      </c>
      <c r="R172" s="181">
        <f>Q172*H172</f>
        <v>0.034275</v>
      </c>
      <c r="S172" s="181">
        <v>0</v>
      </c>
      <c r="T172" s="18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3" t="s">
        <v>98</v>
      </c>
      <c r="AT172" s="183" t="s">
        <v>216</v>
      </c>
      <c r="AU172" s="183" t="s">
        <v>80</v>
      </c>
      <c r="AY172" s="18" t="s">
        <v>213</v>
      </c>
      <c r="BE172" s="184">
        <f>IF(N172="základní",J172,0)</f>
        <v>0</v>
      </c>
      <c r="BF172" s="184">
        <f>IF(N172="snížená",J172,0)</f>
        <v>0</v>
      </c>
      <c r="BG172" s="184">
        <f>IF(N172="zákl. přenesená",J172,0)</f>
        <v>0</v>
      </c>
      <c r="BH172" s="184">
        <f>IF(N172="sníž. přenesená",J172,0)</f>
        <v>0</v>
      </c>
      <c r="BI172" s="184">
        <f>IF(N172="nulová",J172,0)</f>
        <v>0</v>
      </c>
      <c r="BJ172" s="18" t="s">
        <v>76</v>
      </c>
      <c r="BK172" s="184">
        <f>ROUND(I172*H172,2)</f>
        <v>0</v>
      </c>
      <c r="BL172" s="18" t="s">
        <v>98</v>
      </c>
      <c r="BM172" s="183" t="s">
        <v>3167</v>
      </c>
    </row>
    <row r="173" s="2" customFormat="1">
      <c r="A173" s="37"/>
      <c r="B173" s="38"/>
      <c r="C173" s="37"/>
      <c r="D173" s="185" t="s">
        <v>224</v>
      </c>
      <c r="E173" s="37"/>
      <c r="F173" s="186" t="s">
        <v>3168</v>
      </c>
      <c r="G173" s="37"/>
      <c r="H173" s="37"/>
      <c r="I173" s="187"/>
      <c r="J173" s="37"/>
      <c r="K173" s="37"/>
      <c r="L173" s="38"/>
      <c r="M173" s="188"/>
      <c r="N173" s="189"/>
      <c r="O173" s="71"/>
      <c r="P173" s="71"/>
      <c r="Q173" s="71"/>
      <c r="R173" s="71"/>
      <c r="S173" s="71"/>
      <c r="T173" s="72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8" t="s">
        <v>224</v>
      </c>
      <c r="AU173" s="18" t="s">
        <v>80</v>
      </c>
    </row>
    <row r="174" s="2" customFormat="1" ht="33" customHeight="1">
      <c r="A174" s="37"/>
      <c r="B174" s="171"/>
      <c r="C174" s="172" t="s">
        <v>417</v>
      </c>
      <c r="D174" s="172" t="s">
        <v>216</v>
      </c>
      <c r="E174" s="173" t="s">
        <v>3169</v>
      </c>
      <c r="F174" s="174" t="s">
        <v>3170</v>
      </c>
      <c r="G174" s="175" t="s">
        <v>403</v>
      </c>
      <c r="H174" s="176">
        <v>148.5</v>
      </c>
      <c r="I174" s="177"/>
      <c r="J174" s="178">
        <f>ROUND(I174*H174,2)</f>
        <v>0</v>
      </c>
      <c r="K174" s="174" t="s">
        <v>220</v>
      </c>
      <c r="L174" s="38"/>
      <c r="M174" s="179" t="s">
        <v>3</v>
      </c>
      <c r="N174" s="180" t="s">
        <v>43</v>
      </c>
      <c r="O174" s="71"/>
      <c r="P174" s="181">
        <f>O174*H174</f>
        <v>0</v>
      </c>
      <c r="Q174" s="181">
        <v>0.00084000000000000003</v>
      </c>
      <c r="R174" s="181">
        <f>Q174*H174</f>
        <v>0.12474</v>
      </c>
      <c r="S174" s="181">
        <v>0</v>
      </c>
      <c r="T174" s="18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3" t="s">
        <v>98</v>
      </c>
      <c r="AT174" s="183" t="s">
        <v>216</v>
      </c>
      <c r="AU174" s="183" t="s">
        <v>80</v>
      </c>
      <c r="AY174" s="18" t="s">
        <v>213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8" t="s">
        <v>76</v>
      </c>
      <c r="BK174" s="184">
        <f>ROUND(I174*H174,2)</f>
        <v>0</v>
      </c>
      <c r="BL174" s="18" t="s">
        <v>98</v>
      </c>
      <c r="BM174" s="183" t="s">
        <v>3171</v>
      </c>
    </row>
    <row r="175" s="2" customFormat="1">
      <c r="A175" s="37"/>
      <c r="B175" s="38"/>
      <c r="C175" s="37"/>
      <c r="D175" s="185" t="s">
        <v>224</v>
      </c>
      <c r="E175" s="37"/>
      <c r="F175" s="186" t="s">
        <v>3172</v>
      </c>
      <c r="G175" s="37"/>
      <c r="H175" s="37"/>
      <c r="I175" s="187"/>
      <c r="J175" s="37"/>
      <c r="K175" s="37"/>
      <c r="L175" s="38"/>
      <c r="M175" s="188"/>
      <c r="N175" s="189"/>
      <c r="O175" s="71"/>
      <c r="P175" s="71"/>
      <c r="Q175" s="71"/>
      <c r="R175" s="71"/>
      <c r="S175" s="71"/>
      <c r="T175" s="72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8" t="s">
        <v>224</v>
      </c>
      <c r="AU175" s="18" t="s">
        <v>80</v>
      </c>
    </row>
    <row r="176" s="2" customFormat="1" ht="33" customHeight="1">
      <c r="A176" s="37"/>
      <c r="B176" s="171"/>
      <c r="C176" s="172" t="s">
        <v>422</v>
      </c>
      <c r="D176" s="172" t="s">
        <v>216</v>
      </c>
      <c r="E176" s="173" t="s">
        <v>3173</v>
      </c>
      <c r="F176" s="174" t="s">
        <v>3174</v>
      </c>
      <c r="G176" s="175" t="s">
        <v>403</v>
      </c>
      <c r="H176" s="176">
        <v>63</v>
      </c>
      <c r="I176" s="177"/>
      <c r="J176" s="178">
        <f>ROUND(I176*H176,2)</f>
        <v>0</v>
      </c>
      <c r="K176" s="174" t="s">
        <v>220</v>
      </c>
      <c r="L176" s="38"/>
      <c r="M176" s="179" t="s">
        <v>3</v>
      </c>
      <c r="N176" s="180" t="s">
        <v>43</v>
      </c>
      <c r="O176" s="71"/>
      <c r="P176" s="181">
        <f>O176*H176</f>
        <v>0</v>
      </c>
      <c r="Q176" s="181">
        <v>0.00116</v>
      </c>
      <c r="R176" s="181">
        <f>Q176*H176</f>
        <v>0.073080000000000006</v>
      </c>
      <c r="S176" s="181">
        <v>0</v>
      </c>
      <c r="T176" s="18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3" t="s">
        <v>98</v>
      </c>
      <c r="AT176" s="183" t="s">
        <v>216</v>
      </c>
      <c r="AU176" s="183" t="s">
        <v>80</v>
      </c>
      <c r="AY176" s="18" t="s">
        <v>213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8" t="s">
        <v>76</v>
      </c>
      <c r="BK176" s="184">
        <f>ROUND(I176*H176,2)</f>
        <v>0</v>
      </c>
      <c r="BL176" s="18" t="s">
        <v>98</v>
      </c>
      <c r="BM176" s="183" t="s">
        <v>3175</v>
      </c>
    </row>
    <row r="177" s="2" customFormat="1">
      <c r="A177" s="37"/>
      <c r="B177" s="38"/>
      <c r="C177" s="37"/>
      <c r="D177" s="185" t="s">
        <v>224</v>
      </c>
      <c r="E177" s="37"/>
      <c r="F177" s="186" t="s">
        <v>3176</v>
      </c>
      <c r="G177" s="37"/>
      <c r="H177" s="37"/>
      <c r="I177" s="187"/>
      <c r="J177" s="37"/>
      <c r="K177" s="37"/>
      <c r="L177" s="38"/>
      <c r="M177" s="188"/>
      <c r="N177" s="189"/>
      <c r="O177" s="71"/>
      <c r="P177" s="71"/>
      <c r="Q177" s="71"/>
      <c r="R177" s="71"/>
      <c r="S177" s="71"/>
      <c r="T177" s="72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8" t="s">
        <v>224</v>
      </c>
      <c r="AU177" s="18" t="s">
        <v>80</v>
      </c>
    </row>
    <row r="178" s="2" customFormat="1" ht="33" customHeight="1">
      <c r="A178" s="37"/>
      <c r="B178" s="171"/>
      <c r="C178" s="172" t="s">
        <v>427</v>
      </c>
      <c r="D178" s="172" t="s">
        <v>216</v>
      </c>
      <c r="E178" s="173" t="s">
        <v>3177</v>
      </c>
      <c r="F178" s="174" t="s">
        <v>3178</v>
      </c>
      <c r="G178" s="175" t="s">
        <v>403</v>
      </c>
      <c r="H178" s="176">
        <v>55.5</v>
      </c>
      <c r="I178" s="177"/>
      <c r="J178" s="178">
        <f>ROUND(I178*H178,2)</f>
        <v>0</v>
      </c>
      <c r="K178" s="174" t="s">
        <v>220</v>
      </c>
      <c r="L178" s="38"/>
      <c r="M178" s="179" t="s">
        <v>3</v>
      </c>
      <c r="N178" s="180" t="s">
        <v>43</v>
      </c>
      <c r="O178" s="71"/>
      <c r="P178" s="181">
        <f>O178*H178</f>
        <v>0</v>
      </c>
      <c r="Q178" s="181">
        <v>0.0014400000000000001</v>
      </c>
      <c r="R178" s="181">
        <f>Q178*H178</f>
        <v>0.079920000000000005</v>
      </c>
      <c r="S178" s="181">
        <v>0</v>
      </c>
      <c r="T178" s="18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3" t="s">
        <v>98</v>
      </c>
      <c r="AT178" s="183" t="s">
        <v>216</v>
      </c>
      <c r="AU178" s="183" t="s">
        <v>80</v>
      </c>
      <c r="AY178" s="18" t="s">
        <v>213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8" t="s">
        <v>76</v>
      </c>
      <c r="BK178" s="184">
        <f>ROUND(I178*H178,2)</f>
        <v>0</v>
      </c>
      <c r="BL178" s="18" t="s">
        <v>98</v>
      </c>
      <c r="BM178" s="183" t="s">
        <v>3179</v>
      </c>
    </row>
    <row r="179" s="2" customFormat="1">
      <c r="A179" s="37"/>
      <c r="B179" s="38"/>
      <c r="C179" s="37"/>
      <c r="D179" s="185" t="s">
        <v>224</v>
      </c>
      <c r="E179" s="37"/>
      <c r="F179" s="186" t="s">
        <v>3180</v>
      </c>
      <c r="G179" s="37"/>
      <c r="H179" s="37"/>
      <c r="I179" s="187"/>
      <c r="J179" s="37"/>
      <c r="K179" s="37"/>
      <c r="L179" s="38"/>
      <c r="M179" s="188"/>
      <c r="N179" s="189"/>
      <c r="O179" s="71"/>
      <c r="P179" s="71"/>
      <c r="Q179" s="71"/>
      <c r="R179" s="71"/>
      <c r="S179" s="71"/>
      <c r="T179" s="72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8" t="s">
        <v>224</v>
      </c>
      <c r="AU179" s="18" t="s">
        <v>80</v>
      </c>
    </row>
    <row r="180" s="2" customFormat="1" ht="33" customHeight="1">
      <c r="A180" s="37"/>
      <c r="B180" s="171"/>
      <c r="C180" s="172" t="s">
        <v>431</v>
      </c>
      <c r="D180" s="172" t="s">
        <v>216</v>
      </c>
      <c r="E180" s="173" t="s">
        <v>3181</v>
      </c>
      <c r="F180" s="174" t="s">
        <v>3182</v>
      </c>
      <c r="G180" s="175" t="s">
        <v>403</v>
      </c>
      <c r="H180" s="176">
        <v>12</v>
      </c>
      <c r="I180" s="177"/>
      <c r="J180" s="178">
        <f>ROUND(I180*H180,2)</f>
        <v>0</v>
      </c>
      <c r="K180" s="174" t="s">
        <v>220</v>
      </c>
      <c r="L180" s="38"/>
      <c r="M180" s="179" t="s">
        <v>3</v>
      </c>
      <c r="N180" s="180" t="s">
        <v>43</v>
      </c>
      <c r="O180" s="71"/>
      <c r="P180" s="181">
        <f>O180*H180</f>
        <v>0</v>
      </c>
      <c r="Q180" s="181">
        <v>0.00281</v>
      </c>
      <c r="R180" s="181">
        <f>Q180*H180</f>
        <v>0.03372</v>
      </c>
      <c r="S180" s="181">
        <v>0</v>
      </c>
      <c r="T180" s="18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3" t="s">
        <v>98</v>
      </c>
      <c r="AT180" s="183" t="s">
        <v>216</v>
      </c>
      <c r="AU180" s="183" t="s">
        <v>80</v>
      </c>
      <c r="AY180" s="18" t="s">
        <v>213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8" t="s">
        <v>76</v>
      </c>
      <c r="BK180" s="184">
        <f>ROUND(I180*H180,2)</f>
        <v>0</v>
      </c>
      <c r="BL180" s="18" t="s">
        <v>98</v>
      </c>
      <c r="BM180" s="183" t="s">
        <v>3183</v>
      </c>
    </row>
    <row r="181" s="2" customFormat="1">
      <c r="A181" s="37"/>
      <c r="B181" s="38"/>
      <c r="C181" s="37"/>
      <c r="D181" s="185" t="s">
        <v>224</v>
      </c>
      <c r="E181" s="37"/>
      <c r="F181" s="186" t="s">
        <v>3184</v>
      </c>
      <c r="G181" s="37"/>
      <c r="H181" s="37"/>
      <c r="I181" s="187"/>
      <c r="J181" s="37"/>
      <c r="K181" s="37"/>
      <c r="L181" s="38"/>
      <c r="M181" s="188"/>
      <c r="N181" s="189"/>
      <c r="O181" s="71"/>
      <c r="P181" s="71"/>
      <c r="Q181" s="71"/>
      <c r="R181" s="71"/>
      <c r="S181" s="71"/>
      <c r="T181" s="72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8" t="s">
        <v>224</v>
      </c>
      <c r="AU181" s="18" t="s">
        <v>80</v>
      </c>
    </row>
    <row r="182" s="2" customFormat="1" ht="33" customHeight="1">
      <c r="A182" s="37"/>
      <c r="B182" s="171"/>
      <c r="C182" s="172" t="s">
        <v>436</v>
      </c>
      <c r="D182" s="172" t="s">
        <v>216</v>
      </c>
      <c r="E182" s="173" t="s">
        <v>3185</v>
      </c>
      <c r="F182" s="174" t="s">
        <v>3186</v>
      </c>
      <c r="G182" s="175" t="s">
        <v>403</v>
      </c>
      <c r="H182" s="176">
        <v>7.5</v>
      </c>
      <c r="I182" s="177"/>
      <c r="J182" s="178">
        <f>ROUND(I182*H182,2)</f>
        <v>0</v>
      </c>
      <c r="K182" s="174" t="s">
        <v>220</v>
      </c>
      <c r="L182" s="38"/>
      <c r="M182" s="179" t="s">
        <v>3</v>
      </c>
      <c r="N182" s="180" t="s">
        <v>43</v>
      </c>
      <c r="O182" s="71"/>
      <c r="P182" s="181">
        <f>O182*H182</f>
        <v>0</v>
      </c>
      <c r="Q182" s="181">
        <v>0.00362</v>
      </c>
      <c r="R182" s="181">
        <f>Q182*H182</f>
        <v>0.027150000000000001</v>
      </c>
      <c r="S182" s="181">
        <v>0</v>
      </c>
      <c r="T182" s="18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3" t="s">
        <v>98</v>
      </c>
      <c r="AT182" s="183" t="s">
        <v>216</v>
      </c>
      <c r="AU182" s="183" t="s">
        <v>80</v>
      </c>
      <c r="AY182" s="18" t="s">
        <v>213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8" t="s">
        <v>76</v>
      </c>
      <c r="BK182" s="184">
        <f>ROUND(I182*H182,2)</f>
        <v>0</v>
      </c>
      <c r="BL182" s="18" t="s">
        <v>98</v>
      </c>
      <c r="BM182" s="183" t="s">
        <v>3187</v>
      </c>
    </row>
    <row r="183" s="2" customFormat="1">
      <c r="A183" s="37"/>
      <c r="B183" s="38"/>
      <c r="C183" s="37"/>
      <c r="D183" s="185" t="s">
        <v>224</v>
      </c>
      <c r="E183" s="37"/>
      <c r="F183" s="186" t="s">
        <v>3188</v>
      </c>
      <c r="G183" s="37"/>
      <c r="H183" s="37"/>
      <c r="I183" s="187"/>
      <c r="J183" s="37"/>
      <c r="K183" s="37"/>
      <c r="L183" s="38"/>
      <c r="M183" s="188"/>
      <c r="N183" s="189"/>
      <c r="O183" s="71"/>
      <c r="P183" s="71"/>
      <c r="Q183" s="71"/>
      <c r="R183" s="71"/>
      <c r="S183" s="71"/>
      <c r="T183" s="72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8" t="s">
        <v>224</v>
      </c>
      <c r="AU183" s="18" t="s">
        <v>80</v>
      </c>
    </row>
    <row r="184" s="2" customFormat="1" ht="55.5" customHeight="1">
      <c r="A184" s="37"/>
      <c r="B184" s="171"/>
      <c r="C184" s="172" t="s">
        <v>438</v>
      </c>
      <c r="D184" s="172" t="s">
        <v>216</v>
      </c>
      <c r="E184" s="173" t="s">
        <v>3189</v>
      </c>
      <c r="F184" s="174" t="s">
        <v>3190</v>
      </c>
      <c r="G184" s="175" t="s">
        <v>403</v>
      </c>
      <c r="H184" s="176">
        <v>93.599999999999994</v>
      </c>
      <c r="I184" s="177"/>
      <c r="J184" s="178">
        <f>ROUND(I184*H184,2)</f>
        <v>0</v>
      </c>
      <c r="K184" s="174" t="s">
        <v>220</v>
      </c>
      <c r="L184" s="38"/>
      <c r="M184" s="179" t="s">
        <v>3</v>
      </c>
      <c r="N184" s="180" t="s">
        <v>43</v>
      </c>
      <c r="O184" s="71"/>
      <c r="P184" s="181">
        <f>O184*H184</f>
        <v>0</v>
      </c>
      <c r="Q184" s="181">
        <v>6.9999999999999994E-05</v>
      </c>
      <c r="R184" s="181">
        <f>Q184*H184</f>
        <v>0.0065519999999999988</v>
      </c>
      <c r="S184" s="181">
        <v>0</v>
      </c>
      <c r="T184" s="18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3" t="s">
        <v>98</v>
      </c>
      <c r="AT184" s="183" t="s">
        <v>216</v>
      </c>
      <c r="AU184" s="183" t="s">
        <v>80</v>
      </c>
      <c r="AY184" s="18" t="s">
        <v>213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8" t="s">
        <v>76</v>
      </c>
      <c r="BK184" s="184">
        <f>ROUND(I184*H184,2)</f>
        <v>0</v>
      </c>
      <c r="BL184" s="18" t="s">
        <v>98</v>
      </c>
      <c r="BM184" s="183" t="s">
        <v>3191</v>
      </c>
    </row>
    <row r="185" s="2" customFormat="1">
      <c r="A185" s="37"/>
      <c r="B185" s="38"/>
      <c r="C185" s="37"/>
      <c r="D185" s="185" t="s">
        <v>224</v>
      </c>
      <c r="E185" s="37"/>
      <c r="F185" s="186" t="s">
        <v>3192</v>
      </c>
      <c r="G185" s="37"/>
      <c r="H185" s="37"/>
      <c r="I185" s="187"/>
      <c r="J185" s="37"/>
      <c r="K185" s="37"/>
      <c r="L185" s="38"/>
      <c r="M185" s="188"/>
      <c r="N185" s="189"/>
      <c r="O185" s="71"/>
      <c r="P185" s="71"/>
      <c r="Q185" s="71"/>
      <c r="R185" s="71"/>
      <c r="S185" s="71"/>
      <c r="T185" s="72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8" t="s">
        <v>224</v>
      </c>
      <c r="AU185" s="18" t="s">
        <v>80</v>
      </c>
    </row>
    <row r="186" s="2" customFormat="1" ht="55.5" customHeight="1">
      <c r="A186" s="37"/>
      <c r="B186" s="171"/>
      <c r="C186" s="172" t="s">
        <v>443</v>
      </c>
      <c r="D186" s="172" t="s">
        <v>216</v>
      </c>
      <c r="E186" s="173" t="s">
        <v>3193</v>
      </c>
      <c r="F186" s="174" t="s">
        <v>3194</v>
      </c>
      <c r="G186" s="175" t="s">
        <v>403</v>
      </c>
      <c r="H186" s="176">
        <v>90</v>
      </c>
      <c r="I186" s="177"/>
      <c r="J186" s="178">
        <f>ROUND(I186*H186,2)</f>
        <v>0</v>
      </c>
      <c r="K186" s="174" t="s">
        <v>220</v>
      </c>
      <c r="L186" s="38"/>
      <c r="M186" s="179" t="s">
        <v>3</v>
      </c>
      <c r="N186" s="180" t="s">
        <v>43</v>
      </c>
      <c r="O186" s="71"/>
      <c r="P186" s="181">
        <f>O186*H186</f>
        <v>0</v>
      </c>
      <c r="Q186" s="181">
        <v>9.0000000000000006E-05</v>
      </c>
      <c r="R186" s="181">
        <f>Q186*H186</f>
        <v>0.0081000000000000013</v>
      </c>
      <c r="S186" s="181">
        <v>0</v>
      </c>
      <c r="T186" s="18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3" t="s">
        <v>98</v>
      </c>
      <c r="AT186" s="183" t="s">
        <v>216</v>
      </c>
      <c r="AU186" s="183" t="s">
        <v>80</v>
      </c>
      <c r="AY186" s="18" t="s">
        <v>213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8" t="s">
        <v>76</v>
      </c>
      <c r="BK186" s="184">
        <f>ROUND(I186*H186,2)</f>
        <v>0</v>
      </c>
      <c r="BL186" s="18" t="s">
        <v>98</v>
      </c>
      <c r="BM186" s="183" t="s">
        <v>3195</v>
      </c>
    </row>
    <row r="187" s="2" customFormat="1">
      <c r="A187" s="37"/>
      <c r="B187" s="38"/>
      <c r="C187" s="37"/>
      <c r="D187" s="185" t="s">
        <v>224</v>
      </c>
      <c r="E187" s="37"/>
      <c r="F187" s="186" t="s">
        <v>3196</v>
      </c>
      <c r="G187" s="37"/>
      <c r="H187" s="37"/>
      <c r="I187" s="187"/>
      <c r="J187" s="37"/>
      <c r="K187" s="37"/>
      <c r="L187" s="38"/>
      <c r="M187" s="188"/>
      <c r="N187" s="189"/>
      <c r="O187" s="71"/>
      <c r="P187" s="71"/>
      <c r="Q187" s="71"/>
      <c r="R187" s="71"/>
      <c r="S187" s="71"/>
      <c r="T187" s="72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224</v>
      </c>
      <c r="AU187" s="18" t="s">
        <v>80</v>
      </c>
    </row>
    <row r="188" s="2" customFormat="1" ht="55.5" customHeight="1">
      <c r="A188" s="37"/>
      <c r="B188" s="171"/>
      <c r="C188" s="172" t="s">
        <v>448</v>
      </c>
      <c r="D188" s="172" t="s">
        <v>216</v>
      </c>
      <c r="E188" s="173" t="s">
        <v>3197</v>
      </c>
      <c r="F188" s="174" t="s">
        <v>3198</v>
      </c>
      <c r="G188" s="175" t="s">
        <v>403</v>
      </c>
      <c r="H188" s="176">
        <v>7.2000000000000002</v>
      </c>
      <c r="I188" s="177"/>
      <c r="J188" s="178">
        <f>ROUND(I188*H188,2)</f>
        <v>0</v>
      </c>
      <c r="K188" s="174" t="s">
        <v>220</v>
      </c>
      <c r="L188" s="38"/>
      <c r="M188" s="179" t="s">
        <v>3</v>
      </c>
      <c r="N188" s="180" t="s">
        <v>43</v>
      </c>
      <c r="O188" s="71"/>
      <c r="P188" s="181">
        <f>O188*H188</f>
        <v>0</v>
      </c>
      <c r="Q188" s="181">
        <v>0.00012</v>
      </c>
      <c r="R188" s="181">
        <f>Q188*H188</f>
        <v>0.00086400000000000008</v>
      </c>
      <c r="S188" s="181">
        <v>0</v>
      </c>
      <c r="T188" s="18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3" t="s">
        <v>98</v>
      </c>
      <c r="AT188" s="183" t="s">
        <v>216</v>
      </c>
      <c r="AU188" s="183" t="s">
        <v>80</v>
      </c>
      <c r="AY188" s="18" t="s">
        <v>213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8" t="s">
        <v>76</v>
      </c>
      <c r="BK188" s="184">
        <f>ROUND(I188*H188,2)</f>
        <v>0</v>
      </c>
      <c r="BL188" s="18" t="s">
        <v>98</v>
      </c>
      <c r="BM188" s="183" t="s">
        <v>3199</v>
      </c>
    </row>
    <row r="189" s="2" customFormat="1">
      <c r="A189" s="37"/>
      <c r="B189" s="38"/>
      <c r="C189" s="37"/>
      <c r="D189" s="185" t="s">
        <v>224</v>
      </c>
      <c r="E189" s="37"/>
      <c r="F189" s="186" t="s">
        <v>3200</v>
      </c>
      <c r="G189" s="37"/>
      <c r="H189" s="37"/>
      <c r="I189" s="187"/>
      <c r="J189" s="37"/>
      <c r="K189" s="37"/>
      <c r="L189" s="38"/>
      <c r="M189" s="188"/>
      <c r="N189" s="189"/>
      <c r="O189" s="71"/>
      <c r="P189" s="71"/>
      <c r="Q189" s="71"/>
      <c r="R189" s="71"/>
      <c r="S189" s="71"/>
      <c r="T189" s="72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224</v>
      </c>
      <c r="AU189" s="18" t="s">
        <v>80</v>
      </c>
    </row>
    <row r="190" s="2" customFormat="1" ht="55.5" customHeight="1">
      <c r="A190" s="37"/>
      <c r="B190" s="171"/>
      <c r="C190" s="172" t="s">
        <v>453</v>
      </c>
      <c r="D190" s="172" t="s">
        <v>216</v>
      </c>
      <c r="E190" s="173" t="s">
        <v>3201</v>
      </c>
      <c r="F190" s="174" t="s">
        <v>3202</v>
      </c>
      <c r="G190" s="175" t="s">
        <v>403</v>
      </c>
      <c r="H190" s="176">
        <v>84.599999999999994</v>
      </c>
      <c r="I190" s="177"/>
      <c r="J190" s="178">
        <f>ROUND(I190*H190,2)</f>
        <v>0</v>
      </c>
      <c r="K190" s="174" t="s">
        <v>220</v>
      </c>
      <c r="L190" s="38"/>
      <c r="M190" s="179" t="s">
        <v>3</v>
      </c>
      <c r="N190" s="180" t="s">
        <v>43</v>
      </c>
      <c r="O190" s="71"/>
      <c r="P190" s="181">
        <f>O190*H190</f>
        <v>0</v>
      </c>
      <c r="Q190" s="181">
        <v>0.00012</v>
      </c>
      <c r="R190" s="181">
        <f>Q190*H190</f>
        <v>0.010152</v>
      </c>
      <c r="S190" s="181">
        <v>0</v>
      </c>
      <c r="T190" s="18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3" t="s">
        <v>98</v>
      </c>
      <c r="AT190" s="183" t="s">
        <v>216</v>
      </c>
      <c r="AU190" s="183" t="s">
        <v>80</v>
      </c>
      <c r="AY190" s="18" t="s">
        <v>213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8" t="s">
        <v>76</v>
      </c>
      <c r="BK190" s="184">
        <f>ROUND(I190*H190,2)</f>
        <v>0</v>
      </c>
      <c r="BL190" s="18" t="s">
        <v>98</v>
      </c>
      <c r="BM190" s="183" t="s">
        <v>3203</v>
      </c>
    </row>
    <row r="191" s="2" customFormat="1">
      <c r="A191" s="37"/>
      <c r="B191" s="38"/>
      <c r="C191" s="37"/>
      <c r="D191" s="185" t="s">
        <v>224</v>
      </c>
      <c r="E191" s="37"/>
      <c r="F191" s="186" t="s">
        <v>3204</v>
      </c>
      <c r="G191" s="37"/>
      <c r="H191" s="37"/>
      <c r="I191" s="187"/>
      <c r="J191" s="37"/>
      <c r="K191" s="37"/>
      <c r="L191" s="38"/>
      <c r="M191" s="188"/>
      <c r="N191" s="189"/>
      <c r="O191" s="71"/>
      <c r="P191" s="71"/>
      <c r="Q191" s="71"/>
      <c r="R191" s="71"/>
      <c r="S191" s="71"/>
      <c r="T191" s="72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224</v>
      </c>
      <c r="AU191" s="18" t="s">
        <v>80</v>
      </c>
    </row>
    <row r="192" s="2" customFormat="1" ht="55.5" customHeight="1">
      <c r="A192" s="37"/>
      <c r="B192" s="171"/>
      <c r="C192" s="172" t="s">
        <v>458</v>
      </c>
      <c r="D192" s="172" t="s">
        <v>216</v>
      </c>
      <c r="E192" s="173" t="s">
        <v>3205</v>
      </c>
      <c r="F192" s="174" t="s">
        <v>3206</v>
      </c>
      <c r="G192" s="175" t="s">
        <v>403</v>
      </c>
      <c r="H192" s="176">
        <v>28.800000000000001</v>
      </c>
      <c r="I192" s="177"/>
      <c r="J192" s="178">
        <f>ROUND(I192*H192,2)</f>
        <v>0</v>
      </c>
      <c r="K192" s="174" t="s">
        <v>220</v>
      </c>
      <c r="L192" s="38"/>
      <c r="M192" s="179" t="s">
        <v>3</v>
      </c>
      <c r="N192" s="180" t="s">
        <v>43</v>
      </c>
      <c r="O192" s="71"/>
      <c r="P192" s="181">
        <f>O192*H192</f>
        <v>0</v>
      </c>
      <c r="Q192" s="181">
        <v>0.00016000000000000001</v>
      </c>
      <c r="R192" s="181">
        <f>Q192*H192</f>
        <v>0.0046080000000000001</v>
      </c>
      <c r="S192" s="181">
        <v>0</v>
      </c>
      <c r="T192" s="18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3" t="s">
        <v>98</v>
      </c>
      <c r="AT192" s="183" t="s">
        <v>216</v>
      </c>
      <c r="AU192" s="183" t="s">
        <v>80</v>
      </c>
      <c r="AY192" s="18" t="s">
        <v>213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8" t="s">
        <v>76</v>
      </c>
      <c r="BK192" s="184">
        <f>ROUND(I192*H192,2)</f>
        <v>0</v>
      </c>
      <c r="BL192" s="18" t="s">
        <v>98</v>
      </c>
      <c r="BM192" s="183" t="s">
        <v>3207</v>
      </c>
    </row>
    <row r="193" s="2" customFormat="1">
      <c r="A193" s="37"/>
      <c r="B193" s="38"/>
      <c r="C193" s="37"/>
      <c r="D193" s="185" t="s">
        <v>224</v>
      </c>
      <c r="E193" s="37"/>
      <c r="F193" s="186" t="s">
        <v>3208</v>
      </c>
      <c r="G193" s="37"/>
      <c r="H193" s="37"/>
      <c r="I193" s="187"/>
      <c r="J193" s="37"/>
      <c r="K193" s="37"/>
      <c r="L193" s="38"/>
      <c r="M193" s="188"/>
      <c r="N193" s="189"/>
      <c r="O193" s="71"/>
      <c r="P193" s="71"/>
      <c r="Q193" s="71"/>
      <c r="R193" s="71"/>
      <c r="S193" s="71"/>
      <c r="T193" s="72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224</v>
      </c>
      <c r="AU193" s="18" t="s">
        <v>80</v>
      </c>
    </row>
    <row r="194" s="2" customFormat="1" ht="55.5" customHeight="1">
      <c r="A194" s="37"/>
      <c r="B194" s="171"/>
      <c r="C194" s="172" t="s">
        <v>463</v>
      </c>
      <c r="D194" s="172" t="s">
        <v>216</v>
      </c>
      <c r="E194" s="173" t="s">
        <v>3209</v>
      </c>
      <c r="F194" s="174" t="s">
        <v>3210</v>
      </c>
      <c r="G194" s="175" t="s">
        <v>403</v>
      </c>
      <c r="H194" s="176">
        <v>37.799999999999997</v>
      </c>
      <c r="I194" s="177"/>
      <c r="J194" s="178">
        <f>ROUND(I194*H194,2)</f>
        <v>0</v>
      </c>
      <c r="K194" s="174" t="s">
        <v>220</v>
      </c>
      <c r="L194" s="38"/>
      <c r="M194" s="179" t="s">
        <v>3</v>
      </c>
      <c r="N194" s="180" t="s">
        <v>43</v>
      </c>
      <c r="O194" s="71"/>
      <c r="P194" s="181">
        <f>O194*H194</f>
        <v>0</v>
      </c>
      <c r="Q194" s="181">
        <v>0.00024000000000000001</v>
      </c>
      <c r="R194" s="181">
        <f>Q194*H194</f>
        <v>0.0090720000000000002</v>
      </c>
      <c r="S194" s="181">
        <v>0</v>
      </c>
      <c r="T194" s="18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3" t="s">
        <v>98</v>
      </c>
      <c r="AT194" s="183" t="s">
        <v>216</v>
      </c>
      <c r="AU194" s="183" t="s">
        <v>80</v>
      </c>
      <c r="AY194" s="18" t="s">
        <v>213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8" t="s">
        <v>76</v>
      </c>
      <c r="BK194" s="184">
        <f>ROUND(I194*H194,2)</f>
        <v>0</v>
      </c>
      <c r="BL194" s="18" t="s">
        <v>98</v>
      </c>
      <c r="BM194" s="183" t="s">
        <v>3211</v>
      </c>
    </row>
    <row r="195" s="2" customFormat="1">
      <c r="A195" s="37"/>
      <c r="B195" s="38"/>
      <c r="C195" s="37"/>
      <c r="D195" s="185" t="s">
        <v>224</v>
      </c>
      <c r="E195" s="37"/>
      <c r="F195" s="186" t="s">
        <v>3212</v>
      </c>
      <c r="G195" s="37"/>
      <c r="H195" s="37"/>
      <c r="I195" s="187"/>
      <c r="J195" s="37"/>
      <c r="K195" s="37"/>
      <c r="L195" s="38"/>
      <c r="M195" s="188"/>
      <c r="N195" s="189"/>
      <c r="O195" s="71"/>
      <c r="P195" s="71"/>
      <c r="Q195" s="71"/>
      <c r="R195" s="71"/>
      <c r="S195" s="71"/>
      <c r="T195" s="72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224</v>
      </c>
      <c r="AU195" s="18" t="s">
        <v>80</v>
      </c>
    </row>
    <row r="196" s="2" customFormat="1" ht="55.5" customHeight="1">
      <c r="A196" s="37"/>
      <c r="B196" s="171"/>
      <c r="C196" s="172" t="s">
        <v>468</v>
      </c>
      <c r="D196" s="172" t="s">
        <v>216</v>
      </c>
      <c r="E196" s="173" t="s">
        <v>3213</v>
      </c>
      <c r="F196" s="174" t="s">
        <v>3214</v>
      </c>
      <c r="G196" s="175" t="s">
        <v>403</v>
      </c>
      <c r="H196" s="176">
        <v>1.8</v>
      </c>
      <c r="I196" s="177"/>
      <c r="J196" s="178">
        <f>ROUND(I196*H196,2)</f>
        <v>0</v>
      </c>
      <c r="K196" s="174" t="s">
        <v>220</v>
      </c>
      <c r="L196" s="38"/>
      <c r="M196" s="179" t="s">
        <v>3</v>
      </c>
      <c r="N196" s="180" t="s">
        <v>43</v>
      </c>
      <c r="O196" s="71"/>
      <c r="P196" s="181">
        <f>O196*H196</f>
        <v>0</v>
      </c>
      <c r="Q196" s="181">
        <v>0.00027</v>
      </c>
      <c r="R196" s="181">
        <f>Q196*H196</f>
        <v>0.000486</v>
      </c>
      <c r="S196" s="181">
        <v>0</v>
      </c>
      <c r="T196" s="18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3" t="s">
        <v>98</v>
      </c>
      <c r="AT196" s="183" t="s">
        <v>216</v>
      </c>
      <c r="AU196" s="183" t="s">
        <v>80</v>
      </c>
      <c r="AY196" s="18" t="s">
        <v>213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8" t="s">
        <v>76</v>
      </c>
      <c r="BK196" s="184">
        <f>ROUND(I196*H196,2)</f>
        <v>0</v>
      </c>
      <c r="BL196" s="18" t="s">
        <v>98</v>
      </c>
      <c r="BM196" s="183" t="s">
        <v>3215</v>
      </c>
    </row>
    <row r="197" s="2" customFormat="1">
      <c r="A197" s="37"/>
      <c r="B197" s="38"/>
      <c r="C197" s="37"/>
      <c r="D197" s="185" t="s">
        <v>224</v>
      </c>
      <c r="E197" s="37"/>
      <c r="F197" s="186" t="s">
        <v>3216</v>
      </c>
      <c r="G197" s="37"/>
      <c r="H197" s="37"/>
      <c r="I197" s="187"/>
      <c r="J197" s="37"/>
      <c r="K197" s="37"/>
      <c r="L197" s="38"/>
      <c r="M197" s="188"/>
      <c r="N197" s="189"/>
      <c r="O197" s="71"/>
      <c r="P197" s="71"/>
      <c r="Q197" s="71"/>
      <c r="R197" s="71"/>
      <c r="S197" s="71"/>
      <c r="T197" s="72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224</v>
      </c>
      <c r="AU197" s="18" t="s">
        <v>80</v>
      </c>
    </row>
    <row r="198" s="2" customFormat="1" ht="24.15" customHeight="1">
      <c r="A198" s="37"/>
      <c r="B198" s="171"/>
      <c r="C198" s="172" t="s">
        <v>474</v>
      </c>
      <c r="D198" s="172" t="s">
        <v>216</v>
      </c>
      <c r="E198" s="173" t="s">
        <v>3217</v>
      </c>
      <c r="F198" s="174" t="s">
        <v>3218</v>
      </c>
      <c r="G198" s="175" t="s">
        <v>329</v>
      </c>
      <c r="H198" s="176">
        <v>35</v>
      </c>
      <c r="I198" s="177"/>
      <c r="J198" s="178">
        <f>ROUND(I198*H198,2)</f>
        <v>0</v>
      </c>
      <c r="K198" s="174" t="s">
        <v>220</v>
      </c>
      <c r="L198" s="38"/>
      <c r="M198" s="179" t="s">
        <v>3</v>
      </c>
      <c r="N198" s="180" t="s">
        <v>43</v>
      </c>
      <c r="O198" s="71"/>
      <c r="P198" s="181">
        <f>O198*H198</f>
        <v>0</v>
      </c>
      <c r="Q198" s="181">
        <v>0</v>
      </c>
      <c r="R198" s="181">
        <f>Q198*H198</f>
        <v>0</v>
      </c>
      <c r="S198" s="181">
        <v>0</v>
      </c>
      <c r="T198" s="18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3" t="s">
        <v>98</v>
      </c>
      <c r="AT198" s="183" t="s">
        <v>216</v>
      </c>
      <c r="AU198" s="183" t="s">
        <v>80</v>
      </c>
      <c r="AY198" s="18" t="s">
        <v>213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8" t="s">
        <v>76</v>
      </c>
      <c r="BK198" s="184">
        <f>ROUND(I198*H198,2)</f>
        <v>0</v>
      </c>
      <c r="BL198" s="18" t="s">
        <v>98</v>
      </c>
      <c r="BM198" s="183" t="s">
        <v>3219</v>
      </c>
    </row>
    <row r="199" s="2" customFormat="1">
      <c r="A199" s="37"/>
      <c r="B199" s="38"/>
      <c r="C199" s="37"/>
      <c r="D199" s="185" t="s">
        <v>224</v>
      </c>
      <c r="E199" s="37"/>
      <c r="F199" s="186" t="s">
        <v>3220</v>
      </c>
      <c r="G199" s="37"/>
      <c r="H199" s="37"/>
      <c r="I199" s="187"/>
      <c r="J199" s="37"/>
      <c r="K199" s="37"/>
      <c r="L199" s="38"/>
      <c r="M199" s="188"/>
      <c r="N199" s="189"/>
      <c r="O199" s="71"/>
      <c r="P199" s="71"/>
      <c r="Q199" s="71"/>
      <c r="R199" s="71"/>
      <c r="S199" s="71"/>
      <c r="T199" s="72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224</v>
      </c>
      <c r="AU199" s="18" t="s">
        <v>80</v>
      </c>
    </row>
    <row r="200" s="2" customFormat="1" ht="24.15" customHeight="1">
      <c r="A200" s="37"/>
      <c r="B200" s="171"/>
      <c r="C200" s="172" t="s">
        <v>476</v>
      </c>
      <c r="D200" s="172" t="s">
        <v>216</v>
      </c>
      <c r="E200" s="173" t="s">
        <v>3221</v>
      </c>
      <c r="F200" s="174" t="s">
        <v>3222</v>
      </c>
      <c r="G200" s="175" t="s">
        <v>329</v>
      </c>
      <c r="H200" s="176">
        <v>34</v>
      </c>
      <c r="I200" s="177"/>
      <c r="J200" s="178">
        <f>ROUND(I200*H200,2)</f>
        <v>0</v>
      </c>
      <c r="K200" s="174" t="s">
        <v>220</v>
      </c>
      <c r="L200" s="38"/>
      <c r="M200" s="179" t="s">
        <v>3</v>
      </c>
      <c r="N200" s="180" t="s">
        <v>43</v>
      </c>
      <c r="O200" s="71"/>
      <c r="P200" s="181">
        <f>O200*H200</f>
        <v>0</v>
      </c>
      <c r="Q200" s="181">
        <v>0.00012999999999999999</v>
      </c>
      <c r="R200" s="181">
        <f>Q200*H200</f>
        <v>0.0044199999999999994</v>
      </c>
      <c r="S200" s="181">
        <v>0</v>
      </c>
      <c r="T200" s="18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3" t="s">
        <v>98</v>
      </c>
      <c r="AT200" s="183" t="s">
        <v>216</v>
      </c>
      <c r="AU200" s="183" t="s">
        <v>80</v>
      </c>
      <c r="AY200" s="18" t="s">
        <v>213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8" t="s">
        <v>76</v>
      </c>
      <c r="BK200" s="184">
        <f>ROUND(I200*H200,2)</f>
        <v>0</v>
      </c>
      <c r="BL200" s="18" t="s">
        <v>98</v>
      </c>
      <c r="BM200" s="183" t="s">
        <v>3223</v>
      </c>
    </row>
    <row r="201" s="2" customFormat="1">
      <c r="A201" s="37"/>
      <c r="B201" s="38"/>
      <c r="C201" s="37"/>
      <c r="D201" s="185" t="s">
        <v>224</v>
      </c>
      <c r="E201" s="37"/>
      <c r="F201" s="186" t="s">
        <v>3224</v>
      </c>
      <c r="G201" s="37"/>
      <c r="H201" s="37"/>
      <c r="I201" s="187"/>
      <c r="J201" s="37"/>
      <c r="K201" s="37"/>
      <c r="L201" s="38"/>
      <c r="M201" s="188"/>
      <c r="N201" s="189"/>
      <c r="O201" s="71"/>
      <c r="P201" s="71"/>
      <c r="Q201" s="71"/>
      <c r="R201" s="71"/>
      <c r="S201" s="71"/>
      <c r="T201" s="72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224</v>
      </c>
      <c r="AU201" s="18" t="s">
        <v>80</v>
      </c>
    </row>
    <row r="202" s="2" customFormat="1" ht="37.8" customHeight="1">
      <c r="A202" s="37"/>
      <c r="B202" s="171"/>
      <c r="C202" s="172" t="s">
        <v>480</v>
      </c>
      <c r="D202" s="172" t="s">
        <v>216</v>
      </c>
      <c r="E202" s="173" t="s">
        <v>3225</v>
      </c>
      <c r="F202" s="174" t="s">
        <v>3226</v>
      </c>
      <c r="G202" s="175" t="s">
        <v>329</v>
      </c>
      <c r="H202" s="176">
        <v>26</v>
      </c>
      <c r="I202" s="177"/>
      <c r="J202" s="178">
        <f>ROUND(I202*H202,2)</f>
        <v>0</v>
      </c>
      <c r="K202" s="174" t="s">
        <v>220</v>
      </c>
      <c r="L202" s="38"/>
      <c r="M202" s="179" t="s">
        <v>3</v>
      </c>
      <c r="N202" s="180" t="s">
        <v>43</v>
      </c>
      <c r="O202" s="71"/>
      <c r="P202" s="181">
        <f>O202*H202</f>
        <v>0</v>
      </c>
      <c r="Q202" s="181">
        <v>6.0000000000000002E-05</v>
      </c>
      <c r="R202" s="181">
        <f>Q202*H202</f>
        <v>0.00156</v>
      </c>
      <c r="S202" s="181">
        <v>0</v>
      </c>
      <c r="T202" s="18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3" t="s">
        <v>98</v>
      </c>
      <c r="AT202" s="183" t="s">
        <v>216</v>
      </c>
      <c r="AU202" s="183" t="s">
        <v>80</v>
      </c>
      <c r="AY202" s="18" t="s">
        <v>213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8" t="s">
        <v>76</v>
      </c>
      <c r="BK202" s="184">
        <f>ROUND(I202*H202,2)</f>
        <v>0</v>
      </c>
      <c r="BL202" s="18" t="s">
        <v>98</v>
      </c>
      <c r="BM202" s="183" t="s">
        <v>3227</v>
      </c>
    </row>
    <row r="203" s="2" customFormat="1">
      <c r="A203" s="37"/>
      <c r="B203" s="38"/>
      <c r="C203" s="37"/>
      <c r="D203" s="185" t="s">
        <v>224</v>
      </c>
      <c r="E203" s="37"/>
      <c r="F203" s="186" t="s">
        <v>3228</v>
      </c>
      <c r="G203" s="37"/>
      <c r="H203" s="37"/>
      <c r="I203" s="187"/>
      <c r="J203" s="37"/>
      <c r="K203" s="37"/>
      <c r="L203" s="38"/>
      <c r="M203" s="188"/>
      <c r="N203" s="189"/>
      <c r="O203" s="71"/>
      <c r="P203" s="71"/>
      <c r="Q203" s="71"/>
      <c r="R203" s="71"/>
      <c r="S203" s="71"/>
      <c r="T203" s="72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8" t="s">
        <v>224</v>
      </c>
      <c r="AU203" s="18" t="s">
        <v>80</v>
      </c>
    </row>
    <row r="204" s="2" customFormat="1" ht="37.8" customHeight="1">
      <c r="A204" s="37"/>
      <c r="B204" s="171"/>
      <c r="C204" s="172" t="s">
        <v>101</v>
      </c>
      <c r="D204" s="172" t="s">
        <v>216</v>
      </c>
      <c r="E204" s="173" t="s">
        <v>3229</v>
      </c>
      <c r="F204" s="174" t="s">
        <v>3230</v>
      </c>
      <c r="G204" s="175" t="s">
        <v>329</v>
      </c>
      <c r="H204" s="176">
        <v>16</v>
      </c>
      <c r="I204" s="177"/>
      <c r="J204" s="178">
        <f>ROUND(I204*H204,2)</f>
        <v>0</v>
      </c>
      <c r="K204" s="174" t="s">
        <v>220</v>
      </c>
      <c r="L204" s="38"/>
      <c r="M204" s="179" t="s">
        <v>3</v>
      </c>
      <c r="N204" s="180" t="s">
        <v>43</v>
      </c>
      <c r="O204" s="71"/>
      <c r="P204" s="181">
        <f>O204*H204</f>
        <v>0</v>
      </c>
      <c r="Q204" s="181">
        <v>0.00010000000000000001</v>
      </c>
      <c r="R204" s="181">
        <f>Q204*H204</f>
        <v>0.0016000000000000001</v>
      </c>
      <c r="S204" s="181">
        <v>0</v>
      </c>
      <c r="T204" s="18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3" t="s">
        <v>98</v>
      </c>
      <c r="AT204" s="183" t="s">
        <v>216</v>
      </c>
      <c r="AU204" s="183" t="s">
        <v>80</v>
      </c>
      <c r="AY204" s="18" t="s">
        <v>213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8" t="s">
        <v>76</v>
      </c>
      <c r="BK204" s="184">
        <f>ROUND(I204*H204,2)</f>
        <v>0</v>
      </c>
      <c r="BL204" s="18" t="s">
        <v>98</v>
      </c>
      <c r="BM204" s="183" t="s">
        <v>3231</v>
      </c>
    </row>
    <row r="205" s="2" customFormat="1">
      <c r="A205" s="37"/>
      <c r="B205" s="38"/>
      <c r="C205" s="37"/>
      <c r="D205" s="185" t="s">
        <v>224</v>
      </c>
      <c r="E205" s="37"/>
      <c r="F205" s="186" t="s">
        <v>3232</v>
      </c>
      <c r="G205" s="37"/>
      <c r="H205" s="37"/>
      <c r="I205" s="187"/>
      <c r="J205" s="37"/>
      <c r="K205" s="37"/>
      <c r="L205" s="38"/>
      <c r="M205" s="188"/>
      <c r="N205" s="189"/>
      <c r="O205" s="71"/>
      <c r="P205" s="71"/>
      <c r="Q205" s="71"/>
      <c r="R205" s="71"/>
      <c r="S205" s="71"/>
      <c r="T205" s="72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8" t="s">
        <v>224</v>
      </c>
      <c r="AU205" s="18" t="s">
        <v>80</v>
      </c>
    </row>
    <row r="206" s="2" customFormat="1" ht="37.8" customHeight="1">
      <c r="A206" s="37"/>
      <c r="B206" s="171"/>
      <c r="C206" s="172" t="s">
        <v>489</v>
      </c>
      <c r="D206" s="172" t="s">
        <v>216</v>
      </c>
      <c r="E206" s="173" t="s">
        <v>3233</v>
      </c>
      <c r="F206" s="174" t="s">
        <v>3234</v>
      </c>
      <c r="G206" s="175" t="s">
        <v>329</v>
      </c>
      <c r="H206" s="176">
        <v>14</v>
      </c>
      <c r="I206" s="177"/>
      <c r="J206" s="178">
        <f>ROUND(I206*H206,2)</f>
        <v>0</v>
      </c>
      <c r="K206" s="174" t="s">
        <v>220</v>
      </c>
      <c r="L206" s="38"/>
      <c r="M206" s="179" t="s">
        <v>3</v>
      </c>
      <c r="N206" s="180" t="s">
        <v>43</v>
      </c>
      <c r="O206" s="71"/>
      <c r="P206" s="181">
        <f>O206*H206</f>
        <v>0</v>
      </c>
      <c r="Q206" s="181">
        <v>0.00018000000000000001</v>
      </c>
      <c r="R206" s="181">
        <f>Q206*H206</f>
        <v>0.0025200000000000001</v>
      </c>
      <c r="S206" s="181">
        <v>0</v>
      </c>
      <c r="T206" s="18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3" t="s">
        <v>98</v>
      </c>
      <c r="AT206" s="183" t="s">
        <v>216</v>
      </c>
      <c r="AU206" s="183" t="s">
        <v>80</v>
      </c>
      <c r="AY206" s="18" t="s">
        <v>213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8" t="s">
        <v>76</v>
      </c>
      <c r="BK206" s="184">
        <f>ROUND(I206*H206,2)</f>
        <v>0</v>
      </c>
      <c r="BL206" s="18" t="s">
        <v>98</v>
      </c>
      <c r="BM206" s="183" t="s">
        <v>3235</v>
      </c>
    </row>
    <row r="207" s="2" customFormat="1">
      <c r="A207" s="37"/>
      <c r="B207" s="38"/>
      <c r="C207" s="37"/>
      <c r="D207" s="185" t="s">
        <v>224</v>
      </c>
      <c r="E207" s="37"/>
      <c r="F207" s="186" t="s">
        <v>3236</v>
      </c>
      <c r="G207" s="37"/>
      <c r="H207" s="37"/>
      <c r="I207" s="187"/>
      <c r="J207" s="37"/>
      <c r="K207" s="37"/>
      <c r="L207" s="38"/>
      <c r="M207" s="188"/>
      <c r="N207" s="189"/>
      <c r="O207" s="71"/>
      <c r="P207" s="71"/>
      <c r="Q207" s="71"/>
      <c r="R207" s="71"/>
      <c r="S207" s="71"/>
      <c r="T207" s="72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8" t="s">
        <v>224</v>
      </c>
      <c r="AU207" s="18" t="s">
        <v>80</v>
      </c>
    </row>
    <row r="208" s="2" customFormat="1" ht="37.8" customHeight="1">
      <c r="A208" s="37"/>
      <c r="B208" s="171"/>
      <c r="C208" s="172" t="s">
        <v>104</v>
      </c>
      <c r="D208" s="172" t="s">
        <v>216</v>
      </c>
      <c r="E208" s="173" t="s">
        <v>3237</v>
      </c>
      <c r="F208" s="174" t="s">
        <v>3238</v>
      </c>
      <c r="G208" s="175" t="s">
        <v>329</v>
      </c>
      <c r="H208" s="176">
        <v>14</v>
      </c>
      <c r="I208" s="177"/>
      <c r="J208" s="178">
        <f>ROUND(I208*H208,2)</f>
        <v>0</v>
      </c>
      <c r="K208" s="174" t="s">
        <v>220</v>
      </c>
      <c r="L208" s="38"/>
      <c r="M208" s="179" t="s">
        <v>3</v>
      </c>
      <c r="N208" s="180" t="s">
        <v>43</v>
      </c>
      <c r="O208" s="71"/>
      <c r="P208" s="181">
        <f>O208*H208</f>
        <v>0</v>
      </c>
      <c r="Q208" s="181">
        <v>0.00029999999999999997</v>
      </c>
      <c r="R208" s="181">
        <f>Q208*H208</f>
        <v>0.0041999999999999997</v>
      </c>
      <c r="S208" s="181">
        <v>0</v>
      </c>
      <c r="T208" s="18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3" t="s">
        <v>98</v>
      </c>
      <c r="AT208" s="183" t="s">
        <v>216</v>
      </c>
      <c r="AU208" s="183" t="s">
        <v>80</v>
      </c>
      <c r="AY208" s="18" t="s">
        <v>213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8" t="s">
        <v>76</v>
      </c>
      <c r="BK208" s="184">
        <f>ROUND(I208*H208,2)</f>
        <v>0</v>
      </c>
      <c r="BL208" s="18" t="s">
        <v>98</v>
      </c>
      <c r="BM208" s="183" t="s">
        <v>3239</v>
      </c>
    </row>
    <row r="209" s="2" customFormat="1">
      <c r="A209" s="37"/>
      <c r="B209" s="38"/>
      <c r="C209" s="37"/>
      <c r="D209" s="185" t="s">
        <v>224</v>
      </c>
      <c r="E209" s="37"/>
      <c r="F209" s="186" t="s">
        <v>3240</v>
      </c>
      <c r="G209" s="37"/>
      <c r="H209" s="37"/>
      <c r="I209" s="187"/>
      <c r="J209" s="37"/>
      <c r="K209" s="37"/>
      <c r="L209" s="38"/>
      <c r="M209" s="188"/>
      <c r="N209" s="189"/>
      <c r="O209" s="71"/>
      <c r="P209" s="71"/>
      <c r="Q209" s="71"/>
      <c r="R209" s="71"/>
      <c r="S209" s="71"/>
      <c r="T209" s="72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224</v>
      </c>
      <c r="AU209" s="18" t="s">
        <v>80</v>
      </c>
    </row>
    <row r="210" s="2" customFormat="1" ht="24.15" customHeight="1">
      <c r="A210" s="37"/>
      <c r="B210" s="171"/>
      <c r="C210" s="172" t="s">
        <v>499</v>
      </c>
      <c r="D210" s="172" t="s">
        <v>216</v>
      </c>
      <c r="E210" s="173" t="s">
        <v>3241</v>
      </c>
      <c r="F210" s="174" t="s">
        <v>3242</v>
      </c>
      <c r="G210" s="175" t="s">
        <v>329</v>
      </c>
      <c r="H210" s="176">
        <v>1</v>
      </c>
      <c r="I210" s="177"/>
      <c r="J210" s="178">
        <f>ROUND(I210*H210,2)</f>
        <v>0</v>
      </c>
      <c r="K210" s="174" t="s">
        <v>220</v>
      </c>
      <c r="L210" s="38"/>
      <c r="M210" s="179" t="s">
        <v>3</v>
      </c>
      <c r="N210" s="180" t="s">
        <v>43</v>
      </c>
      <c r="O210" s="71"/>
      <c r="P210" s="181">
        <f>O210*H210</f>
        <v>0</v>
      </c>
      <c r="Q210" s="181">
        <v>0.00027</v>
      </c>
      <c r="R210" s="181">
        <f>Q210*H210</f>
        <v>0.00027</v>
      </c>
      <c r="S210" s="181">
        <v>0</v>
      </c>
      <c r="T210" s="18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3" t="s">
        <v>98</v>
      </c>
      <c r="AT210" s="183" t="s">
        <v>216</v>
      </c>
      <c r="AU210" s="183" t="s">
        <v>80</v>
      </c>
      <c r="AY210" s="18" t="s">
        <v>213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8" t="s">
        <v>76</v>
      </c>
      <c r="BK210" s="184">
        <f>ROUND(I210*H210,2)</f>
        <v>0</v>
      </c>
      <c r="BL210" s="18" t="s">
        <v>98</v>
      </c>
      <c r="BM210" s="183" t="s">
        <v>3243</v>
      </c>
    </row>
    <row r="211" s="2" customFormat="1">
      <c r="A211" s="37"/>
      <c r="B211" s="38"/>
      <c r="C211" s="37"/>
      <c r="D211" s="185" t="s">
        <v>224</v>
      </c>
      <c r="E211" s="37"/>
      <c r="F211" s="186" t="s">
        <v>3244</v>
      </c>
      <c r="G211" s="37"/>
      <c r="H211" s="37"/>
      <c r="I211" s="187"/>
      <c r="J211" s="37"/>
      <c r="K211" s="37"/>
      <c r="L211" s="38"/>
      <c r="M211" s="188"/>
      <c r="N211" s="189"/>
      <c r="O211" s="71"/>
      <c r="P211" s="71"/>
      <c r="Q211" s="71"/>
      <c r="R211" s="71"/>
      <c r="S211" s="71"/>
      <c r="T211" s="72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8" t="s">
        <v>224</v>
      </c>
      <c r="AU211" s="18" t="s">
        <v>80</v>
      </c>
    </row>
    <row r="212" s="2" customFormat="1" ht="24.15" customHeight="1">
      <c r="A212" s="37"/>
      <c r="B212" s="171"/>
      <c r="C212" s="172" t="s">
        <v>504</v>
      </c>
      <c r="D212" s="172" t="s">
        <v>216</v>
      </c>
      <c r="E212" s="173" t="s">
        <v>3245</v>
      </c>
      <c r="F212" s="174" t="s">
        <v>3246</v>
      </c>
      <c r="G212" s="175" t="s">
        <v>329</v>
      </c>
      <c r="H212" s="176">
        <v>1</v>
      </c>
      <c r="I212" s="177"/>
      <c r="J212" s="178">
        <f>ROUND(I212*H212,2)</f>
        <v>0</v>
      </c>
      <c r="K212" s="174" t="s">
        <v>220</v>
      </c>
      <c r="L212" s="38"/>
      <c r="M212" s="179" t="s">
        <v>3</v>
      </c>
      <c r="N212" s="180" t="s">
        <v>43</v>
      </c>
      <c r="O212" s="71"/>
      <c r="P212" s="181">
        <f>O212*H212</f>
        <v>0</v>
      </c>
      <c r="Q212" s="181">
        <v>0.00012</v>
      </c>
      <c r="R212" s="181">
        <f>Q212*H212</f>
        <v>0.00012</v>
      </c>
      <c r="S212" s="181">
        <v>0</v>
      </c>
      <c r="T212" s="18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3" t="s">
        <v>98</v>
      </c>
      <c r="AT212" s="183" t="s">
        <v>216</v>
      </c>
      <c r="AU212" s="183" t="s">
        <v>80</v>
      </c>
      <c r="AY212" s="18" t="s">
        <v>213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8" t="s">
        <v>76</v>
      </c>
      <c r="BK212" s="184">
        <f>ROUND(I212*H212,2)</f>
        <v>0</v>
      </c>
      <c r="BL212" s="18" t="s">
        <v>98</v>
      </c>
      <c r="BM212" s="183" t="s">
        <v>3247</v>
      </c>
    </row>
    <row r="213" s="2" customFormat="1">
      <c r="A213" s="37"/>
      <c r="B213" s="38"/>
      <c r="C213" s="37"/>
      <c r="D213" s="185" t="s">
        <v>224</v>
      </c>
      <c r="E213" s="37"/>
      <c r="F213" s="186" t="s">
        <v>3248</v>
      </c>
      <c r="G213" s="37"/>
      <c r="H213" s="37"/>
      <c r="I213" s="187"/>
      <c r="J213" s="37"/>
      <c r="K213" s="37"/>
      <c r="L213" s="38"/>
      <c r="M213" s="188"/>
      <c r="N213" s="189"/>
      <c r="O213" s="71"/>
      <c r="P213" s="71"/>
      <c r="Q213" s="71"/>
      <c r="R213" s="71"/>
      <c r="S213" s="71"/>
      <c r="T213" s="72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8" t="s">
        <v>224</v>
      </c>
      <c r="AU213" s="18" t="s">
        <v>80</v>
      </c>
    </row>
    <row r="214" s="2" customFormat="1" ht="24.15" customHeight="1">
      <c r="A214" s="37"/>
      <c r="B214" s="171"/>
      <c r="C214" s="172" t="s">
        <v>511</v>
      </c>
      <c r="D214" s="172" t="s">
        <v>216</v>
      </c>
      <c r="E214" s="173" t="s">
        <v>3249</v>
      </c>
      <c r="F214" s="174" t="s">
        <v>3250</v>
      </c>
      <c r="G214" s="175" t="s">
        <v>329</v>
      </c>
      <c r="H214" s="176">
        <v>1</v>
      </c>
      <c r="I214" s="177"/>
      <c r="J214" s="178">
        <f>ROUND(I214*H214,2)</f>
        <v>0</v>
      </c>
      <c r="K214" s="174" t="s">
        <v>220</v>
      </c>
      <c r="L214" s="38"/>
      <c r="M214" s="179" t="s">
        <v>3</v>
      </c>
      <c r="N214" s="180" t="s">
        <v>43</v>
      </c>
      <c r="O214" s="71"/>
      <c r="P214" s="181">
        <f>O214*H214</f>
        <v>0</v>
      </c>
      <c r="Q214" s="181">
        <v>0.00051999999999999995</v>
      </c>
      <c r="R214" s="181">
        <f>Q214*H214</f>
        <v>0.00051999999999999995</v>
      </c>
      <c r="S214" s="181">
        <v>0</v>
      </c>
      <c r="T214" s="18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3" t="s">
        <v>98</v>
      </c>
      <c r="AT214" s="183" t="s">
        <v>216</v>
      </c>
      <c r="AU214" s="183" t="s">
        <v>80</v>
      </c>
      <c r="AY214" s="18" t="s">
        <v>213</v>
      </c>
      <c r="BE214" s="184">
        <f>IF(N214="základní",J214,0)</f>
        <v>0</v>
      </c>
      <c r="BF214" s="184">
        <f>IF(N214="snížená",J214,0)</f>
        <v>0</v>
      </c>
      <c r="BG214" s="184">
        <f>IF(N214="zákl. přenesená",J214,0)</f>
        <v>0</v>
      </c>
      <c r="BH214" s="184">
        <f>IF(N214="sníž. přenesená",J214,0)</f>
        <v>0</v>
      </c>
      <c r="BI214" s="184">
        <f>IF(N214="nulová",J214,0)</f>
        <v>0</v>
      </c>
      <c r="BJ214" s="18" t="s">
        <v>76</v>
      </c>
      <c r="BK214" s="184">
        <f>ROUND(I214*H214,2)</f>
        <v>0</v>
      </c>
      <c r="BL214" s="18" t="s">
        <v>98</v>
      </c>
      <c r="BM214" s="183" t="s">
        <v>3251</v>
      </c>
    </row>
    <row r="215" s="2" customFormat="1">
      <c r="A215" s="37"/>
      <c r="B215" s="38"/>
      <c r="C215" s="37"/>
      <c r="D215" s="185" t="s">
        <v>224</v>
      </c>
      <c r="E215" s="37"/>
      <c r="F215" s="186" t="s">
        <v>3252</v>
      </c>
      <c r="G215" s="37"/>
      <c r="H215" s="37"/>
      <c r="I215" s="187"/>
      <c r="J215" s="37"/>
      <c r="K215" s="37"/>
      <c r="L215" s="38"/>
      <c r="M215" s="188"/>
      <c r="N215" s="189"/>
      <c r="O215" s="71"/>
      <c r="P215" s="71"/>
      <c r="Q215" s="71"/>
      <c r="R215" s="71"/>
      <c r="S215" s="71"/>
      <c r="T215" s="72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8" t="s">
        <v>224</v>
      </c>
      <c r="AU215" s="18" t="s">
        <v>80</v>
      </c>
    </row>
    <row r="216" s="2" customFormat="1" ht="24.15" customHeight="1">
      <c r="A216" s="37"/>
      <c r="B216" s="171"/>
      <c r="C216" s="172" t="s">
        <v>516</v>
      </c>
      <c r="D216" s="172" t="s">
        <v>216</v>
      </c>
      <c r="E216" s="173" t="s">
        <v>3253</v>
      </c>
      <c r="F216" s="174" t="s">
        <v>3254</v>
      </c>
      <c r="G216" s="175" t="s">
        <v>329</v>
      </c>
      <c r="H216" s="176">
        <v>1</v>
      </c>
      <c r="I216" s="177"/>
      <c r="J216" s="178">
        <f>ROUND(I216*H216,2)</f>
        <v>0</v>
      </c>
      <c r="K216" s="174" t="s">
        <v>220</v>
      </c>
      <c r="L216" s="38"/>
      <c r="M216" s="179" t="s">
        <v>3</v>
      </c>
      <c r="N216" s="180" t="s">
        <v>43</v>
      </c>
      <c r="O216" s="71"/>
      <c r="P216" s="181">
        <f>O216*H216</f>
        <v>0</v>
      </c>
      <c r="Q216" s="181">
        <v>0.00012</v>
      </c>
      <c r="R216" s="181">
        <f>Q216*H216</f>
        <v>0.00012</v>
      </c>
      <c r="S216" s="181">
        <v>0</v>
      </c>
      <c r="T216" s="18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3" t="s">
        <v>98</v>
      </c>
      <c r="AT216" s="183" t="s">
        <v>216</v>
      </c>
      <c r="AU216" s="183" t="s">
        <v>80</v>
      </c>
      <c r="AY216" s="18" t="s">
        <v>213</v>
      </c>
      <c r="BE216" s="184">
        <f>IF(N216="základní",J216,0)</f>
        <v>0</v>
      </c>
      <c r="BF216" s="184">
        <f>IF(N216="snížená",J216,0)</f>
        <v>0</v>
      </c>
      <c r="BG216" s="184">
        <f>IF(N216="zákl. přenesená",J216,0)</f>
        <v>0</v>
      </c>
      <c r="BH216" s="184">
        <f>IF(N216="sníž. přenesená",J216,0)</f>
        <v>0</v>
      </c>
      <c r="BI216" s="184">
        <f>IF(N216="nulová",J216,0)</f>
        <v>0</v>
      </c>
      <c r="BJ216" s="18" t="s">
        <v>76</v>
      </c>
      <c r="BK216" s="184">
        <f>ROUND(I216*H216,2)</f>
        <v>0</v>
      </c>
      <c r="BL216" s="18" t="s">
        <v>98</v>
      </c>
      <c r="BM216" s="183" t="s">
        <v>3255</v>
      </c>
    </row>
    <row r="217" s="2" customFormat="1">
      <c r="A217" s="37"/>
      <c r="B217" s="38"/>
      <c r="C217" s="37"/>
      <c r="D217" s="185" t="s">
        <v>224</v>
      </c>
      <c r="E217" s="37"/>
      <c r="F217" s="186" t="s">
        <v>3256</v>
      </c>
      <c r="G217" s="37"/>
      <c r="H217" s="37"/>
      <c r="I217" s="187"/>
      <c r="J217" s="37"/>
      <c r="K217" s="37"/>
      <c r="L217" s="38"/>
      <c r="M217" s="188"/>
      <c r="N217" s="189"/>
      <c r="O217" s="71"/>
      <c r="P217" s="71"/>
      <c r="Q217" s="71"/>
      <c r="R217" s="71"/>
      <c r="S217" s="71"/>
      <c r="T217" s="72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8" t="s">
        <v>224</v>
      </c>
      <c r="AU217" s="18" t="s">
        <v>80</v>
      </c>
    </row>
    <row r="218" s="2" customFormat="1" ht="24.15" customHeight="1">
      <c r="A218" s="37"/>
      <c r="B218" s="171"/>
      <c r="C218" s="172" t="s">
        <v>524</v>
      </c>
      <c r="D218" s="172" t="s">
        <v>216</v>
      </c>
      <c r="E218" s="173" t="s">
        <v>3257</v>
      </c>
      <c r="F218" s="174" t="s">
        <v>3258</v>
      </c>
      <c r="G218" s="175" t="s">
        <v>329</v>
      </c>
      <c r="H218" s="176">
        <v>8</v>
      </c>
      <c r="I218" s="177"/>
      <c r="J218" s="178">
        <f>ROUND(I218*H218,2)</f>
        <v>0</v>
      </c>
      <c r="K218" s="174" t="s">
        <v>220</v>
      </c>
      <c r="L218" s="38"/>
      <c r="M218" s="179" t="s">
        <v>3</v>
      </c>
      <c r="N218" s="180" t="s">
        <v>43</v>
      </c>
      <c r="O218" s="71"/>
      <c r="P218" s="181">
        <f>O218*H218</f>
        <v>0</v>
      </c>
      <c r="Q218" s="181">
        <v>0.00023000000000000001</v>
      </c>
      <c r="R218" s="181">
        <f>Q218*H218</f>
        <v>0.0018400000000000001</v>
      </c>
      <c r="S218" s="181">
        <v>0</v>
      </c>
      <c r="T218" s="18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3" t="s">
        <v>98</v>
      </c>
      <c r="AT218" s="183" t="s">
        <v>216</v>
      </c>
      <c r="AU218" s="183" t="s">
        <v>80</v>
      </c>
      <c r="AY218" s="18" t="s">
        <v>213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8" t="s">
        <v>76</v>
      </c>
      <c r="BK218" s="184">
        <f>ROUND(I218*H218,2)</f>
        <v>0</v>
      </c>
      <c r="BL218" s="18" t="s">
        <v>98</v>
      </c>
      <c r="BM218" s="183" t="s">
        <v>3259</v>
      </c>
    </row>
    <row r="219" s="2" customFormat="1">
      <c r="A219" s="37"/>
      <c r="B219" s="38"/>
      <c r="C219" s="37"/>
      <c r="D219" s="185" t="s">
        <v>224</v>
      </c>
      <c r="E219" s="37"/>
      <c r="F219" s="186" t="s">
        <v>3260</v>
      </c>
      <c r="G219" s="37"/>
      <c r="H219" s="37"/>
      <c r="I219" s="187"/>
      <c r="J219" s="37"/>
      <c r="K219" s="37"/>
      <c r="L219" s="38"/>
      <c r="M219" s="188"/>
      <c r="N219" s="189"/>
      <c r="O219" s="71"/>
      <c r="P219" s="71"/>
      <c r="Q219" s="71"/>
      <c r="R219" s="71"/>
      <c r="S219" s="71"/>
      <c r="T219" s="72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8" t="s">
        <v>224</v>
      </c>
      <c r="AU219" s="18" t="s">
        <v>80</v>
      </c>
    </row>
    <row r="220" s="2" customFormat="1" ht="24.15" customHeight="1">
      <c r="A220" s="37"/>
      <c r="B220" s="171"/>
      <c r="C220" s="172" t="s">
        <v>529</v>
      </c>
      <c r="D220" s="172" t="s">
        <v>216</v>
      </c>
      <c r="E220" s="173" t="s">
        <v>3261</v>
      </c>
      <c r="F220" s="174" t="s">
        <v>3262</v>
      </c>
      <c r="G220" s="175" t="s">
        <v>329</v>
      </c>
      <c r="H220" s="176">
        <v>6</v>
      </c>
      <c r="I220" s="177"/>
      <c r="J220" s="178">
        <f>ROUND(I220*H220,2)</f>
        <v>0</v>
      </c>
      <c r="K220" s="174" t="s">
        <v>220</v>
      </c>
      <c r="L220" s="38"/>
      <c r="M220" s="179" t="s">
        <v>3</v>
      </c>
      <c r="N220" s="180" t="s">
        <v>43</v>
      </c>
      <c r="O220" s="71"/>
      <c r="P220" s="181">
        <f>O220*H220</f>
        <v>0</v>
      </c>
      <c r="Q220" s="181">
        <v>0.00035</v>
      </c>
      <c r="R220" s="181">
        <f>Q220*H220</f>
        <v>0.0020999999999999999</v>
      </c>
      <c r="S220" s="181">
        <v>0</v>
      </c>
      <c r="T220" s="18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3" t="s">
        <v>98</v>
      </c>
      <c r="AT220" s="183" t="s">
        <v>216</v>
      </c>
      <c r="AU220" s="183" t="s">
        <v>80</v>
      </c>
      <c r="AY220" s="18" t="s">
        <v>213</v>
      </c>
      <c r="BE220" s="184">
        <f>IF(N220="základní",J220,0)</f>
        <v>0</v>
      </c>
      <c r="BF220" s="184">
        <f>IF(N220="snížená",J220,0)</f>
        <v>0</v>
      </c>
      <c r="BG220" s="184">
        <f>IF(N220="zákl. přenesená",J220,0)</f>
        <v>0</v>
      </c>
      <c r="BH220" s="184">
        <f>IF(N220="sníž. přenesená",J220,0)</f>
        <v>0</v>
      </c>
      <c r="BI220" s="184">
        <f>IF(N220="nulová",J220,0)</f>
        <v>0</v>
      </c>
      <c r="BJ220" s="18" t="s">
        <v>76</v>
      </c>
      <c r="BK220" s="184">
        <f>ROUND(I220*H220,2)</f>
        <v>0</v>
      </c>
      <c r="BL220" s="18" t="s">
        <v>98</v>
      </c>
      <c r="BM220" s="183" t="s">
        <v>3263</v>
      </c>
    </row>
    <row r="221" s="2" customFormat="1">
      <c r="A221" s="37"/>
      <c r="B221" s="38"/>
      <c r="C221" s="37"/>
      <c r="D221" s="185" t="s">
        <v>224</v>
      </c>
      <c r="E221" s="37"/>
      <c r="F221" s="186" t="s">
        <v>3264</v>
      </c>
      <c r="G221" s="37"/>
      <c r="H221" s="37"/>
      <c r="I221" s="187"/>
      <c r="J221" s="37"/>
      <c r="K221" s="37"/>
      <c r="L221" s="38"/>
      <c r="M221" s="188"/>
      <c r="N221" s="189"/>
      <c r="O221" s="71"/>
      <c r="P221" s="71"/>
      <c r="Q221" s="71"/>
      <c r="R221" s="71"/>
      <c r="S221" s="71"/>
      <c r="T221" s="72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8" t="s">
        <v>224</v>
      </c>
      <c r="AU221" s="18" t="s">
        <v>80</v>
      </c>
    </row>
    <row r="222" s="2" customFormat="1" ht="24.15" customHeight="1">
      <c r="A222" s="37"/>
      <c r="B222" s="171"/>
      <c r="C222" s="172" t="s">
        <v>534</v>
      </c>
      <c r="D222" s="172" t="s">
        <v>216</v>
      </c>
      <c r="E222" s="173" t="s">
        <v>3265</v>
      </c>
      <c r="F222" s="174" t="s">
        <v>3266</v>
      </c>
      <c r="G222" s="175" t="s">
        <v>329</v>
      </c>
      <c r="H222" s="176">
        <v>6</v>
      </c>
      <c r="I222" s="177"/>
      <c r="J222" s="178">
        <f>ROUND(I222*H222,2)</f>
        <v>0</v>
      </c>
      <c r="K222" s="174" t="s">
        <v>220</v>
      </c>
      <c r="L222" s="38"/>
      <c r="M222" s="179" t="s">
        <v>3</v>
      </c>
      <c r="N222" s="180" t="s">
        <v>43</v>
      </c>
      <c r="O222" s="71"/>
      <c r="P222" s="181">
        <f>O222*H222</f>
        <v>0</v>
      </c>
      <c r="Q222" s="181">
        <v>0.00055000000000000003</v>
      </c>
      <c r="R222" s="181">
        <f>Q222*H222</f>
        <v>0.0033</v>
      </c>
      <c r="S222" s="181">
        <v>0</v>
      </c>
      <c r="T222" s="18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3" t="s">
        <v>98</v>
      </c>
      <c r="AT222" s="183" t="s">
        <v>216</v>
      </c>
      <c r="AU222" s="183" t="s">
        <v>80</v>
      </c>
      <c r="AY222" s="18" t="s">
        <v>213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8" t="s">
        <v>76</v>
      </c>
      <c r="BK222" s="184">
        <f>ROUND(I222*H222,2)</f>
        <v>0</v>
      </c>
      <c r="BL222" s="18" t="s">
        <v>98</v>
      </c>
      <c r="BM222" s="183" t="s">
        <v>3267</v>
      </c>
    </row>
    <row r="223" s="2" customFormat="1">
      <c r="A223" s="37"/>
      <c r="B223" s="38"/>
      <c r="C223" s="37"/>
      <c r="D223" s="185" t="s">
        <v>224</v>
      </c>
      <c r="E223" s="37"/>
      <c r="F223" s="186" t="s">
        <v>3268</v>
      </c>
      <c r="G223" s="37"/>
      <c r="H223" s="37"/>
      <c r="I223" s="187"/>
      <c r="J223" s="37"/>
      <c r="K223" s="37"/>
      <c r="L223" s="38"/>
      <c r="M223" s="188"/>
      <c r="N223" s="189"/>
      <c r="O223" s="71"/>
      <c r="P223" s="71"/>
      <c r="Q223" s="71"/>
      <c r="R223" s="71"/>
      <c r="S223" s="71"/>
      <c r="T223" s="72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8" t="s">
        <v>224</v>
      </c>
      <c r="AU223" s="18" t="s">
        <v>80</v>
      </c>
    </row>
    <row r="224" s="2" customFormat="1" ht="24.15" customHeight="1">
      <c r="A224" s="37"/>
      <c r="B224" s="171"/>
      <c r="C224" s="172" t="s">
        <v>539</v>
      </c>
      <c r="D224" s="172" t="s">
        <v>216</v>
      </c>
      <c r="E224" s="173" t="s">
        <v>3269</v>
      </c>
      <c r="F224" s="174" t="s">
        <v>3270</v>
      </c>
      <c r="G224" s="175" t="s">
        <v>329</v>
      </c>
      <c r="H224" s="176">
        <v>4</v>
      </c>
      <c r="I224" s="177"/>
      <c r="J224" s="178">
        <f>ROUND(I224*H224,2)</f>
        <v>0</v>
      </c>
      <c r="K224" s="174" t="s">
        <v>220</v>
      </c>
      <c r="L224" s="38"/>
      <c r="M224" s="179" t="s">
        <v>3</v>
      </c>
      <c r="N224" s="180" t="s">
        <v>43</v>
      </c>
      <c r="O224" s="71"/>
      <c r="P224" s="181">
        <f>O224*H224</f>
        <v>0</v>
      </c>
      <c r="Q224" s="181">
        <v>0.00076000000000000004</v>
      </c>
      <c r="R224" s="181">
        <f>Q224*H224</f>
        <v>0.0030400000000000002</v>
      </c>
      <c r="S224" s="181">
        <v>0</v>
      </c>
      <c r="T224" s="18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3" t="s">
        <v>98</v>
      </c>
      <c r="AT224" s="183" t="s">
        <v>216</v>
      </c>
      <c r="AU224" s="183" t="s">
        <v>80</v>
      </c>
      <c r="AY224" s="18" t="s">
        <v>213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8" t="s">
        <v>76</v>
      </c>
      <c r="BK224" s="184">
        <f>ROUND(I224*H224,2)</f>
        <v>0</v>
      </c>
      <c r="BL224" s="18" t="s">
        <v>98</v>
      </c>
      <c r="BM224" s="183" t="s">
        <v>3271</v>
      </c>
    </row>
    <row r="225" s="2" customFormat="1">
      <c r="A225" s="37"/>
      <c r="B225" s="38"/>
      <c r="C225" s="37"/>
      <c r="D225" s="185" t="s">
        <v>224</v>
      </c>
      <c r="E225" s="37"/>
      <c r="F225" s="186" t="s">
        <v>3272</v>
      </c>
      <c r="G225" s="37"/>
      <c r="H225" s="37"/>
      <c r="I225" s="187"/>
      <c r="J225" s="37"/>
      <c r="K225" s="37"/>
      <c r="L225" s="38"/>
      <c r="M225" s="188"/>
      <c r="N225" s="189"/>
      <c r="O225" s="71"/>
      <c r="P225" s="71"/>
      <c r="Q225" s="71"/>
      <c r="R225" s="71"/>
      <c r="S225" s="71"/>
      <c r="T225" s="72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8" t="s">
        <v>224</v>
      </c>
      <c r="AU225" s="18" t="s">
        <v>80</v>
      </c>
    </row>
    <row r="226" s="2" customFormat="1" ht="24.15" customHeight="1">
      <c r="A226" s="37"/>
      <c r="B226" s="171"/>
      <c r="C226" s="172" t="s">
        <v>544</v>
      </c>
      <c r="D226" s="172" t="s">
        <v>216</v>
      </c>
      <c r="E226" s="173" t="s">
        <v>3273</v>
      </c>
      <c r="F226" s="174" t="s">
        <v>3274</v>
      </c>
      <c r="G226" s="175" t="s">
        <v>329</v>
      </c>
      <c r="H226" s="176">
        <v>3</v>
      </c>
      <c r="I226" s="177"/>
      <c r="J226" s="178">
        <f>ROUND(I226*H226,2)</f>
        <v>0</v>
      </c>
      <c r="K226" s="174" t="s">
        <v>220</v>
      </c>
      <c r="L226" s="38"/>
      <c r="M226" s="179" t="s">
        <v>3</v>
      </c>
      <c r="N226" s="180" t="s">
        <v>43</v>
      </c>
      <c r="O226" s="71"/>
      <c r="P226" s="181">
        <f>O226*H226</f>
        <v>0</v>
      </c>
      <c r="Q226" s="181">
        <v>0.0011900000000000001</v>
      </c>
      <c r="R226" s="181">
        <f>Q226*H226</f>
        <v>0.0035700000000000003</v>
      </c>
      <c r="S226" s="181">
        <v>0</v>
      </c>
      <c r="T226" s="182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3" t="s">
        <v>98</v>
      </c>
      <c r="AT226" s="183" t="s">
        <v>216</v>
      </c>
      <c r="AU226" s="183" t="s">
        <v>80</v>
      </c>
      <c r="AY226" s="18" t="s">
        <v>213</v>
      </c>
      <c r="BE226" s="184">
        <f>IF(N226="základní",J226,0)</f>
        <v>0</v>
      </c>
      <c r="BF226" s="184">
        <f>IF(N226="snížená",J226,0)</f>
        <v>0</v>
      </c>
      <c r="BG226" s="184">
        <f>IF(N226="zákl. přenesená",J226,0)</f>
        <v>0</v>
      </c>
      <c r="BH226" s="184">
        <f>IF(N226="sníž. přenesená",J226,0)</f>
        <v>0</v>
      </c>
      <c r="BI226" s="184">
        <f>IF(N226="nulová",J226,0)</f>
        <v>0</v>
      </c>
      <c r="BJ226" s="18" t="s">
        <v>76</v>
      </c>
      <c r="BK226" s="184">
        <f>ROUND(I226*H226,2)</f>
        <v>0</v>
      </c>
      <c r="BL226" s="18" t="s">
        <v>98</v>
      </c>
      <c r="BM226" s="183" t="s">
        <v>3275</v>
      </c>
    </row>
    <row r="227" s="2" customFormat="1">
      <c r="A227" s="37"/>
      <c r="B227" s="38"/>
      <c r="C227" s="37"/>
      <c r="D227" s="185" t="s">
        <v>224</v>
      </c>
      <c r="E227" s="37"/>
      <c r="F227" s="186" t="s">
        <v>3276</v>
      </c>
      <c r="G227" s="37"/>
      <c r="H227" s="37"/>
      <c r="I227" s="187"/>
      <c r="J227" s="37"/>
      <c r="K227" s="37"/>
      <c r="L227" s="38"/>
      <c r="M227" s="188"/>
      <c r="N227" s="189"/>
      <c r="O227" s="71"/>
      <c r="P227" s="71"/>
      <c r="Q227" s="71"/>
      <c r="R227" s="71"/>
      <c r="S227" s="71"/>
      <c r="T227" s="72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8" t="s">
        <v>224</v>
      </c>
      <c r="AU227" s="18" t="s">
        <v>80</v>
      </c>
    </row>
    <row r="228" s="2" customFormat="1" ht="24.15" customHeight="1">
      <c r="A228" s="37"/>
      <c r="B228" s="171"/>
      <c r="C228" s="172" t="s">
        <v>549</v>
      </c>
      <c r="D228" s="172" t="s">
        <v>216</v>
      </c>
      <c r="E228" s="173" t="s">
        <v>3277</v>
      </c>
      <c r="F228" s="174" t="s">
        <v>3278</v>
      </c>
      <c r="G228" s="175" t="s">
        <v>329</v>
      </c>
      <c r="H228" s="176">
        <v>1</v>
      </c>
      <c r="I228" s="177"/>
      <c r="J228" s="178">
        <f>ROUND(I228*H228,2)</f>
        <v>0</v>
      </c>
      <c r="K228" s="174" t="s">
        <v>220</v>
      </c>
      <c r="L228" s="38"/>
      <c r="M228" s="179" t="s">
        <v>3</v>
      </c>
      <c r="N228" s="180" t="s">
        <v>43</v>
      </c>
      <c r="O228" s="71"/>
      <c r="P228" s="181">
        <f>O228*H228</f>
        <v>0</v>
      </c>
      <c r="Q228" s="181">
        <v>0.00022000000000000001</v>
      </c>
      <c r="R228" s="181">
        <f>Q228*H228</f>
        <v>0.00022000000000000001</v>
      </c>
      <c r="S228" s="181">
        <v>0</v>
      </c>
      <c r="T228" s="18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3" t="s">
        <v>98</v>
      </c>
      <c r="AT228" s="183" t="s">
        <v>216</v>
      </c>
      <c r="AU228" s="183" t="s">
        <v>80</v>
      </c>
      <c r="AY228" s="18" t="s">
        <v>213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8" t="s">
        <v>76</v>
      </c>
      <c r="BK228" s="184">
        <f>ROUND(I228*H228,2)</f>
        <v>0</v>
      </c>
      <c r="BL228" s="18" t="s">
        <v>98</v>
      </c>
      <c r="BM228" s="183" t="s">
        <v>3279</v>
      </c>
    </row>
    <row r="229" s="2" customFormat="1">
      <c r="A229" s="37"/>
      <c r="B229" s="38"/>
      <c r="C229" s="37"/>
      <c r="D229" s="185" t="s">
        <v>224</v>
      </c>
      <c r="E229" s="37"/>
      <c r="F229" s="186" t="s">
        <v>3280</v>
      </c>
      <c r="G229" s="37"/>
      <c r="H229" s="37"/>
      <c r="I229" s="187"/>
      <c r="J229" s="37"/>
      <c r="K229" s="37"/>
      <c r="L229" s="38"/>
      <c r="M229" s="188"/>
      <c r="N229" s="189"/>
      <c r="O229" s="71"/>
      <c r="P229" s="71"/>
      <c r="Q229" s="71"/>
      <c r="R229" s="71"/>
      <c r="S229" s="71"/>
      <c r="T229" s="72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8" t="s">
        <v>224</v>
      </c>
      <c r="AU229" s="18" t="s">
        <v>80</v>
      </c>
    </row>
    <row r="230" s="2" customFormat="1" ht="37.8" customHeight="1">
      <c r="A230" s="37"/>
      <c r="B230" s="171"/>
      <c r="C230" s="172" t="s">
        <v>554</v>
      </c>
      <c r="D230" s="172" t="s">
        <v>216</v>
      </c>
      <c r="E230" s="173" t="s">
        <v>3281</v>
      </c>
      <c r="F230" s="174" t="s">
        <v>3282</v>
      </c>
      <c r="G230" s="175" t="s">
        <v>329</v>
      </c>
      <c r="H230" s="176">
        <v>3</v>
      </c>
      <c r="I230" s="177"/>
      <c r="J230" s="178">
        <f>ROUND(I230*H230,2)</f>
        <v>0</v>
      </c>
      <c r="K230" s="174" t="s">
        <v>2528</v>
      </c>
      <c r="L230" s="38"/>
      <c r="M230" s="179" t="s">
        <v>3</v>
      </c>
      <c r="N230" s="180" t="s">
        <v>43</v>
      </c>
      <c r="O230" s="71"/>
      <c r="P230" s="181">
        <f>O230*H230</f>
        <v>0</v>
      </c>
      <c r="Q230" s="181">
        <v>0.00056999999999999998</v>
      </c>
      <c r="R230" s="181">
        <f>Q230*H230</f>
        <v>0.0017099999999999999</v>
      </c>
      <c r="S230" s="181">
        <v>0</v>
      </c>
      <c r="T230" s="18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3" t="s">
        <v>98</v>
      </c>
      <c r="AT230" s="183" t="s">
        <v>216</v>
      </c>
      <c r="AU230" s="183" t="s">
        <v>80</v>
      </c>
      <c r="AY230" s="18" t="s">
        <v>213</v>
      </c>
      <c r="BE230" s="184">
        <f>IF(N230="základní",J230,0)</f>
        <v>0</v>
      </c>
      <c r="BF230" s="184">
        <f>IF(N230="snížená",J230,0)</f>
        <v>0</v>
      </c>
      <c r="BG230" s="184">
        <f>IF(N230="zákl. přenesená",J230,0)</f>
        <v>0</v>
      </c>
      <c r="BH230" s="184">
        <f>IF(N230="sníž. přenesená",J230,0)</f>
        <v>0</v>
      </c>
      <c r="BI230" s="184">
        <f>IF(N230="nulová",J230,0)</f>
        <v>0</v>
      </c>
      <c r="BJ230" s="18" t="s">
        <v>76</v>
      </c>
      <c r="BK230" s="184">
        <f>ROUND(I230*H230,2)</f>
        <v>0</v>
      </c>
      <c r="BL230" s="18" t="s">
        <v>98</v>
      </c>
      <c r="BM230" s="183" t="s">
        <v>3283</v>
      </c>
    </row>
    <row r="231" s="2" customFormat="1" ht="16.5" customHeight="1">
      <c r="A231" s="37"/>
      <c r="B231" s="171"/>
      <c r="C231" s="172" t="s">
        <v>559</v>
      </c>
      <c r="D231" s="172" t="s">
        <v>216</v>
      </c>
      <c r="E231" s="173" t="s">
        <v>3284</v>
      </c>
      <c r="F231" s="174" t="s">
        <v>3285</v>
      </c>
      <c r="G231" s="175" t="s">
        <v>329</v>
      </c>
      <c r="H231" s="176">
        <v>1</v>
      </c>
      <c r="I231" s="177"/>
      <c r="J231" s="178">
        <f>ROUND(I231*H231,2)</f>
        <v>0</v>
      </c>
      <c r="K231" s="174" t="s">
        <v>2528</v>
      </c>
      <c r="L231" s="38"/>
      <c r="M231" s="179" t="s">
        <v>3</v>
      </c>
      <c r="N231" s="180" t="s">
        <v>43</v>
      </c>
      <c r="O231" s="71"/>
      <c r="P231" s="181">
        <f>O231*H231</f>
        <v>0</v>
      </c>
      <c r="Q231" s="181">
        <v>0.00042999999999999999</v>
      </c>
      <c r="R231" s="181">
        <f>Q231*H231</f>
        <v>0.00042999999999999999</v>
      </c>
      <c r="S231" s="181">
        <v>0</v>
      </c>
      <c r="T231" s="182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3" t="s">
        <v>98</v>
      </c>
      <c r="AT231" s="183" t="s">
        <v>216</v>
      </c>
      <c r="AU231" s="183" t="s">
        <v>80</v>
      </c>
      <c r="AY231" s="18" t="s">
        <v>213</v>
      </c>
      <c r="BE231" s="184">
        <f>IF(N231="základní",J231,0)</f>
        <v>0</v>
      </c>
      <c r="BF231" s="184">
        <f>IF(N231="snížená",J231,0)</f>
        <v>0</v>
      </c>
      <c r="BG231" s="184">
        <f>IF(N231="zákl. přenesená",J231,0)</f>
        <v>0</v>
      </c>
      <c r="BH231" s="184">
        <f>IF(N231="sníž. přenesená",J231,0)</f>
        <v>0</v>
      </c>
      <c r="BI231" s="184">
        <f>IF(N231="nulová",J231,0)</f>
        <v>0</v>
      </c>
      <c r="BJ231" s="18" t="s">
        <v>76</v>
      </c>
      <c r="BK231" s="184">
        <f>ROUND(I231*H231,2)</f>
        <v>0</v>
      </c>
      <c r="BL231" s="18" t="s">
        <v>98</v>
      </c>
      <c r="BM231" s="183" t="s">
        <v>3286</v>
      </c>
    </row>
    <row r="232" s="2" customFormat="1" ht="33" customHeight="1">
      <c r="A232" s="37"/>
      <c r="B232" s="171"/>
      <c r="C232" s="172" t="s">
        <v>564</v>
      </c>
      <c r="D232" s="172" t="s">
        <v>216</v>
      </c>
      <c r="E232" s="173" t="s">
        <v>3287</v>
      </c>
      <c r="F232" s="174" t="s">
        <v>3288</v>
      </c>
      <c r="G232" s="175" t="s">
        <v>329</v>
      </c>
      <c r="H232" s="176">
        <v>1</v>
      </c>
      <c r="I232" s="177"/>
      <c r="J232" s="178">
        <f>ROUND(I232*H232,2)</f>
        <v>0</v>
      </c>
      <c r="K232" s="174" t="s">
        <v>220</v>
      </c>
      <c r="L232" s="38"/>
      <c r="M232" s="179" t="s">
        <v>3</v>
      </c>
      <c r="N232" s="180" t="s">
        <v>43</v>
      </c>
      <c r="O232" s="71"/>
      <c r="P232" s="181">
        <f>O232*H232</f>
        <v>0</v>
      </c>
      <c r="Q232" s="181">
        <v>0.030200000000000001</v>
      </c>
      <c r="R232" s="181">
        <f>Q232*H232</f>
        <v>0.030200000000000001</v>
      </c>
      <c r="S232" s="181">
        <v>0</v>
      </c>
      <c r="T232" s="18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3" t="s">
        <v>98</v>
      </c>
      <c r="AT232" s="183" t="s">
        <v>216</v>
      </c>
      <c r="AU232" s="183" t="s">
        <v>80</v>
      </c>
      <c r="AY232" s="18" t="s">
        <v>213</v>
      </c>
      <c r="BE232" s="184">
        <f>IF(N232="základní",J232,0)</f>
        <v>0</v>
      </c>
      <c r="BF232" s="184">
        <f>IF(N232="snížená",J232,0)</f>
        <v>0</v>
      </c>
      <c r="BG232" s="184">
        <f>IF(N232="zákl. přenesená",J232,0)</f>
        <v>0</v>
      </c>
      <c r="BH232" s="184">
        <f>IF(N232="sníž. přenesená",J232,0)</f>
        <v>0</v>
      </c>
      <c r="BI232" s="184">
        <f>IF(N232="nulová",J232,0)</f>
        <v>0</v>
      </c>
      <c r="BJ232" s="18" t="s">
        <v>76</v>
      </c>
      <c r="BK232" s="184">
        <f>ROUND(I232*H232,2)</f>
        <v>0</v>
      </c>
      <c r="BL232" s="18" t="s">
        <v>98</v>
      </c>
      <c r="BM232" s="183" t="s">
        <v>3289</v>
      </c>
    </row>
    <row r="233" s="2" customFormat="1">
      <c r="A233" s="37"/>
      <c r="B233" s="38"/>
      <c r="C233" s="37"/>
      <c r="D233" s="185" t="s">
        <v>224</v>
      </c>
      <c r="E233" s="37"/>
      <c r="F233" s="186" t="s">
        <v>3290</v>
      </c>
      <c r="G233" s="37"/>
      <c r="H233" s="37"/>
      <c r="I233" s="187"/>
      <c r="J233" s="37"/>
      <c r="K233" s="37"/>
      <c r="L233" s="38"/>
      <c r="M233" s="188"/>
      <c r="N233" s="189"/>
      <c r="O233" s="71"/>
      <c r="P233" s="71"/>
      <c r="Q233" s="71"/>
      <c r="R233" s="71"/>
      <c r="S233" s="71"/>
      <c r="T233" s="72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8" t="s">
        <v>224</v>
      </c>
      <c r="AU233" s="18" t="s">
        <v>80</v>
      </c>
    </row>
    <row r="234" s="2" customFormat="1" ht="33" customHeight="1">
      <c r="A234" s="37"/>
      <c r="B234" s="171"/>
      <c r="C234" s="172" t="s">
        <v>569</v>
      </c>
      <c r="D234" s="172" t="s">
        <v>216</v>
      </c>
      <c r="E234" s="173" t="s">
        <v>3291</v>
      </c>
      <c r="F234" s="174" t="s">
        <v>3292</v>
      </c>
      <c r="G234" s="175" t="s">
        <v>329</v>
      </c>
      <c r="H234" s="176">
        <v>2</v>
      </c>
      <c r="I234" s="177"/>
      <c r="J234" s="178">
        <f>ROUND(I234*H234,2)</f>
        <v>0</v>
      </c>
      <c r="K234" s="174" t="s">
        <v>2528</v>
      </c>
      <c r="L234" s="38"/>
      <c r="M234" s="179" t="s">
        <v>3</v>
      </c>
      <c r="N234" s="180" t="s">
        <v>43</v>
      </c>
      <c r="O234" s="71"/>
      <c r="P234" s="181">
        <f>O234*H234</f>
        <v>0</v>
      </c>
      <c r="Q234" s="181">
        <v>0.0012700000000000001</v>
      </c>
      <c r="R234" s="181">
        <f>Q234*H234</f>
        <v>0.0025400000000000002</v>
      </c>
      <c r="S234" s="181">
        <v>0</v>
      </c>
      <c r="T234" s="182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3" t="s">
        <v>98</v>
      </c>
      <c r="AT234" s="183" t="s">
        <v>216</v>
      </c>
      <c r="AU234" s="183" t="s">
        <v>80</v>
      </c>
      <c r="AY234" s="18" t="s">
        <v>213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8" t="s">
        <v>76</v>
      </c>
      <c r="BK234" s="184">
        <f>ROUND(I234*H234,2)</f>
        <v>0</v>
      </c>
      <c r="BL234" s="18" t="s">
        <v>98</v>
      </c>
      <c r="BM234" s="183" t="s">
        <v>3293</v>
      </c>
    </row>
    <row r="235" s="2" customFormat="1" ht="33" customHeight="1">
      <c r="A235" s="37"/>
      <c r="B235" s="171"/>
      <c r="C235" s="172" t="s">
        <v>573</v>
      </c>
      <c r="D235" s="172" t="s">
        <v>216</v>
      </c>
      <c r="E235" s="173" t="s">
        <v>3294</v>
      </c>
      <c r="F235" s="174" t="s">
        <v>3295</v>
      </c>
      <c r="G235" s="175" t="s">
        <v>329</v>
      </c>
      <c r="H235" s="176">
        <v>2</v>
      </c>
      <c r="I235" s="177"/>
      <c r="J235" s="178">
        <f>ROUND(I235*H235,2)</f>
        <v>0</v>
      </c>
      <c r="K235" s="174" t="s">
        <v>2528</v>
      </c>
      <c r="L235" s="38"/>
      <c r="M235" s="179" t="s">
        <v>3</v>
      </c>
      <c r="N235" s="180" t="s">
        <v>43</v>
      </c>
      <c r="O235" s="71"/>
      <c r="P235" s="181">
        <f>O235*H235</f>
        <v>0</v>
      </c>
      <c r="Q235" s="181">
        <v>0.00125</v>
      </c>
      <c r="R235" s="181">
        <f>Q235*H235</f>
        <v>0.0025000000000000001</v>
      </c>
      <c r="S235" s="181">
        <v>0</v>
      </c>
      <c r="T235" s="182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3" t="s">
        <v>98</v>
      </c>
      <c r="AT235" s="183" t="s">
        <v>216</v>
      </c>
      <c r="AU235" s="183" t="s">
        <v>80</v>
      </c>
      <c r="AY235" s="18" t="s">
        <v>213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8" t="s">
        <v>76</v>
      </c>
      <c r="BK235" s="184">
        <f>ROUND(I235*H235,2)</f>
        <v>0</v>
      </c>
      <c r="BL235" s="18" t="s">
        <v>98</v>
      </c>
      <c r="BM235" s="183" t="s">
        <v>3296</v>
      </c>
    </row>
    <row r="236" s="2" customFormat="1" ht="33" customHeight="1">
      <c r="A236" s="37"/>
      <c r="B236" s="171"/>
      <c r="C236" s="172" t="s">
        <v>579</v>
      </c>
      <c r="D236" s="172" t="s">
        <v>216</v>
      </c>
      <c r="E236" s="173" t="s">
        <v>3297</v>
      </c>
      <c r="F236" s="174" t="s">
        <v>3298</v>
      </c>
      <c r="G236" s="175" t="s">
        <v>329</v>
      </c>
      <c r="H236" s="176">
        <v>1</v>
      </c>
      <c r="I236" s="177"/>
      <c r="J236" s="178">
        <f>ROUND(I236*H236,2)</f>
        <v>0</v>
      </c>
      <c r="K236" s="174" t="s">
        <v>220</v>
      </c>
      <c r="L236" s="38"/>
      <c r="M236" s="179" t="s">
        <v>3</v>
      </c>
      <c r="N236" s="180" t="s">
        <v>43</v>
      </c>
      <c r="O236" s="71"/>
      <c r="P236" s="181">
        <f>O236*H236</f>
        <v>0</v>
      </c>
      <c r="Q236" s="181">
        <v>0.0082900000000000005</v>
      </c>
      <c r="R236" s="181">
        <f>Q236*H236</f>
        <v>0.0082900000000000005</v>
      </c>
      <c r="S236" s="181">
        <v>0</v>
      </c>
      <c r="T236" s="18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3" t="s">
        <v>98</v>
      </c>
      <c r="AT236" s="183" t="s">
        <v>216</v>
      </c>
      <c r="AU236" s="183" t="s">
        <v>80</v>
      </c>
      <c r="AY236" s="18" t="s">
        <v>213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8" t="s">
        <v>76</v>
      </c>
      <c r="BK236" s="184">
        <f>ROUND(I236*H236,2)</f>
        <v>0</v>
      </c>
      <c r="BL236" s="18" t="s">
        <v>98</v>
      </c>
      <c r="BM236" s="183" t="s">
        <v>3299</v>
      </c>
    </row>
    <row r="237" s="2" customFormat="1">
      <c r="A237" s="37"/>
      <c r="B237" s="38"/>
      <c r="C237" s="37"/>
      <c r="D237" s="185" t="s">
        <v>224</v>
      </c>
      <c r="E237" s="37"/>
      <c r="F237" s="186" t="s">
        <v>3300</v>
      </c>
      <c r="G237" s="37"/>
      <c r="H237" s="37"/>
      <c r="I237" s="187"/>
      <c r="J237" s="37"/>
      <c r="K237" s="37"/>
      <c r="L237" s="38"/>
      <c r="M237" s="188"/>
      <c r="N237" s="189"/>
      <c r="O237" s="71"/>
      <c r="P237" s="71"/>
      <c r="Q237" s="71"/>
      <c r="R237" s="71"/>
      <c r="S237" s="71"/>
      <c r="T237" s="72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8" t="s">
        <v>224</v>
      </c>
      <c r="AU237" s="18" t="s">
        <v>80</v>
      </c>
    </row>
    <row r="238" s="2" customFormat="1" ht="24.15" customHeight="1">
      <c r="A238" s="37"/>
      <c r="B238" s="171"/>
      <c r="C238" s="172" t="s">
        <v>584</v>
      </c>
      <c r="D238" s="172" t="s">
        <v>216</v>
      </c>
      <c r="E238" s="173" t="s">
        <v>3301</v>
      </c>
      <c r="F238" s="174" t="s">
        <v>3302</v>
      </c>
      <c r="G238" s="175" t="s">
        <v>329</v>
      </c>
      <c r="H238" s="176">
        <v>1</v>
      </c>
      <c r="I238" s="177"/>
      <c r="J238" s="178">
        <f>ROUND(I238*H238,2)</f>
        <v>0</v>
      </c>
      <c r="K238" s="174" t="s">
        <v>2528</v>
      </c>
      <c r="L238" s="38"/>
      <c r="M238" s="179" t="s">
        <v>3</v>
      </c>
      <c r="N238" s="180" t="s">
        <v>43</v>
      </c>
      <c r="O238" s="71"/>
      <c r="P238" s="181">
        <f>O238*H238</f>
        <v>0</v>
      </c>
      <c r="Q238" s="181">
        <v>0.0078799999999999999</v>
      </c>
      <c r="R238" s="181">
        <f>Q238*H238</f>
        <v>0.0078799999999999999</v>
      </c>
      <c r="S238" s="181">
        <v>0</v>
      </c>
      <c r="T238" s="182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3" t="s">
        <v>98</v>
      </c>
      <c r="AT238" s="183" t="s">
        <v>216</v>
      </c>
      <c r="AU238" s="183" t="s">
        <v>80</v>
      </c>
      <c r="AY238" s="18" t="s">
        <v>213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8" t="s">
        <v>76</v>
      </c>
      <c r="BK238" s="184">
        <f>ROUND(I238*H238,2)</f>
        <v>0</v>
      </c>
      <c r="BL238" s="18" t="s">
        <v>98</v>
      </c>
      <c r="BM238" s="183" t="s">
        <v>3303</v>
      </c>
    </row>
    <row r="239" s="2" customFormat="1" ht="16.5" customHeight="1">
      <c r="A239" s="37"/>
      <c r="B239" s="171"/>
      <c r="C239" s="172" t="s">
        <v>589</v>
      </c>
      <c r="D239" s="172" t="s">
        <v>216</v>
      </c>
      <c r="E239" s="173" t="s">
        <v>3304</v>
      </c>
      <c r="F239" s="174" t="s">
        <v>3305</v>
      </c>
      <c r="G239" s="175" t="s">
        <v>403</v>
      </c>
      <c r="H239" s="176">
        <v>370.5</v>
      </c>
      <c r="I239" s="177"/>
      <c r="J239" s="178">
        <f>ROUND(I239*H239,2)</f>
        <v>0</v>
      </c>
      <c r="K239" s="174" t="s">
        <v>220</v>
      </c>
      <c r="L239" s="38"/>
      <c r="M239" s="179" t="s">
        <v>3</v>
      </c>
      <c r="N239" s="180" t="s">
        <v>43</v>
      </c>
      <c r="O239" s="71"/>
      <c r="P239" s="181">
        <f>O239*H239</f>
        <v>0</v>
      </c>
      <c r="Q239" s="181">
        <v>0.00019000000000000001</v>
      </c>
      <c r="R239" s="181">
        <f>Q239*H239</f>
        <v>0.070394999999999999</v>
      </c>
      <c r="S239" s="181">
        <v>0</v>
      </c>
      <c r="T239" s="182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3" t="s">
        <v>98</v>
      </c>
      <c r="AT239" s="183" t="s">
        <v>216</v>
      </c>
      <c r="AU239" s="183" t="s">
        <v>80</v>
      </c>
      <c r="AY239" s="18" t="s">
        <v>213</v>
      </c>
      <c r="BE239" s="184">
        <f>IF(N239="základní",J239,0)</f>
        <v>0</v>
      </c>
      <c r="BF239" s="184">
        <f>IF(N239="snížená",J239,0)</f>
        <v>0</v>
      </c>
      <c r="BG239" s="184">
        <f>IF(N239="zákl. přenesená",J239,0)</f>
        <v>0</v>
      </c>
      <c r="BH239" s="184">
        <f>IF(N239="sníž. přenesená",J239,0)</f>
        <v>0</v>
      </c>
      <c r="BI239" s="184">
        <f>IF(N239="nulová",J239,0)</f>
        <v>0</v>
      </c>
      <c r="BJ239" s="18" t="s">
        <v>76</v>
      </c>
      <c r="BK239" s="184">
        <f>ROUND(I239*H239,2)</f>
        <v>0</v>
      </c>
      <c r="BL239" s="18" t="s">
        <v>98</v>
      </c>
      <c r="BM239" s="183" t="s">
        <v>3306</v>
      </c>
    </row>
    <row r="240" s="2" customFormat="1">
      <c r="A240" s="37"/>
      <c r="B240" s="38"/>
      <c r="C240" s="37"/>
      <c r="D240" s="185" t="s">
        <v>224</v>
      </c>
      <c r="E240" s="37"/>
      <c r="F240" s="186" t="s">
        <v>3307</v>
      </c>
      <c r="G240" s="37"/>
      <c r="H240" s="37"/>
      <c r="I240" s="187"/>
      <c r="J240" s="37"/>
      <c r="K240" s="37"/>
      <c r="L240" s="38"/>
      <c r="M240" s="188"/>
      <c r="N240" s="189"/>
      <c r="O240" s="71"/>
      <c r="P240" s="71"/>
      <c r="Q240" s="71"/>
      <c r="R240" s="71"/>
      <c r="S240" s="71"/>
      <c r="T240" s="72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8" t="s">
        <v>224</v>
      </c>
      <c r="AU240" s="18" t="s">
        <v>80</v>
      </c>
    </row>
    <row r="241" s="2" customFormat="1" ht="21.75" customHeight="1">
      <c r="A241" s="37"/>
      <c r="B241" s="171"/>
      <c r="C241" s="172" t="s">
        <v>594</v>
      </c>
      <c r="D241" s="172" t="s">
        <v>216</v>
      </c>
      <c r="E241" s="173" t="s">
        <v>3308</v>
      </c>
      <c r="F241" s="174" t="s">
        <v>3309</v>
      </c>
      <c r="G241" s="175" t="s">
        <v>403</v>
      </c>
      <c r="H241" s="176">
        <v>370.5</v>
      </c>
      <c r="I241" s="177"/>
      <c r="J241" s="178">
        <f>ROUND(I241*H241,2)</f>
        <v>0</v>
      </c>
      <c r="K241" s="174" t="s">
        <v>220</v>
      </c>
      <c r="L241" s="38"/>
      <c r="M241" s="179" t="s">
        <v>3</v>
      </c>
      <c r="N241" s="180" t="s">
        <v>43</v>
      </c>
      <c r="O241" s="71"/>
      <c r="P241" s="181">
        <f>O241*H241</f>
        <v>0</v>
      </c>
      <c r="Q241" s="181">
        <v>1.0000000000000001E-05</v>
      </c>
      <c r="R241" s="181">
        <f>Q241*H241</f>
        <v>0.0037050000000000004</v>
      </c>
      <c r="S241" s="181">
        <v>0</v>
      </c>
      <c r="T241" s="18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3" t="s">
        <v>98</v>
      </c>
      <c r="AT241" s="183" t="s">
        <v>216</v>
      </c>
      <c r="AU241" s="183" t="s">
        <v>80</v>
      </c>
      <c r="AY241" s="18" t="s">
        <v>213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8" t="s">
        <v>76</v>
      </c>
      <c r="BK241" s="184">
        <f>ROUND(I241*H241,2)</f>
        <v>0</v>
      </c>
      <c r="BL241" s="18" t="s">
        <v>98</v>
      </c>
      <c r="BM241" s="183" t="s">
        <v>3310</v>
      </c>
    </row>
    <row r="242" s="2" customFormat="1">
      <c r="A242" s="37"/>
      <c r="B242" s="38"/>
      <c r="C242" s="37"/>
      <c r="D242" s="185" t="s">
        <v>224</v>
      </c>
      <c r="E242" s="37"/>
      <c r="F242" s="186" t="s">
        <v>3311</v>
      </c>
      <c r="G242" s="37"/>
      <c r="H242" s="37"/>
      <c r="I242" s="187"/>
      <c r="J242" s="37"/>
      <c r="K242" s="37"/>
      <c r="L242" s="38"/>
      <c r="M242" s="188"/>
      <c r="N242" s="189"/>
      <c r="O242" s="71"/>
      <c r="P242" s="71"/>
      <c r="Q242" s="71"/>
      <c r="R242" s="71"/>
      <c r="S242" s="71"/>
      <c r="T242" s="72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8" t="s">
        <v>224</v>
      </c>
      <c r="AU242" s="18" t="s">
        <v>80</v>
      </c>
    </row>
    <row r="243" s="2" customFormat="1" ht="44.25" customHeight="1">
      <c r="A243" s="37"/>
      <c r="B243" s="171"/>
      <c r="C243" s="172" t="s">
        <v>599</v>
      </c>
      <c r="D243" s="172" t="s">
        <v>216</v>
      </c>
      <c r="E243" s="173" t="s">
        <v>3312</v>
      </c>
      <c r="F243" s="174" t="s">
        <v>3313</v>
      </c>
      <c r="G243" s="175" t="s">
        <v>2908</v>
      </c>
      <c r="H243" s="216"/>
      <c r="I243" s="177"/>
      <c r="J243" s="178">
        <f>ROUND(I243*H243,2)</f>
        <v>0</v>
      </c>
      <c r="K243" s="174" t="s">
        <v>220</v>
      </c>
      <c r="L243" s="38"/>
      <c r="M243" s="179" t="s">
        <v>3</v>
      </c>
      <c r="N243" s="180" t="s">
        <v>43</v>
      </c>
      <c r="O243" s="71"/>
      <c r="P243" s="181">
        <f>O243*H243</f>
        <v>0</v>
      </c>
      <c r="Q243" s="181">
        <v>0</v>
      </c>
      <c r="R243" s="181">
        <f>Q243*H243</f>
        <v>0</v>
      </c>
      <c r="S243" s="181">
        <v>0</v>
      </c>
      <c r="T243" s="182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3" t="s">
        <v>98</v>
      </c>
      <c r="AT243" s="183" t="s">
        <v>216</v>
      </c>
      <c r="AU243" s="183" t="s">
        <v>80</v>
      </c>
      <c r="AY243" s="18" t="s">
        <v>213</v>
      </c>
      <c r="BE243" s="184">
        <f>IF(N243="základní",J243,0)</f>
        <v>0</v>
      </c>
      <c r="BF243" s="184">
        <f>IF(N243="snížená",J243,0)</f>
        <v>0</v>
      </c>
      <c r="BG243" s="184">
        <f>IF(N243="zákl. přenesená",J243,0)</f>
        <v>0</v>
      </c>
      <c r="BH243" s="184">
        <f>IF(N243="sníž. přenesená",J243,0)</f>
        <v>0</v>
      </c>
      <c r="BI243" s="184">
        <f>IF(N243="nulová",J243,0)</f>
        <v>0</v>
      </c>
      <c r="BJ243" s="18" t="s">
        <v>76</v>
      </c>
      <c r="BK243" s="184">
        <f>ROUND(I243*H243,2)</f>
        <v>0</v>
      </c>
      <c r="BL243" s="18" t="s">
        <v>98</v>
      </c>
      <c r="BM243" s="183" t="s">
        <v>3314</v>
      </c>
    </row>
    <row r="244" s="2" customFormat="1">
      <c r="A244" s="37"/>
      <c r="B244" s="38"/>
      <c r="C244" s="37"/>
      <c r="D244" s="185" t="s">
        <v>224</v>
      </c>
      <c r="E244" s="37"/>
      <c r="F244" s="186" t="s">
        <v>3315</v>
      </c>
      <c r="G244" s="37"/>
      <c r="H244" s="37"/>
      <c r="I244" s="187"/>
      <c r="J244" s="37"/>
      <c r="K244" s="37"/>
      <c r="L244" s="38"/>
      <c r="M244" s="188"/>
      <c r="N244" s="189"/>
      <c r="O244" s="71"/>
      <c r="P244" s="71"/>
      <c r="Q244" s="71"/>
      <c r="R244" s="71"/>
      <c r="S244" s="71"/>
      <c r="T244" s="72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8" t="s">
        <v>224</v>
      </c>
      <c r="AU244" s="18" t="s">
        <v>80</v>
      </c>
    </row>
    <row r="245" s="2" customFormat="1" ht="49.05" customHeight="1">
      <c r="A245" s="37"/>
      <c r="B245" s="171"/>
      <c r="C245" s="172" t="s">
        <v>604</v>
      </c>
      <c r="D245" s="172" t="s">
        <v>216</v>
      </c>
      <c r="E245" s="173" t="s">
        <v>3316</v>
      </c>
      <c r="F245" s="174" t="s">
        <v>3317</v>
      </c>
      <c r="G245" s="175" t="s">
        <v>2908</v>
      </c>
      <c r="H245" s="216"/>
      <c r="I245" s="177"/>
      <c r="J245" s="178">
        <f>ROUND(I245*H245,2)</f>
        <v>0</v>
      </c>
      <c r="K245" s="174" t="s">
        <v>220</v>
      </c>
      <c r="L245" s="38"/>
      <c r="M245" s="179" t="s">
        <v>3</v>
      </c>
      <c r="N245" s="180" t="s">
        <v>43</v>
      </c>
      <c r="O245" s="71"/>
      <c r="P245" s="181">
        <f>O245*H245</f>
        <v>0</v>
      </c>
      <c r="Q245" s="181">
        <v>0</v>
      </c>
      <c r="R245" s="181">
        <f>Q245*H245</f>
        <v>0</v>
      </c>
      <c r="S245" s="181">
        <v>0</v>
      </c>
      <c r="T245" s="182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3" t="s">
        <v>98</v>
      </c>
      <c r="AT245" s="183" t="s">
        <v>216</v>
      </c>
      <c r="AU245" s="183" t="s">
        <v>80</v>
      </c>
      <c r="AY245" s="18" t="s">
        <v>213</v>
      </c>
      <c r="BE245" s="184">
        <f>IF(N245="základní",J245,0)</f>
        <v>0</v>
      </c>
      <c r="BF245" s="184">
        <f>IF(N245="snížená",J245,0)</f>
        <v>0</v>
      </c>
      <c r="BG245" s="184">
        <f>IF(N245="zákl. přenesená",J245,0)</f>
        <v>0</v>
      </c>
      <c r="BH245" s="184">
        <f>IF(N245="sníž. přenesená",J245,0)</f>
        <v>0</v>
      </c>
      <c r="BI245" s="184">
        <f>IF(N245="nulová",J245,0)</f>
        <v>0</v>
      </c>
      <c r="BJ245" s="18" t="s">
        <v>76</v>
      </c>
      <c r="BK245" s="184">
        <f>ROUND(I245*H245,2)</f>
        <v>0</v>
      </c>
      <c r="BL245" s="18" t="s">
        <v>98</v>
      </c>
      <c r="BM245" s="183" t="s">
        <v>3318</v>
      </c>
    </row>
    <row r="246" s="2" customFormat="1">
      <c r="A246" s="37"/>
      <c r="B246" s="38"/>
      <c r="C246" s="37"/>
      <c r="D246" s="185" t="s">
        <v>224</v>
      </c>
      <c r="E246" s="37"/>
      <c r="F246" s="186" t="s">
        <v>3319</v>
      </c>
      <c r="G246" s="37"/>
      <c r="H246" s="37"/>
      <c r="I246" s="187"/>
      <c r="J246" s="37"/>
      <c r="K246" s="37"/>
      <c r="L246" s="38"/>
      <c r="M246" s="188"/>
      <c r="N246" s="189"/>
      <c r="O246" s="71"/>
      <c r="P246" s="71"/>
      <c r="Q246" s="71"/>
      <c r="R246" s="71"/>
      <c r="S246" s="71"/>
      <c r="T246" s="72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8" t="s">
        <v>224</v>
      </c>
      <c r="AU246" s="18" t="s">
        <v>80</v>
      </c>
    </row>
    <row r="247" s="12" customFormat="1" ht="22.8" customHeight="1">
      <c r="A247" s="12"/>
      <c r="B247" s="158"/>
      <c r="C247" s="12"/>
      <c r="D247" s="159" t="s">
        <v>71</v>
      </c>
      <c r="E247" s="169" t="s">
        <v>3320</v>
      </c>
      <c r="F247" s="169" t="s">
        <v>3321</v>
      </c>
      <c r="G247" s="12"/>
      <c r="H247" s="12"/>
      <c r="I247" s="161"/>
      <c r="J247" s="170">
        <f>BK247</f>
        <v>0</v>
      </c>
      <c r="K247" s="12"/>
      <c r="L247" s="158"/>
      <c r="M247" s="163"/>
      <c r="N247" s="164"/>
      <c r="O247" s="164"/>
      <c r="P247" s="165">
        <f>SUM(P248:P249)</f>
        <v>0</v>
      </c>
      <c r="Q247" s="164"/>
      <c r="R247" s="165">
        <f>SUM(R248:R249)</f>
        <v>0.0073200000000000001</v>
      </c>
      <c r="S247" s="164"/>
      <c r="T247" s="166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59" t="s">
        <v>80</v>
      </c>
      <c r="AT247" s="167" t="s">
        <v>71</v>
      </c>
      <c r="AU247" s="167" t="s">
        <v>76</v>
      </c>
      <c r="AY247" s="159" t="s">
        <v>213</v>
      </c>
      <c r="BK247" s="168">
        <f>SUM(BK248:BK249)</f>
        <v>0</v>
      </c>
    </row>
    <row r="248" s="2" customFormat="1" ht="37.8" customHeight="1">
      <c r="A248" s="37"/>
      <c r="B248" s="171"/>
      <c r="C248" s="172" t="s">
        <v>609</v>
      </c>
      <c r="D248" s="172" t="s">
        <v>216</v>
      </c>
      <c r="E248" s="173" t="s">
        <v>3322</v>
      </c>
      <c r="F248" s="174" t="s">
        <v>3323</v>
      </c>
      <c r="G248" s="175" t="s">
        <v>329</v>
      </c>
      <c r="H248" s="176">
        <v>1</v>
      </c>
      <c r="I248" s="177"/>
      <c r="J248" s="178">
        <f>ROUND(I248*H248,2)</f>
        <v>0</v>
      </c>
      <c r="K248" s="174" t="s">
        <v>220</v>
      </c>
      <c r="L248" s="38"/>
      <c r="M248" s="179" t="s">
        <v>3</v>
      </c>
      <c r="N248" s="180" t="s">
        <v>43</v>
      </c>
      <c r="O248" s="71"/>
      <c r="P248" s="181">
        <f>O248*H248</f>
        <v>0</v>
      </c>
      <c r="Q248" s="181">
        <v>0.0073200000000000001</v>
      </c>
      <c r="R248" s="181">
        <f>Q248*H248</f>
        <v>0.0073200000000000001</v>
      </c>
      <c r="S248" s="181">
        <v>0</v>
      </c>
      <c r="T248" s="182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3" t="s">
        <v>98</v>
      </c>
      <c r="AT248" s="183" t="s">
        <v>216</v>
      </c>
      <c r="AU248" s="183" t="s">
        <v>80</v>
      </c>
      <c r="AY248" s="18" t="s">
        <v>213</v>
      </c>
      <c r="BE248" s="184">
        <f>IF(N248="základní",J248,0)</f>
        <v>0</v>
      </c>
      <c r="BF248" s="184">
        <f>IF(N248="snížená",J248,0)</f>
        <v>0</v>
      </c>
      <c r="BG248" s="184">
        <f>IF(N248="zákl. přenesená",J248,0)</f>
        <v>0</v>
      </c>
      <c r="BH248" s="184">
        <f>IF(N248="sníž. přenesená",J248,0)</f>
        <v>0</v>
      </c>
      <c r="BI248" s="184">
        <f>IF(N248="nulová",J248,0)</f>
        <v>0</v>
      </c>
      <c r="BJ248" s="18" t="s">
        <v>76</v>
      </c>
      <c r="BK248" s="184">
        <f>ROUND(I248*H248,2)</f>
        <v>0</v>
      </c>
      <c r="BL248" s="18" t="s">
        <v>98</v>
      </c>
      <c r="BM248" s="183" t="s">
        <v>3324</v>
      </c>
    </row>
    <row r="249" s="2" customFormat="1">
      <c r="A249" s="37"/>
      <c r="B249" s="38"/>
      <c r="C249" s="37"/>
      <c r="D249" s="185" t="s">
        <v>224</v>
      </c>
      <c r="E249" s="37"/>
      <c r="F249" s="186" t="s">
        <v>3325</v>
      </c>
      <c r="G249" s="37"/>
      <c r="H249" s="37"/>
      <c r="I249" s="187"/>
      <c r="J249" s="37"/>
      <c r="K249" s="37"/>
      <c r="L249" s="38"/>
      <c r="M249" s="188"/>
      <c r="N249" s="189"/>
      <c r="O249" s="71"/>
      <c r="P249" s="71"/>
      <c r="Q249" s="71"/>
      <c r="R249" s="71"/>
      <c r="S249" s="71"/>
      <c r="T249" s="72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8" t="s">
        <v>224</v>
      </c>
      <c r="AU249" s="18" t="s">
        <v>80</v>
      </c>
    </row>
    <row r="250" s="12" customFormat="1" ht="22.8" customHeight="1">
      <c r="A250" s="12"/>
      <c r="B250" s="158"/>
      <c r="C250" s="12"/>
      <c r="D250" s="159" t="s">
        <v>71</v>
      </c>
      <c r="E250" s="169" t="s">
        <v>3326</v>
      </c>
      <c r="F250" s="169" t="s">
        <v>3327</v>
      </c>
      <c r="G250" s="12"/>
      <c r="H250" s="12"/>
      <c r="I250" s="161"/>
      <c r="J250" s="170">
        <f>BK250</f>
        <v>0</v>
      </c>
      <c r="K250" s="12"/>
      <c r="L250" s="158"/>
      <c r="M250" s="163"/>
      <c r="N250" s="164"/>
      <c r="O250" s="164"/>
      <c r="P250" s="165">
        <f>SUM(P251:P293)</f>
        <v>0</v>
      </c>
      <c r="Q250" s="164"/>
      <c r="R250" s="165">
        <f>SUM(R251:R293)</f>
        <v>0.76363999999999987</v>
      </c>
      <c r="S250" s="164"/>
      <c r="T250" s="166">
        <f>SUM(T251:T293)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59" t="s">
        <v>80</v>
      </c>
      <c r="AT250" s="167" t="s">
        <v>71</v>
      </c>
      <c r="AU250" s="167" t="s">
        <v>76</v>
      </c>
      <c r="AY250" s="159" t="s">
        <v>213</v>
      </c>
      <c r="BK250" s="168">
        <f>SUM(BK251:BK293)</f>
        <v>0</v>
      </c>
    </row>
    <row r="251" s="2" customFormat="1" ht="24.15" customHeight="1">
      <c r="A251" s="37"/>
      <c r="B251" s="171"/>
      <c r="C251" s="172" t="s">
        <v>614</v>
      </c>
      <c r="D251" s="172" t="s">
        <v>216</v>
      </c>
      <c r="E251" s="173" t="s">
        <v>3328</v>
      </c>
      <c r="F251" s="174" t="s">
        <v>3329</v>
      </c>
      <c r="G251" s="175" t="s">
        <v>329</v>
      </c>
      <c r="H251" s="176">
        <v>7</v>
      </c>
      <c r="I251" s="177"/>
      <c r="J251" s="178">
        <f>ROUND(I251*H251,2)</f>
        <v>0</v>
      </c>
      <c r="K251" s="174" t="s">
        <v>220</v>
      </c>
      <c r="L251" s="38"/>
      <c r="M251" s="179" t="s">
        <v>3</v>
      </c>
      <c r="N251" s="180" t="s">
        <v>43</v>
      </c>
      <c r="O251" s="71"/>
      <c r="P251" s="181">
        <f>O251*H251</f>
        <v>0</v>
      </c>
      <c r="Q251" s="181">
        <v>0.0012700000000000001</v>
      </c>
      <c r="R251" s="181">
        <f>Q251*H251</f>
        <v>0.0088900000000000003</v>
      </c>
      <c r="S251" s="181">
        <v>0</v>
      </c>
      <c r="T251" s="182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3" t="s">
        <v>98</v>
      </c>
      <c r="AT251" s="183" t="s">
        <v>216</v>
      </c>
      <c r="AU251" s="183" t="s">
        <v>80</v>
      </c>
      <c r="AY251" s="18" t="s">
        <v>213</v>
      </c>
      <c r="BE251" s="184">
        <f>IF(N251="základní",J251,0)</f>
        <v>0</v>
      </c>
      <c r="BF251" s="184">
        <f>IF(N251="snížená",J251,0)</f>
        <v>0</v>
      </c>
      <c r="BG251" s="184">
        <f>IF(N251="zákl. přenesená",J251,0)</f>
        <v>0</v>
      </c>
      <c r="BH251" s="184">
        <f>IF(N251="sníž. přenesená",J251,0)</f>
        <v>0</v>
      </c>
      <c r="BI251" s="184">
        <f>IF(N251="nulová",J251,0)</f>
        <v>0</v>
      </c>
      <c r="BJ251" s="18" t="s">
        <v>76</v>
      </c>
      <c r="BK251" s="184">
        <f>ROUND(I251*H251,2)</f>
        <v>0</v>
      </c>
      <c r="BL251" s="18" t="s">
        <v>98</v>
      </c>
      <c r="BM251" s="183" t="s">
        <v>3330</v>
      </c>
    </row>
    <row r="252" s="2" customFormat="1">
      <c r="A252" s="37"/>
      <c r="B252" s="38"/>
      <c r="C252" s="37"/>
      <c r="D252" s="185" t="s">
        <v>224</v>
      </c>
      <c r="E252" s="37"/>
      <c r="F252" s="186" t="s">
        <v>3331</v>
      </c>
      <c r="G252" s="37"/>
      <c r="H252" s="37"/>
      <c r="I252" s="187"/>
      <c r="J252" s="37"/>
      <c r="K252" s="37"/>
      <c r="L252" s="38"/>
      <c r="M252" s="188"/>
      <c r="N252" s="189"/>
      <c r="O252" s="71"/>
      <c r="P252" s="71"/>
      <c r="Q252" s="71"/>
      <c r="R252" s="71"/>
      <c r="S252" s="71"/>
      <c r="T252" s="72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8" t="s">
        <v>224</v>
      </c>
      <c r="AU252" s="18" t="s">
        <v>80</v>
      </c>
    </row>
    <row r="253" s="2" customFormat="1" ht="21.75" customHeight="1">
      <c r="A253" s="37"/>
      <c r="B253" s="171"/>
      <c r="C253" s="172" t="s">
        <v>619</v>
      </c>
      <c r="D253" s="172" t="s">
        <v>216</v>
      </c>
      <c r="E253" s="173" t="s">
        <v>3332</v>
      </c>
      <c r="F253" s="174" t="s">
        <v>3333</v>
      </c>
      <c r="G253" s="175" t="s">
        <v>329</v>
      </c>
      <c r="H253" s="176">
        <v>2</v>
      </c>
      <c r="I253" s="177"/>
      <c r="J253" s="178">
        <f>ROUND(I253*H253,2)</f>
        <v>0</v>
      </c>
      <c r="K253" s="174" t="s">
        <v>220</v>
      </c>
      <c r="L253" s="38"/>
      <c r="M253" s="179" t="s">
        <v>3</v>
      </c>
      <c r="N253" s="180" t="s">
        <v>43</v>
      </c>
      <c r="O253" s="71"/>
      <c r="P253" s="181">
        <f>O253*H253</f>
        <v>0</v>
      </c>
      <c r="Q253" s="181">
        <v>0.00068999999999999997</v>
      </c>
      <c r="R253" s="181">
        <f>Q253*H253</f>
        <v>0.0013799999999999999</v>
      </c>
      <c r="S253" s="181">
        <v>0</v>
      </c>
      <c r="T253" s="182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3" t="s">
        <v>98</v>
      </c>
      <c r="AT253" s="183" t="s">
        <v>216</v>
      </c>
      <c r="AU253" s="183" t="s">
        <v>80</v>
      </c>
      <c r="AY253" s="18" t="s">
        <v>213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8" t="s">
        <v>76</v>
      </c>
      <c r="BK253" s="184">
        <f>ROUND(I253*H253,2)</f>
        <v>0</v>
      </c>
      <c r="BL253" s="18" t="s">
        <v>98</v>
      </c>
      <c r="BM253" s="183" t="s">
        <v>3334</v>
      </c>
    </row>
    <row r="254" s="2" customFormat="1">
      <c r="A254" s="37"/>
      <c r="B254" s="38"/>
      <c r="C254" s="37"/>
      <c r="D254" s="185" t="s">
        <v>224</v>
      </c>
      <c r="E254" s="37"/>
      <c r="F254" s="186" t="s">
        <v>3335</v>
      </c>
      <c r="G254" s="37"/>
      <c r="H254" s="37"/>
      <c r="I254" s="187"/>
      <c r="J254" s="37"/>
      <c r="K254" s="37"/>
      <c r="L254" s="38"/>
      <c r="M254" s="188"/>
      <c r="N254" s="189"/>
      <c r="O254" s="71"/>
      <c r="P254" s="71"/>
      <c r="Q254" s="71"/>
      <c r="R254" s="71"/>
      <c r="S254" s="71"/>
      <c r="T254" s="72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8" t="s">
        <v>224</v>
      </c>
      <c r="AU254" s="18" t="s">
        <v>80</v>
      </c>
    </row>
    <row r="255" s="2" customFormat="1" ht="21.75" customHeight="1">
      <c r="A255" s="37"/>
      <c r="B255" s="171"/>
      <c r="C255" s="172" t="s">
        <v>625</v>
      </c>
      <c r="D255" s="172" t="s">
        <v>216</v>
      </c>
      <c r="E255" s="173" t="s">
        <v>3336</v>
      </c>
      <c r="F255" s="174" t="s">
        <v>3337</v>
      </c>
      <c r="G255" s="175" t="s">
        <v>329</v>
      </c>
      <c r="H255" s="176">
        <v>6</v>
      </c>
      <c r="I255" s="177"/>
      <c r="J255" s="178">
        <f>ROUND(I255*H255,2)</f>
        <v>0</v>
      </c>
      <c r="K255" s="174" t="s">
        <v>220</v>
      </c>
      <c r="L255" s="38"/>
      <c r="M255" s="179" t="s">
        <v>3</v>
      </c>
      <c r="N255" s="180" t="s">
        <v>43</v>
      </c>
      <c r="O255" s="71"/>
      <c r="P255" s="181">
        <f>O255*H255</f>
        <v>0</v>
      </c>
      <c r="Q255" s="181">
        <v>0.0022300000000000002</v>
      </c>
      <c r="R255" s="181">
        <f>Q255*H255</f>
        <v>0.013380000000000001</v>
      </c>
      <c r="S255" s="181">
        <v>0</v>
      </c>
      <c r="T255" s="182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3" t="s">
        <v>98</v>
      </c>
      <c r="AT255" s="183" t="s">
        <v>216</v>
      </c>
      <c r="AU255" s="183" t="s">
        <v>80</v>
      </c>
      <c r="AY255" s="18" t="s">
        <v>213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8" t="s">
        <v>76</v>
      </c>
      <c r="BK255" s="184">
        <f>ROUND(I255*H255,2)</f>
        <v>0</v>
      </c>
      <c r="BL255" s="18" t="s">
        <v>98</v>
      </c>
      <c r="BM255" s="183" t="s">
        <v>3338</v>
      </c>
    </row>
    <row r="256" s="2" customFormat="1">
      <c r="A256" s="37"/>
      <c r="B256" s="38"/>
      <c r="C256" s="37"/>
      <c r="D256" s="185" t="s">
        <v>224</v>
      </c>
      <c r="E256" s="37"/>
      <c r="F256" s="186" t="s">
        <v>3339</v>
      </c>
      <c r="G256" s="37"/>
      <c r="H256" s="37"/>
      <c r="I256" s="187"/>
      <c r="J256" s="37"/>
      <c r="K256" s="37"/>
      <c r="L256" s="38"/>
      <c r="M256" s="188"/>
      <c r="N256" s="189"/>
      <c r="O256" s="71"/>
      <c r="P256" s="71"/>
      <c r="Q256" s="71"/>
      <c r="R256" s="71"/>
      <c r="S256" s="71"/>
      <c r="T256" s="72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8" t="s">
        <v>224</v>
      </c>
      <c r="AU256" s="18" t="s">
        <v>80</v>
      </c>
    </row>
    <row r="257" s="2" customFormat="1" ht="24.15" customHeight="1">
      <c r="A257" s="37"/>
      <c r="B257" s="171"/>
      <c r="C257" s="172" t="s">
        <v>630</v>
      </c>
      <c r="D257" s="172" t="s">
        <v>216</v>
      </c>
      <c r="E257" s="173" t="s">
        <v>3340</v>
      </c>
      <c r="F257" s="174" t="s">
        <v>3341</v>
      </c>
      <c r="G257" s="175" t="s">
        <v>329</v>
      </c>
      <c r="H257" s="176">
        <v>1</v>
      </c>
      <c r="I257" s="177"/>
      <c r="J257" s="178">
        <f>ROUND(I257*H257,2)</f>
        <v>0</v>
      </c>
      <c r="K257" s="174" t="s">
        <v>220</v>
      </c>
      <c r="L257" s="38"/>
      <c r="M257" s="179" t="s">
        <v>3</v>
      </c>
      <c r="N257" s="180" t="s">
        <v>43</v>
      </c>
      <c r="O257" s="71"/>
      <c r="P257" s="181">
        <f>O257*H257</f>
        <v>0</v>
      </c>
      <c r="Q257" s="181">
        <v>0.00055999999999999995</v>
      </c>
      <c r="R257" s="181">
        <f>Q257*H257</f>
        <v>0.00055999999999999995</v>
      </c>
      <c r="S257" s="181">
        <v>0</v>
      </c>
      <c r="T257" s="182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3" t="s">
        <v>98</v>
      </c>
      <c r="AT257" s="183" t="s">
        <v>216</v>
      </c>
      <c r="AU257" s="183" t="s">
        <v>80</v>
      </c>
      <c r="AY257" s="18" t="s">
        <v>213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8" t="s">
        <v>76</v>
      </c>
      <c r="BK257" s="184">
        <f>ROUND(I257*H257,2)</f>
        <v>0</v>
      </c>
      <c r="BL257" s="18" t="s">
        <v>98</v>
      </c>
      <c r="BM257" s="183" t="s">
        <v>3342</v>
      </c>
    </row>
    <row r="258" s="2" customFormat="1">
      <c r="A258" s="37"/>
      <c r="B258" s="38"/>
      <c r="C258" s="37"/>
      <c r="D258" s="185" t="s">
        <v>224</v>
      </c>
      <c r="E258" s="37"/>
      <c r="F258" s="186" t="s">
        <v>3343</v>
      </c>
      <c r="G258" s="37"/>
      <c r="H258" s="37"/>
      <c r="I258" s="187"/>
      <c r="J258" s="37"/>
      <c r="K258" s="37"/>
      <c r="L258" s="38"/>
      <c r="M258" s="188"/>
      <c r="N258" s="189"/>
      <c r="O258" s="71"/>
      <c r="P258" s="71"/>
      <c r="Q258" s="71"/>
      <c r="R258" s="71"/>
      <c r="S258" s="71"/>
      <c r="T258" s="72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8" t="s">
        <v>224</v>
      </c>
      <c r="AU258" s="18" t="s">
        <v>80</v>
      </c>
    </row>
    <row r="259" s="2" customFormat="1" ht="16.5" customHeight="1">
      <c r="A259" s="37"/>
      <c r="B259" s="171"/>
      <c r="C259" s="172" t="s">
        <v>636</v>
      </c>
      <c r="D259" s="172" t="s">
        <v>216</v>
      </c>
      <c r="E259" s="173" t="s">
        <v>3344</v>
      </c>
      <c r="F259" s="174" t="s">
        <v>3345</v>
      </c>
      <c r="G259" s="175" t="s">
        <v>329</v>
      </c>
      <c r="H259" s="176">
        <v>2</v>
      </c>
      <c r="I259" s="177"/>
      <c r="J259" s="178">
        <f>ROUND(I259*H259,2)</f>
        <v>0</v>
      </c>
      <c r="K259" s="174" t="s">
        <v>220</v>
      </c>
      <c r="L259" s="38"/>
      <c r="M259" s="179" t="s">
        <v>3</v>
      </c>
      <c r="N259" s="180" t="s">
        <v>43</v>
      </c>
      <c r="O259" s="71"/>
      <c r="P259" s="181">
        <f>O259*H259</f>
        <v>0</v>
      </c>
      <c r="Q259" s="181">
        <v>0.00114</v>
      </c>
      <c r="R259" s="181">
        <f>Q259*H259</f>
        <v>0.0022799999999999999</v>
      </c>
      <c r="S259" s="181">
        <v>0</v>
      </c>
      <c r="T259" s="182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3" t="s">
        <v>98</v>
      </c>
      <c r="AT259" s="183" t="s">
        <v>216</v>
      </c>
      <c r="AU259" s="183" t="s">
        <v>80</v>
      </c>
      <c r="AY259" s="18" t="s">
        <v>213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8" t="s">
        <v>76</v>
      </c>
      <c r="BK259" s="184">
        <f>ROUND(I259*H259,2)</f>
        <v>0</v>
      </c>
      <c r="BL259" s="18" t="s">
        <v>98</v>
      </c>
      <c r="BM259" s="183" t="s">
        <v>3346</v>
      </c>
    </row>
    <row r="260" s="2" customFormat="1">
      <c r="A260" s="37"/>
      <c r="B260" s="38"/>
      <c r="C260" s="37"/>
      <c r="D260" s="185" t="s">
        <v>224</v>
      </c>
      <c r="E260" s="37"/>
      <c r="F260" s="186" t="s">
        <v>3347</v>
      </c>
      <c r="G260" s="37"/>
      <c r="H260" s="37"/>
      <c r="I260" s="187"/>
      <c r="J260" s="37"/>
      <c r="K260" s="37"/>
      <c r="L260" s="38"/>
      <c r="M260" s="188"/>
      <c r="N260" s="189"/>
      <c r="O260" s="71"/>
      <c r="P260" s="71"/>
      <c r="Q260" s="71"/>
      <c r="R260" s="71"/>
      <c r="S260" s="71"/>
      <c r="T260" s="72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8" t="s">
        <v>224</v>
      </c>
      <c r="AU260" s="18" t="s">
        <v>80</v>
      </c>
    </row>
    <row r="261" s="2" customFormat="1" ht="24.15" customHeight="1">
      <c r="A261" s="37"/>
      <c r="B261" s="171"/>
      <c r="C261" s="172" t="s">
        <v>640</v>
      </c>
      <c r="D261" s="172" t="s">
        <v>216</v>
      </c>
      <c r="E261" s="173" t="s">
        <v>3348</v>
      </c>
      <c r="F261" s="174" t="s">
        <v>3349</v>
      </c>
      <c r="G261" s="175" t="s">
        <v>329</v>
      </c>
      <c r="H261" s="176">
        <v>19</v>
      </c>
      <c r="I261" s="177"/>
      <c r="J261" s="178">
        <f>ROUND(I261*H261,2)</f>
        <v>0</v>
      </c>
      <c r="K261" s="174" t="s">
        <v>220</v>
      </c>
      <c r="L261" s="38"/>
      <c r="M261" s="179" t="s">
        <v>3</v>
      </c>
      <c r="N261" s="180" t="s">
        <v>43</v>
      </c>
      <c r="O261" s="71"/>
      <c r="P261" s="181">
        <f>O261*H261</f>
        <v>0</v>
      </c>
      <c r="Q261" s="181">
        <v>0.00024000000000000001</v>
      </c>
      <c r="R261" s="181">
        <f>Q261*H261</f>
        <v>0.0045599999999999998</v>
      </c>
      <c r="S261" s="181">
        <v>0</v>
      </c>
      <c r="T261" s="182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3" t="s">
        <v>98</v>
      </c>
      <c r="AT261" s="183" t="s">
        <v>216</v>
      </c>
      <c r="AU261" s="183" t="s">
        <v>80</v>
      </c>
      <c r="AY261" s="18" t="s">
        <v>213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8" t="s">
        <v>76</v>
      </c>
      <c r="BK261" s="184">
        <f>ROUND(I261*H261,2)</f>
        <v>0</v>
      </c>
      <c r="BL261" s="18" t="s">
        <v>98</v>
      </c>
      <c r="BM261" s="183" t="s">
        <v>3350</v>
      </c>
    </row>
    <row r="262" s="2" customFormat="1">
      <c r="A262" s="37"/>
      <c r="B262" s="38"/>
      <c r="C262" s="37"/>
      <c r="D262" s="185" t="s">
        <v>224</v>
      </c>
      <c r="E262" s="37"/>
      <c r="F262" s="186" t="s">
        <v>3351</v>
      </c>
      <c r="G262" s="37"/>
      <c r="H262" s="37"/>
      <c r="I262" s="187"/>
      <c r="J262" s="37"/>
      <c r="K262" s="37"/>
      <c r="L262" s="38"/>
      <c r="M262" s="188"/>
      <c r="N262" s="189"/>
      <c r="O262" s="71"/>
      <c r="P262" s="71"/>
      <c r="Q262" s="71"/>
      <c r="R262" s="71"/>
      <c r="S262" s="71"/>
      <c r="T262" s="72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8" t="s">
        <v>224</v>
      </c>
      <c r="AU262" s="18" t="s">
        <v>80</v>
      </c>
    </row>
    <row r="263" s="2" customFormat="1" ht="24.15" customHeight="1">
      <c r="A263" s="37"/>
      <c r="B263" s="171"/>
      <c r="C263" s="172" t="s">
        <v>645</v>
      </c>
      <c r="D263" s="172" t="s">
        <v>216</v>
      </c>
      <c r="E263" s="173" t="s">
        <v>3352</v>
      </c>
      <c r="F263" s="174" t="s">
        <v>3353</v>
      </c>
      <c r="G263" s="175" t="s">
        <v>329</v>
      </c>
      <c r="H263" s="176">
        <v>1</v>
      </c>
      <c r="I263" s="177"/>
      <c r="J263" s="178">
        <f>ROUND(I263*H263,2)</f>
        <v>0</v>
      </c>
      <c r="K263" s="174" t="s">
        <v>220</v>
      </c>
      <c r="L263" s="38"/>
      <c r="M263" s="179" t="s">
        <v>3</v>
      </c>
      <c r="N263" s="180" t="s">
        <v>43</v>
      </c>
      <c r="O263" s="71"/>
      <c r="P263" s="181">
        <f>O263*H263</f>
        <v>0</v>
      </c>
      <c r="Q263" s="181">
        <v>0.0018</v>
      </c>
      <c r="R263" s="181">
        <f>Q263*H263</f>
        <v>0.0018</v>
      </c>
      <c r="S263" s="181">
        <v>0</v>
      </c>
      <c r="T263" s="182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3" t="s">
        <v>98</v>
      </c>
      <c r="AT263" s="183" t="s">
        <v>216</v>
      </c>
      <c r="AU263" s="183" t="s">
        <v>80</v>
      </c>
      <c r="AY263" s="18" t="s">
        <v>213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8" t="s">
        <v>76</v>
      </c>
      <c r="BK263" s="184">
        <f>ROUND(I263*H263,2)</f>
        <v>0</v>
      </c>
      <c r="BL263" s="18" t="s">
        <v>98</v>
      </c>
      <c r="BM263" s="183" t="s">
        <v>3354</v>
      </c>
    </row>
    <row r="264" s="2" customFormat="1">
      <c r="A264" s="37"/>
      <c r="B264" s="38"/>
      <c r="C264" s="37"/>
      <c r="D264" s="185" t="s">
        <v>224</v>
      </c>
      <c r="E264" s="37"/>
      <c r="F264" s="186" t="s">
        <v>3355</v>
      </c>
      <c r="G264" s="37"/>
      <c r="H264" s="37"/>
      <c r="I264" s="187"/>
      <c r="J264" s="37"/>
      <c r="K264" s="37"/>
      <c r="L264" s="38"/>
      <c r="M264" s="188"/>
      <c r="N264" s="189"/>
      <c r="O264" s="71"/>
      <c r="P264" s="71"/>
      <c r="Q264" s="71"/>
      <c r="R264" s="71"/>
      <c r="S264" s="71"/>
      <c r="T264" s="72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8" t="s">
        <v>224</v>
      </c>
      <c r="AU264" s="18" t="s">
        <v>80</v>
      </c>
    </row>
    <row r="265" s="2" customFormat="1" ht="24.15" customHeight="1">
      <c r="A265" s="37"/>
      <c r="B265" s="171"/>
      <c r="C265" s="172" t="s">
        <v>651</v>
      </c>
      <c r="D265" s="172" t="s">
        <v>216</v>
      </c>
      <c r="E265" s="173" t="s">
        <v>3356</v>
      </c>
      <c r="F265" s="174" t="s">
        <v>3357</v>
      </c>
      <c r="G265" s="175" t="s">
        <v>329</v>
      </c>
      <c r="H265" s="176">
        <v>2</v>
      </c>
      <c r="I265" s="177"/>
      <c r="J265" s="178">
        <f>ROUND(I265*H265,2)</f>
        <v>0</v>
      </c>
      <c r="K265" s="174" t="s">
        <v>220</v>
      </c>
      <c r="L265" s="38"/>
      <c r="M265" s="179" t="s">
        <v>3</v>
      </c>
      <c r="N265" s="180" t="s">
        <v>43</v>
      </c>
      <c r="O265" s="71"/>
      <c r="P265" s="181">
        <f>O265*H265</f>
        <v>0</v>
      </c>
      <c r="Q265" s="181">
        <v>0.00016000000000000001</v>
      </c>
      <c r="R265" s="181">
        <f>Q265*H265</f>
        <v>0.00032000000000000003</v>
      </c>
      <c r="S265" s="181">
        <v>0</v>
      </c>
      <c r="T265" s="182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3" t="s">
        <v>98</v>
      </c>
      <c r="AT265" s="183" t="s">
        <v>216</v>
      </c>
      <c r="AU265" s="183" t="s">
        <v>80</v>
      </c>
      <c r="AY265" s="18" t="s">
        <v>213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8" t="s">
        <v>76</v>
      </c>
      <c r="BK265" s="184">
        <f>ROUND(I265*H265,2)</f>
        <v>0</v>
      </c>
      <c r="BL265" s="18" t="s">
        <v>98</v>
      </c>
      <c r="BM265" s="183" t="s">
        <v>3358</v>
      </c>
    </row>
    <row r="266" s="2" customFormat="1">
      <c r="A266" s="37"/>
      <c r="B266" s="38"/>
      <c r="C266" s="37"/>
      <c r="D266" s="185" t="s">
        <v>224</v>
      </c>
      <c r="E266" s="37"/>
      <c r="F266" s="186" t="s">
        <v>3359</v>
      </c>
      <c r="G266" s="37"/>
      <c r="H266" s="37"/>
      <c r="I266" s="187"/>
      <c r="J266" s="37"/>
      <c r="K266" s="37"/>
      <c r="L266" s="38"/>
      <c r="M266" s="188"/>
      <c r="N266" s="189"/>
      <c r="O266" s="71"/>
      <c r="P266" s="71"/>
      <c r="Q266" s="71"/>
      <c r="R266" s="71"/>
      <c r="S266" s="71"/>
      <c r="T266" s="72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8" t="s">
        <v>224</v>
      </c>
      <c r="AU266" s="18" t="s">
        <v>80</v>
      </c>
    </row>
    <row r="267" s="2" customFormat="1" ht="24.15" customHeight="1">
      <c r="A267" s="37"/>
      <c r="B267" s="171"/>
      <c r="C267" s="172" t="s">
        <v>656</v>
      </c>
      <c r="D267" s="172" t="s">
        <v>216</v>
      </c>
      <c r="E267" s="173" t="s">
        <v>3360</v>
      </c>
      <c r="F267" s="174" t="s">
        <v>3361</v>
      </c>
      <c r="G267" s="175" t="s">
        <v>329</v>
      </c>
      <c r="H267" s="176">
        <v>1</v>
      </c>
      <c r="I267" s="177"/>
      <c r="J267" s="178">
        <f>ROUND(I267*H267,2)</f>
        <v>0</v>
      </c>
      <c r="K267" s="174" t="s">
        <v>220</v>
      </c>
      <c r="L267" s="38"/>
      <c r="M267" s="179" t="s">
        <v>3</v>
      </c>
      <c r="N267" s="180" t="s">
        <v>43</v>
      </c>
      <c r="O267" s="71"/>
      <c r="P267" s="181">
        <f>O267*H267</f>
        <v>0</v>
      </c>
      <c r="Q267" s="181">
        <v>4.0000000000000003E-05</v>
      </c>
      <c r="R267" s="181">
        <f>Q267*H267</f>
        <v>4.0000000000000003E-05</v>
      </c>
      <c r="S267" s="181">
        <v>0</v>
      </c>
      <c r="T267" s="182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3" t="s">
        <v>98</v>
      </c>
      <c r="AT267" s="183" t="s">
        <v>216</v>
      </c>
      <c r="AU267" s="183" t="s">
        <v>80</v>
      </c>
      <c r="AY267" s="18" t="s">
        <v>213</v>
      </c>
      <c r="BE267" s="184">
        <f>IF(N267="základní",J267,0)</f>
        <v>0</v>
      </c>
      <c r="BF267" s="184">
        <f>IF(N267="snížená",J267,0)</f>
        <v>0</v>
      </c>
      <c r="BG267" s="184">
        <f>IF(N267="zákl. přenesená",J267,0)</f>
        <v>0</v>
      </c>
      <c r="BH267" s="184">
        <f>IF(N267="sníž. přenesená",J267,0)</f>
        <v>0</v>
      </c>
      <c r="BI267" s="184">
        <f>IF(N267="nulová",J267,0)</f>
        <v>0</v>
      </c>
      <c r="BJ267" s="18" t="s">
        <v>76</v>
      </c>
      <c r="BK267" s="184">
        <f>ROUND(I267*H267,2)</f>
        <v>0</v>
      </c>
      <c r="BL267" s="18" t="s">
        <v>98</v>
      </c>
      <c r="BM267" s="183" t="s">
        <v>3362</v>
      </c>
    </row>
    <row r="268" s="2" customFormat="1">
      <c r="A268" s="37"/>
      <c r="B268" s="38"/>
      <c r="C268" s="37"/>
      <c r="D268" s="185" t="s">
        <v>224</v>
      </c>
      <c r="E268" s="37"/>
      <c r="F268" s="186" t="s">
        <v>3363</v>
      </c>
      <c r="G268" s="37"/>
      <c r="H268" s="37"/>
      <c r="I268" s="187"/>
      <c r="J268" s="37"/>
      <c r="K268" s="37"/>
      <c r="L268" s="38"/>
      <c r="M268" s="188"/>
      <c r="N268" s="189"/>
      <c r="O268" s="71"/>
      <c r="P268" s="71"/>
      <c r="Q268" s="71"/>
      <c r="R268" s="71"/>
      <c r="S268" s="71"/>
      <c r="T268" s="72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8" t="s">
        <v>224</v>
      </c>
      <c r="AU268" s="18" t="s">
        <v>80</v>
      </c>
    </row>
    <row r="269" s="2" customFormat="1" ht="24.15" customHeight="1">
      <c r="A269" s="37"/>
      <c r="B269" s="171"/>
      <c r="C269" s="172" t="s">
        <v>661</v>
      </c>
      <c r="D269" s="172" t="s">
        <v>216</v>
      </c>
      <c r="E269" s="173" t="s">
        <v>3364</v>
      </c>
      <c r="F269" s="174" t="s">
        <v>3365</v>
      </c>
      <c r="G269" s="175" t="s">
        <v>329</v>
      </c>
      <c r="H269" s="176">
        <v>5</v>
      </c>
      <c r="I269" s="177"/>
      <c r="J269" s="178">
        <f>ROUND(I269*H269,2)</f>
        <v>0</v>
      </c>
      <c r="K269" s="174" t="s">
        <v>220</v>
      </c>
      <c r="L269" s="38"/>
      <c r="M269" s="179" t="s">
        <v>3</v>
      </c>
      <c r="N269" s="180" t="s">
        <v>43</v>
      </c>
      <c r="O269" s="71"/>
      <c r="P269" s="181">
        <f>O269*H269</f>
        <v>0</v>
      </c>
      <c r="Q269" s="181">
        <v>4.0000000000000003E-05</v>
      </c>
      <c r="R269" s="181">
        <f>Q269*H269</f>
        <v>0.00020000000000000001</v>
      </c>
      <c r="S269" s="181">
        <v>0</v>
      </c>
      <c r="T269" s="182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3" t="s">
        <v>98</v>
      </c>
      <c r="AT269" s="183" t="s">
        <v>216</v>
      </c>
      <c r="AU269" s="183" t="s">
        <v>80</v>
      </c>
      <c r="AY269" s="18" t="s">
        <v>213</v>
      </c>
      <c r="BE269" s="184">
        <f>IF(N269="základní",J269,0)</f>
        <v>0</v>
      </c>
      <c r="BF269" s="184">
        <f>IF(N269="snížená",J269,0)</f>
        <v>0</v>
      </c>
      <c r="BG269" s="184">
        <f>IF(N269="zákl. přenesená",J269,0)</f>
        <v>0</v>
      </c>
      <c r="BH269" s="184">
        <f>IF(N269="sníž. přenesená",J269,0)</f>
        <v>0</v>
      </c>
      <c r="BI269" s="184">
        <f>IF(N269="nulová",J269,0)</f>
        <v>0</v>
      </c>
      <c r="BJ269" s="18" t="s">
        <v>76</v>
      </c>
      <c r="BK269" s="184">
        <f>ROUND(I269*H269,2)</f>
        <v>0</v>
      </c>
      <c r="BL269" s="18" t="s">
        <v>98</v>
      </c>
      <c r="BM269" s="183" t="s">
        <v>3366</v>
      </c>
    </row>
    <row r="270" s="2" customFormat="1">
      <c r="A270" s="37"/>
      <c r="B270" s="38"/>
      <c r="C270" s="37"/>
      <c r="D270" s="185" t="s">
        <v>224</v>
      </c>
      <c r="E270" s="37"/>
      <c r="F270" s="186" t="s">
        <v>3367</v>
      </c>
      <c r="G270" s="37"/>
      <c r="H270" s="37"/>
      <c r="I270" s="187"/>
      <c r="J270" s="37"/>
      <c r="K270" s="37"/>
      <c r="L270" s="38"/>
      <c r="M270" s="188"/>
      <c r="N270" s="189"/>
      <c r="O270" s="71"/>
      <c r="P270" s="71"/>
      <c r="Q270" s="71"/>
      <c r="R270" s="71"/>
      <c r="S270" s="71"/>
      <c r="T270" s="72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8" t="s">
        <v>224</v>
      </c>
      <c r="AU270" s="18" t="s">
        <v>80</v>
      </c>
    </row>
    <row r="271" s="2" customFormat="1" ht="24.15" customHeight="1">
      <c r="A271" s="37"/>
      <c r="B271" s="171"/>
      <c r="C271" s="172" t="s">
        <v>666</v>
      </c>
      <c r="D271" s="172" t="s">
        <v>216</v>
      </c>
      <c r="E271" s="173" t="s">
        <v>3368</v>
      </c>
      <c r="F271" s="174" t="s">
        <v>3369</v>
      </c>
      <c r="G271" s="175" t="s">
        <v>329</v>
      </c>
      <c r="H271" s="176">
        <v>1</v>
      </c>
      <c r="I271" s="177"/>
      <c r="J271" s="178">
        <f>ROUND(I271*H271,2)</f>
        <v>0</v>
      </c>
      <c r="K271" s="174" t="s">
        <v>220</v>
      </c>
      <c r="L271" s="38"/>
      <c r="M271" s="179" t="s">
        <v>3</v>
      </c>
      <c r="N271" s="180" t="s">
        <v>43</v>
      </c>
      <c r="O271" s="71"/>
      <c r="P271" s="181">
        <f>O271*H271</f>
        <v>0</v>
      </c>
      <c r="Q271" s="181">
        <v>0.00024000000000000001</v>
      </c>
      <c r="R271" s="181">
        <f>Q271*H271</f>
        <v>0.00024000000000000001</v>
      </c>
      <c r="S271" s="181">
        <v>0</v>
      </c>
      <c r="T271" s="182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3" t="s">
        <v>98</v>
      </c>
      <c r="AT271" s="183" t="s">
        <v>216</v>
      </c>
      <c r="AU271" s="183" t="s">
        <v>80</v>
      </c>
      <c r="AY271" s="18" t="s">
        <v>213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8" t="s">
        <v>76</v>
      </c>
      <c r="BK271" s="184">
        <f>ROUND(I271*H271,2)</f>
        <v>0</v>
      </c>
      <c r="BL271" s="18" t="s">
        <v>98</v>
      </c>
      <c r="BM271" s="183" t="s">
        <v>3370</v>
      </c>
    </row>
    <row r="272" s="2" customFormat="1">
      <c r="A272" s="37"/>
      <c r="B272" s="38"/>
      <c r="C272" s="37"/>
      <c r="D272" s="185" t="s">
        <v>224</v>
      </c>
      <c r="E272" s="37"/>
      <c r="F272" s="186" t="s">
        <v>3371</v>
      </c>
      <c r="G272" s="37"/>
      <c r="H272" s="37"/>
      <c r="I272" s="187"/>
      <c r="J272" s="37"/>
      <c r="K272" s="37"/>
      <c r="L272" s="38"/>
      <c r="M272" s="188"/>
      <c r="N272" s="189"/>
      <c r="O272" s="71"/>
      <c r="P272" s="71"/>
      <c r="Q272" s="71"/>
      <c r="R272" s="71"/>
      <c r="S272" s="71"/>
      <c r="T272" s="72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8" t="s">
        <v>224</v>
      </c>
      <c r="AU272" s="18" t="s">
        <v>80</v>
      </c>
    </row>
    <row r="273" s="2" customFormat="1" ht="24.15" customHeight="1">
      <c r="A273" s="37"/>
      <c r="B273" s="171"/>
      <c r="C273" s="172" t="s">
        <v>671</v>
      </c>
      <c r="D273" s="172" t="s">
        <v>216</v>
      </c>
      <c r="E273" s="173" t="s">
        <v>3372</v>
      </c>
      <c r="F273" s="174" t="s">
        <v>3373</v>
      </c>
      <c r="G273" s="175" t="s">
        <v>329</v>
      </c>
      <c r="H273" s="176">
        <v>1</v>
      </c>
      <c r="I273" s="177"/>
      <c r="J273" s="178">
        <f>ROUND(I273*H273,2)</f>
        <v>0</v>
      </c>
      <c r="K273" s="174" t="s">
        <v>220</v>
      </c>
      <c r="L273" s="38"/>
      <c r="M273" s="179" t="s">
        <v>3</v>
      </c>
      <c r="N273" s="180" t="s">
        <v>43</v>
      </c>
      <c r="O273" s="71"/>
      <c r="P273" s="181">
        <f>O273*H273</f>
        <v>0</v>
      </c>
      <c r="Q273" s="181">
        <v>0.00027999999999999998</v>
      </c>
      <c r="R273" s="181">
        <f>Q273*H273</f>
        <v>0.00027999999999999998</v>
      </c>
      <c r="S273" s="181">
        <v>0</v>
      </c>
      <c r="T273" s="182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3" t="s">
        <v>98</v>
      </c>
      <c r="AT273" s="183" t="s">
        <v>216</v>
      </c>
      <c r="AU273" s="183" t="s">
        <v>80</v>
      </c>
      <c r="AY273" s="18" t="s">
        <v>213</v>
      </c>
      <c r="BE273" s="184">
        <f>IF(N273="základní",J273,0)</f>
        <v>0</v>
      </c>
      <c r="BF273" s="184">
        <f>IF(N273="snížená",J273,0)</f>
        <v>0</v>
      </c>
      <c r="BG273" s="184">
        <f>IF(N273="zákl. přenesená",J273,0)</f>
        <v>0</v>
      </c>
      <c r="BH273" s="184">
        <f>IF(N273="sníž. přenesená",J273,0)</f>
        <v>0</v>
      </c>
      <c r="BI273" s="184">
        <f>IF(N273="nulová",J273,0)</f>
        <v>0</v>
      </c>
      <c r="BJ273" s="18" t="s">
        <v>76</v>
      </c>
      <c r="BK273" s="184">
        <f>ROUND(I273*H273,2)</f>
        <v>0</v>
      </c>
      <c r="BL273" s="18" t="s">
        <v>98</v>
      </c>
      <c r="BM273" s="183" t="s">
        <v>3374</v>
      </c>
    </row>
    <row r="274" s="2" customFormat="1">
      <c r="A274" s="37"/>
      <c r="B274" s="38"/>
      <c r="C274" s="37"/>
      <c r="D274" s="185" t="s">
        <v>224</v>
      </c>
      <c r="E274" s="37"/>
      <c r="F274" s="186" t="s">
        <v>3375</v>
      </c>
      <c r="G274" s="37"/>
      <c r="H274" s="37"/>
      <c r="I274" s="187"/>
      <c r="J274" s="37"/>
      <c r="K274" s="37"/>
      <c r="L274" s="38"/>
      <c r="M274" s="188"/>
      <c r="N274" s="189"/>
      <c r="O274" s="71"/>
      <c r="P274" s="71"/>
      <c r="Q274" s="71"/>
      <c r="R274" s="71"/>
      <c r="S274" s="71"/>
      <c r="T274" s="72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8" t="s">
        <v>224</v>
      </c>
      <c r="AU274" s="18" t="s">
        <v>80</v>
      </c>
    </row>
    <row r="275" s="2" customFormat="1" ht="44.25" customHeight="1">
      <c r="A275" s="37"/>
      <c r="B275" s="171"/>
      <c r="C275" s="172" t="s">
        <v>679</v>
      </c>
      <c r="D275" s="172" t="s">
        <v>216</v>
      </c>
      <c r="E275" s="173" t="s">
        <v>3376</v>
      </c>
      <c r="F275" s="174" t="s">
        <v>3377</v>
      </c>
      <c r="G275" s="175" t="s">
        <v>329</v>
      </c>
      <c r="H275" s="176">
        <v>2</v>
      </c>
      <c r="I275" s="177"/>
      <c r="J275" s="178">
        <f>ROUND(I275*H275,2)</f>
        <v>0</v>
      </c>
      <c r="K275" s="174" t="s">
        <v>3378</v>
      </c>
      <c r="L275" s="38"/>
      <c r="M275" s="179" t="s">
        <v>3</v>
      </c>
      <c r="N275" s="180" t="s">
        <v>43</v>
      </c>
      <c r="O275" s="71"/>
      <c r="P275" s="181">
        <f>O275*H275</f>
        <v>0</v>
      </c>
      <c r="Q275" s="181">
        <v>0.016969999999999999</v>
      </c>
      <c r="R275" s="181">
        <f>Q275*H275</f>
        <v>0.033939999999999998</v>
      </c>
      <c r="S275" s="181">
        <v>0</v>
      </c>
      <c r="T275" s="182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3" t="s">
        <v>98</v>
      </c>
      <c r="AT275" s="183" t="s">
        <v>216</v>
      </c>
      <c r="AU275" s="183" t="s">
        <v>80</v>
      </c>
      <c r="AY275" s="18" t="s">
        <v>213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8" t="s">
        <v>76</v>
      </c>
      <c r="BK275" s="184">
        <f>ROUND(I275*H275,2)</f>
        <v>0</v>
      </c>
      <c r="BL275" s="18" t="s">
        <v>98</v>
      </c>
      <c r="BM275" s="183" t="s">
        <v>3379</v>
      </c>
    </row>
    <row r="276" s="2" customFormat="1" ht="37.8" customHeight="1">
      <c r="A276" s="37"/>
      <c r="B276" s="171"/>
      <c r="C276" s="172" t="s">
        <v>681</v>
      </c>
      <c r="D276" s="172" t="s">
        <v>216</v>
      </c>
      <c r="E276" s="173" t="s">
        <v>3380</v>
      </c>
      <c r="F276" s="174" t="s">
        <v>3381</v>
      </c>
      <c r="G276" s="175" t="s">
        <v>329</v>
      </c>
      <c r="H276" s="176">
        <v>2</v>
      </c>
      <c r="I276" s="177"/>
      <c r="J276" s="178">
        <f>ROUND(I276*H276,2)</f>
        <v>0</v>
      </c>
      <c r="K276" s="174" t="s">
        <v>3378</v>
      </c>
      <c r="L276" s="38"/>
      <c r="M276" s="179" t="s">
        <v>3</v>
      </c>
      <c r="N276" s="180" t="s">
        <v>43</v>
      </c>
      <c r="O276" s="71"/>
      <c r="P276" s="181">
        <f>O276*H276</f>
        <v>0</v>
      </c>
      <c r="Q276" s="181">
        <v>0.016969999999999999</v>
      </c>
      <c r="R276" s="181">
        <f>Q276*H276</f>
        <v>0.033939999999999998</v>
      </c>
      <c r="S276" s="181">
        <v>0</v>
      </c>
      <c r="T276" s="182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3" t="s">
        <v>98</v>
      </c>
      <c r="AT276" s="183" t="s">
        <v>216</v>
      </c>
      <c r="AU276" s="183" t="s">
        <v>80</v>
      </c>
      <c r="AY276" s="18" t="s">
        <v>213</v>
      </c>
      <c r="BE276" s="184">
        <f>IF(N276="základní",J276,0)</f>
        <v>0</v>
      </c>
      <c r="BF276" s="184">
        <f>IF(N276="snížená",J276,0)</f>
        <v>0</v>
      </c>
      <c r="BG276" s="184">
        <f>IF(N276="zákl. přenesená",J276,0)</f>
        <v>0</v>
      </c>
      <c r="BH276" s="184">
        <f>IF(N276="sníž. přenesená",J276,0)</f>
        <v>0</v>
      </c>
      <c r="BI276" s="184">
        <f>IF(N276="nulová",J276,0)</f>
        <v>0</v>
      </c>
      <c r="BJ276" s="18" t="s">
        <v>76</v>
      </c>
      <c r="BK276" s="184">
        <f>ROUND(I276*H276,2)</f>
        <v>0</v>
      </c>
      <c r="BL276" s="18" t="s">
        <v>98</v>
      </c>
      <c r="BM276" s="183" t="s">
        <v>3382</v>
      </c>
    </row>
    <row r="277" s="2" customFormat="1" ht="37.8" customHeight="1">
      <c r="A277" s="37"/>
      <c r="B277" s="171"/>
      <c r="C277" s="172" t="s">
        <v>683</v>
      </c>
      <c r="D277" s="172" t="s">
        <v>216</v>
      </c>
      <c r="E277" s="173" t="s">
        <v>3383</v>
      </c>
      <c r="F277" s="174" t="s">
        <v>3384</v>
      </c>
      <c r="G277" s="175" t="s">
        <v>329</v>
      </c>
      <c r="H277" s="176">
        <v>2</v>
      </c>
      <c r="I277" s="177"/>
      <c r="J277" s="178">
        <f>ROUND(I277*H277,2)</f>
        <v>0</v>
      </c>
      <c r="K277" s="174" t="s">
        <v>3378</v>
      </c>
      <c r="L277" s="38"/>
      <c r="M277" s="179" t="s">
        <v>3</v>
      </c>
      <c r="N277" s="180" t="s">
        <v>43</v>
      </c>
      <c r="O277" s="71"/>
      <c r="P277" s="181">
        <f>O277*H277</f>
        <v>0</v>
      </c>
      <c r="Q277" s="181">
        <v>0.016969999999999999</v>
      </c>
      <c r="R277" s="181">
        <f>Q277*H277</f>
        <v>0.033939999999999998</v>
      </c>
      <c r="S277" s="181">
        <v>0</v>
      </c>
      <c r="T277" s="182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3" t="s">
        <v>98</v>
      </c>
      <c r="AT277" s="183" t="s">
        <v>216</v>
      </c>
      <c r="AU277" s="183" t="s">
        <v>80</v>
      </c>
      <c r="AY277" s="18" t="s">
        <v>213</v>
      </c>
      <c r="BE277" s="184">
        <f>IF(N277="základní",J277,0)</f>
        <v>0</v>
      </c>
      <c r="BF277" s="184">
        <f>IF(N277="snížená",J277,0)</f>
        <v>0</v>
      </c>
      <c r="BG277" s="184">
        <f>IF(N277="zákl. přenesená",J277,0)</f>
        <v>0</v>
      </c>
      <c r="BH277" s="184">
        <f>IF(N277="sníž. přenesená",J277,0)</f>
        <v>0</v>
      </c>
      <c r="BI277" s="184">
        <f>IF(N277="nulová",J277,0)</f>
        <v>0</v>
      </c>
      <c r="BJ277" s="18" t="s">
        <v>76</v>
      </c>
      <c r="BK277" s="184">
        <f>ROUND(I277*H277,2)</f>
        <v>0</v>
      </c>
      <c r="BL277" s="18" t="s">
        <v>98</v>
      </c>
      <c r="BM277" s="183" t="s">
        <v>3385</v>
      </c>
    </row>
    <row r="278" s="2" customFormat="1" ht="37.8" customHeight="1">
      <c r="A278" s="37"/>
      <c r="B278" s="171"/>
      <c r="C278" s="172" t="s">
        <v>685</v>
      </c>
      <c r="D278" s="172" t="s">
        <v>216</v>
      </c>
      <c r="E278" s="173" t="s">
        <v>3386</v>
      </c>
      <c r="F278" s="174" t="s">
        <v>3387</v>
      </c>
      <c r="G278" s="175" t="s">
        <v>329</v>
      </c>
      <c r="H278" s="176">
        <v>2</v>
      </c>
      <c r="I278" s="177"/>
      <c r="J278" s="178">
        <f>ROUND(I278*H278,2)</f>
        <v>0</v>
      </c>
      <c r="K278" s="174" t="s">
        <v>3378</v>
      </c>
      <c r="L278" s="38"/>
      <c r="M278" s="179" t="s">
        <v>3</v>
      </c>
      <c r="N278" s="180" t="s">
        <v>43</v>
      </c>
      <c r="O278" s="71"/>
      <c r="P278" s="181">
        <f>O278*H278</f>
        <v>0</v>
      </c>
      <c r="Q278" s="181">
        <v>0.016969999999999999</v>
      </c>
      <c r="R278" s="181">
        <f>Q278*H278</f>
        <v>0.033939999999999998</v>
      </c>
      <c r="S278" s="181">
        <v>0</v>
      </c>
      <c r="T278" s="182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3" t="s">
        <v>98</v>
      </c>
      <c r="AT278" s="183" t="s">
        <v>216</v>
      </c>
      <c r="AU278" s="183" t="s">
        <v>80</v>
      </c>
      <c r="AY278" s="18" t="s">
        <v>213</v>
      </c>
      <c r="BE278" s="184">
        <f>IF(N278="základní",J278,0)</f>
        <v>0</v>
      </c>
      <c r="BF278" s="184">
        <f>IF(N278="snížená",J278,0)</f>
        <v>0</v>
      </c>
      <c r="BG278" s="184">
        <f>IF(N278="zákl. přenesená",J278,0)</f>
        <v>0</v>
      </c>
      <c r="BH278" s="184">
        <f>IF(N278="sníž. přenesená",J278,0)</f>
        <v>0</v>
      </c>
      <c r="BI278" s="184">
        <f>IF(N278="nulová",J278,0)</f>
        <v>0</v>
      </c>
      <c r="BJ278" s="18" t="s">
        <v>76</v>
      </c>
      <c r="BK278" s="184">
        <f>ROUND(I278*H278,2)</f>
        <v>0</v>
      </c>
      <c r="BL278" s="18" t="s">
        <v>98</v>
      </c>
      <c r="BM278" s="183" t="s">
        <v>3388</v>
      </c>
    </row>
    <row r="279" s="2" customFormat="1" ht="66.75" customHeight="1">
      <c r="A279" s="37"/>
      <c r="B279" s="171"/>
      <c r="C279" s="172" t="s">
        <v>687</v>
      </c>
      <c r="D279" s="172" t="s">
        <v>216</v>
      </c>
      <c r="E279" s="173" t="s">
        <v>3389</v>
      </c>
      <c r="F279" s="174" t="s">
        <v>3390</v>
      </c>
      <c r="G279" s="175" t="s">
        <v>329</v>
      </c>
      <c r="H279" s="176">
        <v>5</v>
      </c>
      <c r="I279" s="177"/>
      <c r="J279" s="178">
        <f>ROUND(I279*H279,2)</f>
        <v>0</v>
      </c>
      <c r="K279" s="174" t="s">
        <v>3378</v>
      </c>
      <c r="L279" s="38"/>
      <c r="M279" s="179" t="s">
        <v>3</v>
      </c>
      <c r="N279" s="180" t="s">
        <v>43</v>
      </c>
      <c r="O279" s="71"/>
      <c r="P279" s="181">
        <f>O279*H279</f>
        <v>0</v>
      </c>
      <c r="Q279" s="181">
        <v>0.016969999999999999</v>
      </c>
      <c r="R279" s="181">
        <f>Q279*H279</f>
        <v>0.084849999999999995</v>
      </c>
      <c r="S279" s="181">
        <v>0</v>
      </c>
      <c r="T279" s="182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3" t="s">
        <v>98</v>
      </c>
      <c r="AT279" s="183" t="s">
        <v>216</v>
      </c>
      <c r="AU279" s="183" t="s">
        <v>80</v>
      </c>
      <c r="AY279" s="18" t="s">
        <v>213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8" t="s">
        <v>76</v>
      </c>
      <c r="BK279" s="184">
        <f>ROUND(I279*H279,2)</f>
        <v>0</v>
      </c>
      <c r="BL279" s="18" t="s">
        <v>98</v>
      </c>
      <c r="BM279" s="183" t="s">
        <v>3391</v>
      </c>
    </row>
    <row r="280" s="2" customFormat="1" ht="37.8" customHeight="1">
      <c r="A280" s="37"/>
      <c r="B280" s="171"/>
      <c r="C280" s="172" t="s">
        <v>691</v>
      </c>
      <c r="D280" s="172" t="s">
        <v>216</v>
      </c>
      <c r="E280" s="173" t="s">
        <v>3392</v>
      </c>
      <c r="F280" s="174" t="s">
        <v>3393</v>
      </c>
      <c r="G280" s="175" t="s">
        <v>329</v>
      </c>
      <c r="H280" s="176">
        <v>5</v>
      </c>
      <c r="I280" s="177"/>
      <c r="J280" s="178">
        <f>ROUND(I280*H280,2)</f>
        <v>0</v>
      </c>
      <c r="K280" s="174" t="s">
        <v>3378</v>
      </c>
      <c r="L280" s="38"/>
      <c r="M280" s="179" t="s">
        <v>3</v>
      </c>
      <c r="N280" s="180" t="s">
        <v>43</v>
      </c>
      <c r="O280" s="71"/>
      <c r="P280" s="181">
        <f>O280*H280</f>
        <v>0</v>
      </c>
      <c r="Q280" s="181">
        <v>0.016969999999999999</v>
      </c>
      <c r="R280" s="181">
        <f>Q280*H280</f>
        <v>0.084849999999999995</v>
      </c>
      <c r="S280" s="181">
        <v>0</v>
      </c>
      <c r="T280" s="182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3" t="s">
        <v>98</v>
      </c>
      <c r="AT280" s="183" t="s">
        <v>216</v>
      </c>
      <c r="AU280" s="183" t="s">
        <v>80</v>
      </c>
      <c r="AY280" s="18" t="s">
        <v>213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8" t="s">
        <v>76</v>
      </c>
      <c r="BK280" s="184">
        <f>ROUND(I280*H280,2)</f>
        <v>0</v>
      </c>
      <c r="BL280" s="18" t="s">
        <v>98</v>
      </c>
      <c r="BM280" s="183" t="s">
        <v>3394</v>
      </c>
    </row>
    <row r="281" s="2" customFormat="1" ht="44.25" customHeight="1">
      <c r="A281" s="37"/>
      <c r="B281" s="171"/>
      <c r="C281" s="172" t="s">
        <v>696</v>
      </c>
      <c r="D281" s="172" t="s">
        <v>216</v>
      </c>
      <c r="E281" s="173" t="s">
        <v>3395</v>
      </c>
      <c r="F281" s="174" t="s">
        <v>3396</v>
      </c>
      <c r="G281" s="175" t="s">
        <v>329</v>
      </c>
      <c r="H281" s="176">
        <v>2</v>
      </c>
      <c r="I281" s="177"/>
      <c r="J281" s="178">
        <f>ROUND(I281*H281,2)</f>
        <v>0</v>
      </c>
      <c r="K281" s="174" t="s">
        <v>3378</v>
      </c>
      <c r="L281" s="38"/>
      <c r="M281" s="179" t="s">
        <v>3</v>
      </c>
      <c r="N281" s="180" t="s">
        <v>43</v>
      </c>
      <c r="O281" s="71"/>
      <c r="P281" s="181">
        <f>O281*H281</f>
        <v>0</v>
      </c>
      <c r="Q281" s="181">
        <v>0.016969999999999999</v>
      </c>
      <c r="R281" s="181">
        <f>Q281*H281</f>
        <v>0.033939999999999998</v>
      </c>
      <c r="S281" s="181">
        <v>0</v>
      </c>
      <c r="T281" s="182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3" t="s">
        <v>98</v>
      </c>
      <c r="AT281" s="183" t="s">
        <v>216</v>
      </c>
      <c r="AU281" s="183" t="s">
        <v>80</v>
      </c>
      <c r="AY281" s="18" t="s">
        <v>213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8" t="s">
        <v>76</v>
      </c>
      <c r="BK281" s="184">
        <f>ROUND(I281*H281,2)</f>
        <v>0</v>
      </c>
      <c r="BL281" s="18" t="s">
        <v>98</v>
      </c>
      <c r="BM281" s="183" t="s">
        <v>3397</v>
      </c>
    </row>
    <row r="282" s="2" customFormat="1" ht="44.25" customHeight="1">
      <c r="A282" s="37"/>
      <c r="B282" s="171"/>
      <c r="C282" s="172" t="s">
        <v>700</v>
      </c>
      <c r="D282" s="172" t="s">
        <v>216</v>
      </c>
      <c r="E282" s="173" t="s">
        <v>3398</v>
      </c>
      <c r="F282" s="174" t="s">
        <v>3399</v>
      </c>
      <c r="G282" s="175" t="s">
        <v>329</v>
      </c>
      <c r="H282" s="176">
        <v>5</v>
      </c>
      <c r="I282" s="177"/>
      <c r="J282" s="178">
        <f>ROUND(I282*H282,2)</f>
        <v>0</v>
      </c>
      <c r="K282" s="174" t="s">
        <v>3378</v>
      </c>
      <c r="L282" s="38"/>
      <c r="M282" s="179" t="s">
        <v>3</v>
      </c>
      <c r="N282" s="180" t="s">
        <v>43</v>
      </c>
      <c r="O282" s="71"/>
      <c r="P282" s="181">
        <f>O282*H282</f>
        <v>0</v>
      </c>
      <c r="Q282" s="181">
        <v>0.016969999999999999</v>
      </c>
      <c r="R282" s="181">
        <f>Q282*H282</f>
        <v>0.084849999999999995</v>
      </c>
      <c r="S282" s="181">
        <v>0</v>
      </c>
      <c r="T282" s="182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3" t="s">
        <v>98</v>
      </c>
      <c r="AT282" s="183" t="s">
        <v>216</v>
      </c>
      <c r="AU282" s="183" t="s">
        <v>80</v>
      </c>
      <c r="AY282" s="18" t="s">
        <v>213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8" t="s">
        <v>76</v>
      </c>
      <c r="BK282" s="184">
        <f>ROUND(I282*H282,2)</f>
        <v>0</v>
      </c>
      <c r="BL282" s="18" t="s">
        <v>98</v>
      </c>
      <c r="BM282" s="183" t="s">
        <v>3400</v>
      </c>
    </row>
    <row r="283" s="2" customFormat="1" ht="44.25" customHeight="1">
      <c r="A283" s="37"/>
      <c r="B283" s="171"/>
      <c r="C283" s="172" t="s">
        <v>705</v>
      </c>
      <c r="D283" s="172" t="s">
        <v>216</v>
      </c>
      <c r="E283" s="173" t="s">
        <v>3401</v>
      </c>
      <c r="F283" s="174" t="s">
        <v>3402</v>
      </c>
      <c r="G283" s="175" t="s">
        <v>329</v>
      </c>
      <c r="H283" s="176">
        <v>5</v>
      </c>
      <c r="I283" s="177"/>
      <c r="J283" s="178">
        <f>ROUND(I283*H283,2)</f>
        <v>0</v>
      </c>
      <c r="K283" s="174" t="s">
        <v>3378</v>
      </c>
      <c r="L283" s="38"/>
      <c r="M283" s="179" t="s">
        <v>3</v>
      </c>
      <c r="N283" s="180" t="s">
        <v>43</v>
      </c>
      <c r="O283" s="71"/>
      <c r="P283" s="181">
        <f>O283*H283</f>
        <v>0</v>
      </c>
      <c r="Q283" s="181">
        <v>0.016969999999999999</v>
      </c>
      <c r="R283" s="181">
        <f>Q283*H283</f>
        <v>0.084849999999999995</v>
      </c>
      <c r="S283" s="181">
        <v>0</v>
      </c>
      <c r="T283" s="182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3" t="s">
        <v>98</v>
      </c>
      <c r="AT283" s="183" t="s">
        <v>216</v>
      </c>
      <c r="AU283" s="183" t="s">
        <v>80</v>
      </c>
      <c r="AY283" s="18" t="s">
        <v>213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8" t="s">
        <v>76</v>
      </c>
      <c r="BK283" s="184">
        <f>ROUND(I283*H283,2)</f>
        <v>0</v>
      </c>
      <c r="BL283" s="18" t="s">
        <v>98</v>
      </c>
      <c r="BM283" s="183" t="s">
        <v>3403</v>
      </c>
    </row>
    <row r="284" s="2" customFormat="1" ht="24.15" customHeight="1">
      <c r="A284" s="37"/>
      <c r="B284" s="171"/>
      <c r="C284" s="172" t="s">
        <v>710</v>
      </c>
      <c r="D284" s="172" t="s">
        <v>216</v>
      </c>
      <c r="E284" s="173" t="s">
        <v>3404</v>
      </c>
      <c r="F284" s="174" t="s">
        <v>3405</v>
      </c>
      <c r="G284" s="175" t="s">
        <v>329</v>
      </c>
      <c r="H284" s="176">
        <v>5</v>
      </c>
      <c r="I284" s="177"/>
      <c r="J284" s="178">
        <f>ROUND(I284*H284,2)</f>
        <v>0</v>
      </c>
      <c r="K284" s="174" t="s">
        <v>3378</v>
      </c>
      <c r="L284" s="38"/>
      <c r="M284" s="179" t="s">
        <v>3</v>
      </c>
      <c r="N284" s="180" t="s">
        <v>43</v>
      </c>
      <c r="O284" s="71"/>
      <c r="P284" s="181">
        <f>O284*H284</f>
        <v>0</v>
      </c>
      <c r="Q284" s="181">
        <v>0.016969999999999999</v>
      </c>
      <c r="R284" s="181">
        <f>Q284*H284</f>
        <v>0.084849999999999995</v>
      </c>
      <c r="S284" s="181">
        <v>0</v>
      </c>
      <c r="T284" s="182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3" t="s">
        <v>98</v>
      </c>
      <c r="AT284" s="183" t="s">
        <v>216</v>
      </c>
      <c r="AU284" s="183" t="s">
        <v>80</v>
      </c>
      <c r="AY284" s="18" t="s">
        <v>213</v>
      </c>
      <c r="BE284" s="184">
        <f>IF(N284="základní",J284,0)</f>
        <v>0</v>
      </c>
      <c r="BF284" s="184">
        <f>IF(N284="snížená",J284,0)</f>
        <v>0</v>
      </c>
      <c r="BG284" s="184">
        <f>IF(N284="zákl. přenesená",J284,0)</f>
        <v>0</v>
      </c>
      <c r="BH284" s="184">
        <f>IF(N284="sníž. přenesená",J284,0)</f>
        <v>0</v>
      </c>
      <c r="BI284" s="184">
        <f>IF(N284="nulová",J284,0)</f>
        <v>0</v>
      </c>
      <c r="BJ284" s="18" t="s">
        <v>76</v>
      </c>
      <c r="BK284" s="184">
        <f>ROUND(I284*H284,2)</f>
        <v>0</v>
      </c>
      <c r="BL284" s="18" t="s">
        <v>98</v>
      </c>
      <c r="BM284" s="183" t="s">
        <v>3406</v>
      </c>
    </row>
    <row r="285" s="2" customFormat="1" ht="37.8" customHeight="1">
      <c r="A285" s="37"/>
      <c r="B285" s="171"/>
      <c r="C285" s="172" t="s">
        <v>715</v>
      </c>
      <c r="D285" s="172" t="s">
        <v>216</v>
      </c>
      <c r="E285" s="173" t="s">
        <v>3407</v>
      </c>
      <c r="F285" s="174" t="s">
        <v>3408</v>
      </c>
      <c r="G285" s="175" t="s">
        <v>329</v>
      </c>
      <c r="H285" s="176">
        <v>2</v>
      </c>
      <c r="I285" s="177"/>
      <c r="J285" s="178">
        <f>ROUND(I285*H285,2)</f>
        <v>0</v>
      </c>
      <c r="K285" s="174" t="s">
        <v>3378</v>
      </c>
      <c r="L285" s="38"/>
      <c r="M285" s="179" t="s">
        <v>3</v>
      </c>
      <c r="N285" s="180" t="s">
        <v>43</v>
      </c>
      <c r="O285" s="71"/>
      <c r="P285" s="181">
        <f>O285*H285</f>
        <v>0</v>
      </c>
      <c r="Q285" s="181">
        <v>0.016969999999999999</v>
      </c>
      <c r="R285" s="181">
        <f>Q285*H285</f>
        <v>0.033939999999999998</v>
      </c>
      <c r="S285" s="181">
        <v>0</v>
      </c>
      <c r="T285" s="182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3" t="s">
        <v>98</v>
      </c>
      <c r="AT285" s="183" t="s">
        <v>216</v>
      </c>
      <c r="AU285" s="183" t="s">
        <v>80</v>
      </c>
      <c r="AY285" s="18" t="s">
        <v>213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8" t="s">
        <v>76</v>
      </c>
      <c r="BK285" s="184">
        <f>ROUND(I285*H285,2)</f>
        <v>0</v>
      </c>
      <c r="BL285" s="18" t="s">
        <v>98</v>
      </c>
      <c r="BM285" s="183" t="s">
        <v>3409</v>
      </c>
    </row>
    <row r="286" s="2" customFormat="1" ht="55.5" customHeight="1">
      <c r="A286" s="37"/>
      <c r="B286" s="171"/>
      <c r="C286" s="172" t="s">
        <v>717</v>
      </c>
      <c r="D286" s="172" t="s">
        <v>216</v>
      </c>
      <c r="E286" s="173" t="s">
        <v>3410</v>
      </c>
      <c r="F286" s="174" t="s">
        <v>3411</v>
      </c>
      <c r="G286" s="175" t="s">
        <v>329</v>
      </c>
      <c r="H286" s="176">
        <v>2</v>
      </c>
      <c r="I286" s="177"/>
      <c r="J286" s="178">
        <f>ROUND(I286*H286,2)</f>
        <v>0</v>
      </c>
      <c r="K286" s="174" t="s">
        <v>3378</v>
      </c>
      <c r="L286" s="38"/>
      <c r="M286" s="179" t="s">
        <v>3</v>
      </c>
      <c r="N286" s="180" t="s">
        <v>43</v>
      </c>
      <c r="O286" s="71"/>
      <c r="P286" s="181">
        <f>O286*H286</f>
        <v>0</v>
      </c>
      <c r="Q286" s="181">
        <v>0.016969999999999999</v>
      </c>
      <c r="R286" s="181">
        <f>Q286*H286</f>
        <v>0.033939999999999998</v>
      </c>
      <c r="S286" s="181">
        <v>0</v>
      </c>
      <c r="T286" s="182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3" t="s">
        <v>98</v>
      </c>
      <c r="AT286" s="183" t="s">
        <v>216</v>
      </c>
      <c r="AU286" s="183" t="s">
        <v>80</v>
      </c>
      <c r="AY286" s="18" t="s">
        <v>213</v>
      </c>
      <c r="BE286" s="184">
        <f>IF(N286="základní",J286,0)</f>
        <v>0</v>
      </c>
      <c r="BF286" s="184">
        <f>IF(N286="snížená",J286,0)</f>
        <v>0</v>
      </c>
      <c r="BG286" s="184">
        <f>IF(N286="zákl. přenesená",J286,0)</f>
        <v>0</v>
      </c>
      <c r="BH286" s="184">
        <f>IF(N286="sníž. přenesená",J286,0)</f>
        <v>0</v>
      </c>
      <c r="BI286" s="184">
        <f>IF(N286="nulová",J286,0)</f>
        <v>0</v>
      </c>
      <c r="BJ286" s="18" t="s">
        <v>76</v>
      </c>
      <c r="BK286" s="184">
        <f>ROUND(I286*H286,2)</f>
        <v>0</v>
      </c>
      <c r="BL286" s="18" t="s">
        <v>98</v>
      </c>
      <c r="BM286" s="183" t="s">
        <v>3412</v>
      </c>
    </row>
    <row r="287" s="2" customFormat="1" ht="24.15" customHeight="1">
      <c r="A287" s="37"/>
      <c r="B287" s="171"/>
      <c r="C287" s="172" t="s">
        <v>724</v>
      </c>
      <c r="D287" s="172" t="s">
        <v>216</v>
      </c>
      <c r="E287" s="173" t="s">
        <v>3413</v>
      </c>
      <c r="F287" s="174" t="s">
        <v>3414</v>
      </c>
      <c r="G287" s="175" t="s">
        <v>329</v>
      </c>
      <c r="H287" s="176">
        <v>2</v>
      </c>
      <c r="I287" s="177"/>
      <c r="J287" s="178">
        <f>ROUND(I287*H287,2)</f>
        <v>0</v>
      </c>
      <c r="K287" s="174" t="s">
        <v>3378</v>
      </c>
      <c r="L287" s="38"/>
      <c r="M287" s="179" t="s">
        <v>3</v>
      </c>
      <c r="N287" s="180" t="s">
        <v>43</v>
      </c>
      <c r="O287" s="71"/>
      <c r="P287" s="181">
        <f>O287*H287</f>
        <v>0</v>
      </c>
      <c r="Q287" s="181">
        <v>0.016969999999999999</v>
      </c>
      <c r="R287" s="181">
        <f>Q287*H287</f>
        <v>0.033939999999999998</v>
      </c>
      <c r="S287" s="181">
        <v>0</v>
      </c>
      <c r="T287" s="182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3" t="s">
        <v>98</v>
      </c>
      <c r="AT287" s="183" t="s">
        <v>216</v>
      </c>
      <c r="AU287" s="183" t="s">
        <v>80</v>
      </c>
      <c r="AY287" s="18" t="s">
        <v>213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8" t="s">
        <v>76</v>
      </c>
      <c r="BK287" s="184">
        <f>ROUND(I287*H287,2)</f>
        <v>0</v>
      </c>
      <c r="BL287" s="18" t="s">
        <v>98</v>
      </c>
      <c r="BM287" s="183" t="s">
        <v>3415</v>
      </c>
    </row>
    <row r="288" s="2" customFormat="1" ht="37.8" customHeight="1">
      <c r="A288" s="37"/>
      <c r="B288" s="171"/>
      <c r="C288" s="172" t="s">
        <v>729</v>
      </c>
      <c r="D288" s="172" t="s">
        <v>216</v>
      </c>
      <c r="E288" s="173" t="s">
        <v>3416</v>
      </c>
      <c r="F288" s="174" t="s">
        <v>3417</v>
      </c>
      <c r="G288" s="175" t="s">
        <v>329</v>
      </c>
      <c r="H288" s="176">
        <v>1</v>
      </c>
      <c r="I288" s="177"/>
      <c r="J288" s="178">
        <f>ROUND(I288*H288,2)</f>
        <v>0</v>
      </c>
      <c r="K288" s="174" t="s">
        <v>3378</v>
      </c>
      <c r="L288" s="38"/>
      <c r="M288" s="179" t="s">
        <v>3</v>
      </c>
      <c r="N288" s="180" t="s">
        <v>43</v>
      </c>
      <c r="O288" s="71"/>
      <c r="P288" s="181">
        <f>O288*H288</f>
        <v>0</v>
      </c>
      <c r="Q288" s="181">
        <v>0.016969999999999999</v>
      </c>
      <c r="R288" s="181">
        <f>Q288*H288</f>
        <v>0.016969999999999999</v>
      </c>
      <c r="S288" s="181">
        <v>0</v>
      </c>
      <c r="T288" s="182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3" t="s">
        <v>98</v>
      </c>
      <c r="AT288" s="183" t="s">
        <v>216</v>
      </c>
      <c r="AU288" s="183" t="s">
        <v>80</v>
      </c>
      <c r="AY288" s="18" t="s">
        <v>213</v>
      </c>
      <c r="BE288" s="184">
        <f>IF(N288="základní",J288,0)</f>
        <v>0</v>
      </c>
      <c r="BF288" s="184">
        <f>IF(N288="snížená",J288,0)</f>
        <v>0</v>
      </c>
      <c r="BG288" s="184">
        <f>IF(N288="zákl. přenesená",J288,0)</f>
        <v>0</v>
      </c>
      <c r="BH288" s="184">
        <f>IF(N288="sníž. přenesená",J288,0)</f>
        <v>0</v>
      </c>
      <c r="BI288" s="184">
        <f>IF(N288="nulová",J288,0)</f>
        <v>0</v>
      </c>
      <c r="BJ288" s="18" t="s">
        <v>76</v>
      </c>
      <c r="BK288" s="184">
        <f>ROUND(I288*H288,2)</f>
        <v>0</v>
      </c>
      <c r="BL288" s="18" t="s">
        <v>98</v>
      </c>
      <c r="BM288" s="183" t="s">
        <v>3418</v>
      </c>
    </row>
    <row r="289" s="2" customFormat="1" ht="55.5" customHeight="1">
      <c r="A289" s="37"/>
      <c r="B289" s="171"/>
      <c r="C289" s="172" t="s">
        <v>734</v>
      </c>
      <c r="D289" s="172" t="s">
        <v>216</v>
      </c>
      <c r="E289" s="173" t="s">
        <v>3419</v>
      </c>
      <c r="F289" s="174" t="s">
        <v>3420</v>
      </c>
      <c r="G289" s="175" t="s">
        <v>329</v>
      </c>
      <c r="H289" s="176">
        <v>1</v>
      </c>
      <c r="I289" s="177"/>
      <c r="J289" s="178">
        <f>ROUND(I289*H289,2)</f>
        <v>0</v>
      </c>
      <c r="K289" s="174" t="s">
        <v>3378</v>
      </c>
      <c r="L289" s="38"/>
      <c r="M289" s="179" t="s">
        <v>3</v>
      </c>
      <c r="N289" s="180" t="s">
        <v>43</v>
      </c>
      <c r="O289" s="71"/>
      <c r="P289" s="181">
        <f>O289*H289</f>
        <v>0</v>
      </c>
      <c r="Q289" s="181">
        <v>0.016969999999999999</v>
      </c>
      <c r="R289" s="181">
        <f>Q289*H289</f>
        <v>0.016969999999999999</v>
      </c>
      <c r="S289" s="181">
        <v>0</v>
      </c>
      <c r="T289" s="182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3" t="s">
        <v>98</v>
      </c>
      <c r="AT289" s="183" t="s">
        <v>216</v>
      </c>
      <c r="AU289" s="183" t="s">
        <v>80</v>
      </c>
      <c r="AY289" s="18" t="s">
        <v>213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8" t="s">
        <v>76</v>
      </c>
      <c r="BK289" s="184">
        <f>ROUND(I289*H289,2)</f>
        <v>0</v>
      </c>
      <c r="BL289" s="18" t="s">
        <v>98</v>
      </c>
      <c r="BM289" s="183" t="s">
        <v>3421</v>
      </c>
    </row>
    <row r="290" s="2" customFormat="1" ht="44.25" customHeight="1">
      <c r="A290" s="37"/>
      <c r="B290" s="171"/>
      <c r="C290" s="172" t="s">
        <v>736</v>
      </c>
      <c r="D290" s="172" t="s">
        <v>216</v>
      </c>
      <c r="E290" s="173" t="s">
        <v>3422</v>
      </c>
      <c r="F290" s="174" t="s">
        <v>3423</v>
      </c>
      <c r="G290" s="175" t="s">
        <v>2908</v>
      </c>
      <c r="H290" s="216"/>
      <c r="I290" s="177"/>
      <c r="J290" s="178">
        <f>ROUND(I290*H290,2)</f>
        <v>0</v>
      </c>
      <c r="K290" s="174" t="s">
        <v>220</v>
      </c>
      <c r="L290" s="38"/>
      <c r="M290" s="179" t="s">
        <v>3</v>
      </c>
      <c r="N290" s="180" t="s">
        <v>43</v>
      </c>
      <c r="O290" s="71"/>
      <c r="P290" s="181">
        <f>O290*H290</f>
        <v>0</v>
      </c>
      <c r="Q290" s="181">
        <v>0</v>
      </c>
      <c r="R290" s="181">
        <f>Q290*H290</f>
        <v>0</v>
      </c>
      <c r="S290" s="181">
        <v>0</v>
      </c>
      <c r="T290" s="182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3" t="s">
        <v>2891</v>
      </c>
      <c r="AT290" s="183" t="s">
        <v>216</v>
      </c>
      <c r="AU290" s="183" t="s">
        <v>80</v>
      </c>
      <c r="AY290" s="18" t="s">
        <v>213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8" t="s">
        <v>76</v>
      </c>
      <c r="BK290" s="184">
        <f>ROUND(I290*H290,2)</f>
        <v>0</v>
      </c>
      <c r="BL290" s="18" t="s">
        <v>2891</v>
      </c>
      <c r="BM290" s="183" t="s">
        <v>3424</v>
      </c>
    </row>
    <row r="291" s="2" customFormat="1">
      <c r="A291" s="37"/>
      <c r="B291" s="38"/>
      <c r="C291" s="37"/>
      <c r="D291" s="185" t="s">
        <v>224</v>
      </c>
      <c r="E291" s="37"/>
      <c r="F291" s="186" t="s">
        <v>3425</v>
      </c>
      <c r="G291" s="37"/>
      <c r="H291" s="37"/>
      <c r="I291" s="187"/>
      <c r="J291" s="37"/>
      <c r="K291" s="37"/>
      <c r="L291" s="38"/>
      <c r="M291" s="188"/>
      <c r="N291" s="189"/>
      <c r="O291" s="71"/>
      <c r="P291" s="71"/>
      <c r="Q291" s="71"/>
      <c r="R291" s="71"/>
      <c r="S291" s="71"/>
      <c r="T291" s="72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8" t="s">
        <v>224</v>
      </c>
      <c r="AU291" s="18" t="s">
        <v>80</v>
      </c>
    </row>
    <row r="292" s="2" customFormat="1" ht="49.05" customHeight="1">
      <c r="A292" s="37"/>
      <c r="B292" s="171"/>
      <c r="C292" s="172" t="s">
        <v>738</v>
      </c>
      <c r="D292" s="172" t="s">
        <v>216</v>
      </c>
      <c r="E292" s="173" t="s">
        <v>3426</v>
      </c>
      <c r="F292" s="174" t="s">
        <v>3427</v>
      </c>
      <c r="G292" s="175" t="s">
        <v>2908</v>
      </c>
      <c r="H292" s="216"/>
      <c r="I292" s="177"/>
      <c r="J292" s="178">
        <f>ROUND(I292*H292,2)</f>
        <v>0</v>
      </c>
      <c r="K292" s="174" t="s">
        <v>220</v>
      </c>
      <c r="L292" s="38"/>
      <c r="M292" s="179" t="s">
        <v>3</v>
      </c>
      <c r="N292" s="180" t="s">
        <v>43</v>
      </c>
      <c r="O292" s="71"/>
      <c r="P292" s="181">
        <f>O292*H292</f>
        <v>0</v>
      </c>
      <c r="Q292" s="181">
        <v>0</v>
      </c>
      <c r="R292" s="181">
        <f>Q292*H292</f>
        <v>0</v>
      </c>
      <c r="S292" s="181">
        <v>0</v>
      </c>
      <c r="T292" s="182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3" t="s">
        <v>98</v>
      </c>
      <c r="AT292" s="183" t="s">
        <v>216</v>
      </c>
      <c r="AU292" s="183" t="s">
        <v>80</v>
      </c>
      <c r="AY292" s="18" t="s">
        <v>213</v>
      </c>
      <c r="BE292" s="184">
        <f>IF(N292="základní",J292,0)</f>
        <v>0</v>
      </c>
      <c r="BF292" s="184">
        <f>IF(N292="snížená",J292,0)</f>
        <v>0</v>
      </c>
      <c r="BG292" s="184">
        <f>IF(N292="zákl. přenesená",J292,0)</f>
        <v>0</v>
      </c>
      <c r="BH292" s="184">
        <f>IF(N292="sníž. přenesená",J292,0)</f>
        <v>0</v>
      </c>
      <c r="BI292" s="184">
        <f>IF(N292="nulová",J292,0)</f>
        <v>0</v>
      </c>
      <c r="BJ292" s="18" t="s">
        <v>76</v>
      </c>
      <c r="BK292" s="184">
        <f>ROUND(I292*H292,2)</f>
        <v>0</v>
      </c>
      <c r="BL292" s="18" t="s">
        <v>98</v>
      </c>
      <c r="BM292" s="183" t="s">
        <v>3428</v>
      </c>
    </row>
    <row r="293" s="2" customFormat="1">
      <c r="A293" s="37"/>
      <c r="B293" s="38"/>
      <c r="C293" s="37"/>
      <c r="D293" s="185" t="s">
        <v>224</v>
      </c>
      <c r="E293" s="37"/>
      <c r="F293" s="186" t="s">
        <v>3429</v>
      </c>
      <c r="G293" s="37"/>
      <c r="H293" s="37"/>
      <c r="I293" s="187"/>
      <c r="J293" s="37"/>
      <c r="K293" s="37"/>
      <c r="L293" s="38"/>
      <c r="M293" s="188"/>
      <c r="N293" s="189"/>
      <c r="O293" s="71"/>
      <c r="P293" s="71"/>
      <c r="Q293" s="71"/>
      <c r="R293" s="71"/>
      <c r="S293" s="71"/>
      <c r="T293" s="72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8" t="s">
        <v>224</v>
      </c>
      <c r="AU293" s="18" t="s">
        <v>80</v>
      </c>
    </row>
    <row r="294" s="12" customFormat="1" ht="22.8" customHeight="1">
      <c r="A294" s="12"/>
      <c r="B294" s="158"/>
      <c r="C294" s="12"/>
      <c r="D294" s="159" t="s">
        <v>71</v>
      </c>
      <c r="E294" s="169" t="s">
        <v>3430</v>
      </c>
      <c r="F294" s="169" t="s">
        <v>3431</v>
      </c>
      <c r="G294" s="12"/>
      <c r="H294" s="12"/>
      <c r="I294" s="161"/>
      <c r="J294" s="170">
        <f>BK294</f>
        <v>0</v>
      </c>
      <c r="K294" s="12"/>
      <c r="L294" s="158"/>
      <c r="M294" s="163"/>
      <c r="N294" s="164"/>
      <c r="O294" s="164"/>
      <c r="P294" s="165">
        <f>SUM(P295:P310)</f>
        <v>0</v>
      </c>
      <c r="Q294" s="164"/>
      <c r="R294" s="165">
        <f>SUM(R295:R310)</f>
        <v>0.21910000000000002</v>
      </c>
      <c r="S294" s="164"/>
      <c r="T294" s="166">
        <f>SUM(T295:T310)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59" t="s">
        <v>80</v>
      </c>
      <c r="AT294" s="167" t="s">
        <v>71</v>
      </c>
      <c r="AU294" s="167" t="s">
        <v>76</v>
      </c>
      <c r="AY294" s="159" t="s">
        <v>213</v>
      </c>
      <c r="BK294" s="168">
        <f>SUM(BK295:BK310)</f>
        <v>0</v>
      </c>
    </row>
    <row r="295" s="2" customFormat="1" ht="37.8" customHeight="1">
      <c r="A295" s="37"/>
      <c r="B295" s="171"/>
      <c r="C295" s="172" t="s">
        <v>743</v>
      </c>
      <c r="D295" s="172" t="s">
        <v>216</v>
      </c>
      <c r="E295" s="173" t="s">
        <v>3432</v>
      </c>
      <c r="F295" s="174" t="s">
        <v>3433</v>
      </c>
      <c r="G295" s="175" t="s">
        <v>329</v>
      </c>
      <c r="H295" s="176">
        <v>6</v>
      </c>
      <c r="I295" s="177"/>
      <c r="J295" s="178">
        <f>ROUND(I295*H295,2)</f>
        <v>0</v>
      </c>
      <c r="K295" s="174" t="s">
        <v>220</v>
      </c>
      <c r="L295" s="38"/>
      <c r="M295" s="179" t="s">
        <v>3</v>
      </c>
      <c r="N295" s="180" t="s">
        <v>43</v>
      </c>
      <c r="O295" s="71"/>
      <c r="P295" s="181">
        <f>O295*H295</f>
        <v>0</v>
      </c>
      <c r="Q295" s="181">
        <v>0.012</v>
      </c>
      <c r="R295" s="181">
        <f>Q295*H295</f>
        <v>0.072000000000000008</v>
      </c>
      <c r="S295" s="181">
        <v>0</v>
      </c>
      <c r="T295" s="182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3" t="s">
        <v>98</v>
      </c>
      <c r="AT295" s="183" t="s">
        <v>216</v>
      </c>
      <c r="AU295" s="183" t="s">
        <v>80</v>
      </c>
      <c r="AY295" s="18" t="s">
        <v>213</v>
      </c>
      <c r="BE295" s="184">
        <f>IF(N295="základní",J295,0)</f>
        <v>0</v>
      </c>
      <c r="BF295" s="184">
        <f>IF(N295="snížená",J295,0)</f>
        <v>0</v>
      </c>
      <c r="BG295" s="184">
        <f>IF(N295="zákl. přenesená",J295,0)</f>
        <v>0</v>
      </c>
      <c r="BH295" s="184">
        <f>IF(N295="sníž. přenesená",J295,0)</f>
        <v>0</v>
      </c>
      <c r="BI295" s="184">
        <f>IF(N295="nulová",J295,0)</f>
        <v>0</v>
      </c>
      <c r="BJ295" s="18" t="s">
        <v>76</v>
      </c>
      <c r="BK295" s="184">
        <f>ROUND(I295*H295,2)</f>
        <v>0</v>
      </c>
      <c r="BL295" s="18" t="s">
        <v>98</v>
      </c>
      <c r="BM295" s="183" t="s">
        <v>3434</v>
      </c>
    </row>
    <row r="296" s="2" customFormat="1">
      <c r="A296" s="37"/>
      <c r="B296" s="38"/>
      <c r="C296" s="37"/>
      <c r="D296" s="185" t="s">
        <v>224</v>
      </c>
      <c r="E296" s="37"/>
      <c r="F296" s="186" t="s">
        <v>3435</v>
      </c>
      <c r="G296" s="37"/>
      <c r="H296" s="37"/>
      <c r="I296" s="187"/>
      <c r="J296" s="37"/>
      <c r="K296" s="37"/>
      <c r="L296" s="38"/>
      <c r="M296" s="188"/>
      <c r="N296" s="189"/>
      <c r="O296" s="71"/>
      <c r="P296" s="71"/>
      <c r="Q296" s="71"/>
      <c r="R296" s="71"/>
      <c r="S296" s="71"/>
      <c r="T296" s="72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8" t="s">
        <v>224</v>
      </c>
      <c r="AU296" s="18" t="s">
        <v>80</v>
      </c>
    </row>
    <row r="297" s="2" customFormat="1" ht="37.8" customHeight="1">
      <c r="A297" s="37"/>
      <c r="B297" s="171"/>
      <c r="C297" s="172" t="s">
        <v>748</v>
      </c>
      <c r="D297" s="172" t="s">
        <v>216</v>
      </c>
      <c r="E297" s="173" t="s">
        <v>3436</v>
      </c>
      <c r="F297" s="174" t="s">
        <v>3437</v>
      </c>
      <c r="G297" s="175" t="s">
        <v>329</v>
      </c>
      <c r="H297" s="176">
        <v>2</v>
      </c>
      <c r="I297" s="177"/>
      <c r="J297" s="178">
        <f>ROUND(I297*H297,2)</f>
        <v>0</v>
      </c>
      <c r="K297" s="174" t="s">
        <v>220</v>
      </c>
      <c r="L297" s="38"/>
      <c r="M297" s="179" t="s">
        <v>3</v>
      </c>
      <c r="N297" s="180" t="s">
        <v>43</v>
      </c>
      <c r="O297" s="71"/>
      <c r="P297" s="181">
        <f>O297*H297</f>
        <v>0</v>
      </c>
      <c r="Q297" s="181">
        <v>0.012</v>
      </c>
      <c r="R297" s="181">
        <f>Q297*H297</f>
        <v>0.024</v>
      </c>
      <c r="S297" s="181">
        <v>0</v>
      </c>
      <c r="T297" s="182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3" t="s">
        <v>98</v>
      </c>
      <c r="AT297" s="183" t="s">
        <v>216</v>
      </c>
      <c r="AU297" s="183" t="s">
        <v>80</v>
      </c>
      <c r="AY297" s="18" t="s">
        <v>213</v>
      </c>
      <c r="BE297" s="184">
        <f>IF(N297="základní",J297,0)</f>
        <v>0</v>
      </c>
      <c r="BF297" s="184">
        <f>IF(N297="snížená",J297,0)</f>
        <v>0</v>
      </c>
      <c r="BG297" s="184">
        <f>IF(N297="zákl. přenesená",J297,0)</f>
        <v>0</v>
      </c>
      <c r="BH297" s="184">
        <f>IF(N297="sníž. přenesená",J297,0)</f>
        <v>0</v>
      </c>
      <c r="BI297" s="184">
        <f>IF(N297="nulová",J297,0)</f>
        <v>0</v>
      </c>
      <c r="BJ297" s="18" t="s">
        <v>76</v>
      </c>
      <c r="BK297" s="184">
        <f>ROUND(I297*H297,2)</f>
        <v>0</v>
      </c>
      <c r="BL297" s="18" t="s">
        <v>98</v>
      </c>
      <c r="BM297" s="183" t="s">
        <v>3438</v>
      </c>
    </row>
    <row r="298" s="2" customFormat="1">
      <c r="A298" s="37"/>
      <c r="B298" s="38"/>
      <c r="C298" s="37"/>
      <c r="D298" s="185" t="s">
        <v>224</v>
      </c>
      <c r="E298" s="37"/>
      <c r="F298" s="186" t="s">
        <v>3439</v>
      </c>
      <c r="G298" s="37"/>
      <c r="H298" s="37"/>
      <c r="I298" s="187"/>
      <c r="J298" s="37"/>
      <c r="K298" s="37"/>
      <c r="L298" s="38"/>
      <c r="M298" s="188"/>
      <c r="N298" s="189"/>
      <c r="O298" s="71"/>
      <c r="P298" s="71"/>
      <c r="Q298" s="71"/>
      <c r="R298" s="71"/>
      <c r="S298" s="71"/>
      <c r="T298" s="72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8" t="s">
        <v>224</v>
      </c>
      <c r="AU298" s="18" t="s">
        <v>80</v>
      </c>
    </row>
    <row r="299" s="2" customFormat="1" ht="37.8" customHeight="1">
      <c r="A299" s="37"/>
      <c r="B299" s="171"/>
      <c r="C299" s="172" t="s">
        <v>752</v>
      </c>
      <c r="D299" s="172" t="s">
        <v>216</v>
      </c>
      <c r="E299" s="173" t="s">
        <v>3440</v>
      </c>
      <c r="F299" s="174" t="s">
        <v>3441</v>
      </c>
      <c r="G299" s="175" t="s">
        <v>329</v>
      </c>
      <c r="H299" s="176">
        <v>5</v>
      </c>
      <c r="I299" s="177"/>
      <c r="J299" s="178">
        <f>ROUND(I299*H299,2)</f>
        <v>0</v>
      </c>
      <c r="K299" s="174" t="s">
        <v>220</v>
      </c>
      <c r="L299" s="38"/>
      <c r="M299" s="179" t="s">
        <v>3</v>
      </c>
      <c r="N299" s="180" t="s">
        <v>43</v>
      </c>
      <c r="O299" s="71"/>
      <c r="P299" s="181">
        <f>O299*H299</f>
        <v>0</v>
      </c>
      <c r="Q299" s="181">
        <v>0.016650000000000002</v>
      </c>
      <c r="R299" s="181">
        <f>Q299*H299</f>
        <v>0.083250000000000005</v>
      </c>
      <c r="S299" s="181">
        <v>0</v>
      </c>
      <c r="T299" s="182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3" t="s">
        <v>98</v>
      </c>
      <c r="AT299" s="183" t="s">
        <v>216</v>
      </c>
      <c r="AU299" s="183" t="s">
        <v>80</v>
      </c>
      <c r="AY299" s="18" t="s">
        <v>213</v>
      </c>
      <c r="BE299" s="184">
        <f>IF(N299="základní",J299,0)</f>
        <v>0</v>
      </c>
      <c r="BF299" s="184">
        <f>IF(N299="snížená",J299,0)</f>
        <v>0</v>
      </c>
      <c r="BG299" s="184">
        <f>IF(N299="zákl. přenesená",J299,0)</f>
        <v>0</v>
      </c>
      <c r="BH299" s="184">
        <f>IF(N299="sníž. přenesená",J299,0)</f>
        <v>0</v>
      </c>
      <c r="BI299" s="184">
        <f>IF(N299="nulová",J299,0)</f>
        <v>0</v>
      </c>
      <c r="BJ299" s="18" t="s">
        <v>76</v>
      </c>
      <c r="BK299" s="184">
        <f>ROUND(I299*H299,2)</f>
        <v>0</v>
      </c>
      <c r="BL299" s="18" t="s">
        <v>98</v>
      </c>
      <c r="BM299" s="183" t="s">
        <v>3442</v>
      </c>
    </row>
    <row r="300" s="2" customFormat="1">
      <c r="A300" s="37"/>
      <c r="B300" s="38"/>
      <c r="C300" s="37"/>
      <c r="D300" s="185" t="s">
        <v>224</v>
      </c>
      <c r="E300" s="37"/>
      <c r="F300" s="186" t="s">
        <v>3443</v>
      </c>
      <c r="G300" s="37"/>
      <c r="H300" s="37"/>
      <c r="I300" s="187"/>
      <c r="J300" s="37"/>
      <c r="K300" s="37"/>
      <c r="L300" s="38"/>
      <c r="M300" s="188"/>
      <c r="N300" s="189"/>
      <c r="O300" s="71"/>
      <c r="P300" s="71"/>
      <c r="Q300" s="71"/>
      <c r="R300" s="71"/>
      <c r="S300" s="71"/>
      <c r="T300" s="72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8" t="s">
        <v>224</v>
      </c>
      <c r="AU300" s="18" t="s">
        <v>80</v>
      </c>
    </row>
    <row r="301" s="2" customFormat="1" ht="49.05" customHeight="1">
      <c r="A301" s="37"/>
      <c r="B301" s="171"/>
      <c r="C301" s="172" t="s">
        <v>758</v>
      </c>
      <c r="D301" s="172" t="s">
        <v>216</v>
      </c>
      <c r="E301" s="173" t="s">
        <v>3444</v>
      </c>
      <c r="F301" s="174" t="s">
        <v>3445</v>
      </c>
      <c r="G301" s="175" t="s">
        <v>329</v>
      </c>
      <c r="H301" s="176">
        <v>2</v>
      </c>
      <c r="I301" s="177"/>
      <c r="J301" s="178">
        <f>ROUND(I301*H301,2)</f>
        <v>0</v>
      </c>
      <c r="K301" s="174" t="s">
        <v>220</v>
      </c>
      <c r="L301" s="38"/>
      <c r="M301" s="179" t="s">
        <v>3</v>
      </c>
      <c r="N301" s="180" t="s">
        <v>43</v>
      </c>
      <c r="O301" s="71"/>
      <c r="P301" s="181">
        <f>O301*H301</f>
        <v>0</v>
      </c>
      <c r="Q301" s="181">
        <v>0.017649999999999999</v>
      </c>
      <c r="R301" s="181">
        <f>Q301*H301</f>
        <v>0.035299999999999998</v>
      </c>
      <c r="S301" s="181">
        <v>0</v>
      </c>
      <c r="T301" s="182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3" t="s">
        <v>98</v>
      </c>
      <c r="AT301" s="183" t="s">
        <v>216</v>
      </c>
      <c r="AU301" s="183" t="s">
        <v>80</v>
      </c>
      <c r="AY301" s="18" t="s">
        <v>213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8" t="s">
        <v>76</v>
      </c>
      <c r="BK301" s="184">
        <f>ROUND(I301*H301,2)</f>
        <v>0</v>
      </c>
      <c r="BL301" s="18" t="s">
        <v>98</v>
      </c>
      <c r="BM301" s="183" t="s">
        <v>3446</v>
      </c>
    </row>
    <row r="302" s="2" customFormat="1">
      <c r="A302" s="37"/>
      <c r="B302" s="38"/>
      <c r="C302" s="37"/>
      <c r="D302" s="185" t="s">
        <v>224</v>
      </c>
      <c r="E302" s="37"/>
      <c r="F302" s="186" t="s">
        <v>3447</v>
      </c>
      <c r="G302" s="37"/>
      <c r="H302" s="37"/>
      <c r="I302" s="187"/>
      <c r="J302" s="37"/>
      <c r="K302" s="37"/>
      <c r="L302" s="38"/>
      <c r="M302" s="188"/>
      <c r="N302" s="189"/>
      <c r="O302" s="71"/>
      <c r="P302" s="71"/>
      <c r="Q302" s="71"/>
      <c r="R302" s="71"/>
      <c r="S302" s="71"/>
      <c r="T302" s="72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8" t="s">
        <v>224</v>
      </c>
      <c r="AU302" s="18" t="s">
        <v>80</v>
      </c>
    </row>
    <row r="303" s="2" customFormat="1" ht="24.15" customHeight="1">
      <c r="A303" s="37"/>
      <c r="B303" s="171"/>
      <c r="C303" s="172" t="s">
        <v>763</v>
      </c>
      <c r="D303" s="172" t="s">
        <v>216</v>
      </c>
      <c r="E303" s="173" t="s">
        <v>3448</v>
      </c>
      <c r="F303" s="174" t="s">
        <v>3449</v>
      </c>
      <c r="G303" s="175" t="s">
        <v>329</v>
      </c>
      <c r="H303" s="176">
        <v>7</v>
      </c>
      <c r="I303" s="177"/>
      <c r="J303" s="178">
        <f>ROUND(I303*H303,2)</f>
        <v>0</v>
      </c>
      <c r="K303" s="174" t="s">
        <v>220</v>
      </c>
      <c r="L303" s="38"/>
      <c r="M303" s="179" t="s">
        <v>3</v>
      </c>
      <c r="N303" s="180" t="s">
        <v>43</v>
      </c>
      <c r="O303" s="71"/>
      <c r="P303" s="181">
        <f>O303*H303</f>
        <v>0</v>
      </c>
      <c r="Q303" s="181">
        <v>0.00014999999999999999</v>
      </c>
      <c r="R303" s="181">
        <f>Q303*H303</f>
        <v>0.0010499999999999999</v>
      </c>
      <c r="S303" s="181">
        <v>0</v>
      </c>
      <c r="T303" s="182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3" t="s">
        <v>98</v>
      </c>
      <c r="AT303" s="183" t="s">
        <v>216</v>
      </c>
      <c r="AU303" s="183" t="s">
        <v>80</v>
      </c>
      <c r="AY303" s="18" t="s">
        <v>213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8" t="s">
        <v>76</v>
      </c>
      <c r="BK303" s="184">
        <f>ROUND(I303*H303,2)</f>
        <v>0</v>
      </c>
      <c r="BL303" s="18" t="s">
        <v>98</v>
      </c>
      <c r="BM303" s="183" t="s">
        <v>3450</v>
      </c>
    </row>
    <row r="304" s="2" customFormat="1">
      <c r="A304" s="37"/>
      <c r="B304" s="38"/>
      <c r="C304" s="37"/>
      <c r="D304" s="185" t="s">
        <v>224</v>
      </c>
      <c r="E304" s="37"/>
      <c r="F304" s="186" t="s">
        <v>3451</v>
      </c>
      <c r="G304" s="37"/>
      <c r="H304" s="37"/>
      <c r="I304" s="187"/>
      <c r="J304" s="37"/>
      <c r="K304" s="37"/>
      <c r="L304" s="38"/>
      <c r="M304" s="188"/>
      <c r="N304" s="189"/>
      <c r="O304" s="71"/>
      <c r="P304" s="71"/>
      <c r="Q304" s="71"/>
      <c r="R304" s="71"/>
      <c r="S304" s="71"/>
      <c r="T304" s="72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8" t="s">
        <v>224</v>
      </c>
      <c r="AU304" s="18" t="s">
        <v>80</v>
      </c>
    </row>
    <row r="305" s="2" customFormat="1" ht="24.15" customHeight="1">
      <c r="A305" s="37"/>
      <c r="B305" s="171"/>
      <c r="C305" s="172" t="s">
        <v>768</v>
      </c>
      <c r="D305" s="172" t="s">
        <v>216</v>
      </c>
      <c r="E305" s="173" t="s">
        <v>3452</v>
      </c>
      <c r="F305" s="174" t="s">
        <v>3453</v>
      </c>
      <c r="G305" s="175" t="s">
        <v>329</v>
      </c>
      <c r="H305" s="176">
        <v>7</v>
      </c>
      <c r="I305" s="177"/>
      <c r="J305" s="178">
        <f>ROUND(I305*H305,2)</f>
        <v>0</v>
      </c>
      <c r="K305" s="174" t="s">
        <v>220</v>
      </c>
      <c r="L305" s="38"/>
      <c r="M305" s="179" t="s">
        <v>3</v>
      </c>
      <c r="N305" s="180" t="s">
        <v>43</v>
      </c>
      <c r="O305" s="71"/>
      <c r="P305" s="181">
        <f>O305*H305</f>
        <v>0</v>
      </c>
      <c r="Q305" s="181">
        <v>0.00050000000000000001</v>
      </c>
      <c r="R305" s="181">
        <f>Q305*H305</f>
        <v>0.0035000000000000001</v>
      </c>
      <c r="S305" s="181">
        <v>0</v>
      </c>
      <c r="T305" s="182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3" t="s">
        <v>98</v>
      </c>
      <c r="AT305" s="183" t="s">
        <v>216</v>
      </c>
      <c r="AU305" s="183" t="s">
        <v>80</v>
      </c>
      <c r="AY305" s="18" t="s">
        <v>213</v>
      </c>
      <c r="BE305" s="184">
        <f>IF(N305="základní",J305,0)</f>
        <v>0</v>
      </c>
      <c r="BF305" s="184">
        <f>IF(N305="snížená",J305,0)</f>
        <v>0</v>
      </c>
      <c r="BG305" s="184">
        <f>IF(N305="zákl. přenesená",J305,0)</f>
        <v>0</v>
      </c>
      <c r="BH305" s="184">
        <f>IF(N305="sníž. přenesená",J305,0)</f>
        <v>0</v>
      </c>
      <c r="BI305" s="184">
        <f>IF(N305="nulová",J305,0)</f>
        <v>0</v>
      </c>
      <c r="BJ305" s="18" t="s">
        <v>76</v>
      </c>
      <c r="BK305" s="184">
        <f>ROUND(I305*H305,2)</f>
        <v>0</v>
      </c>
      <c r="BL305" s="18" t="s">
        <v>98</v>
      </c>
      <c r="BM305" s="183" t="s">
        <v>3454</v>
      </c>
    </row>
    <row r="306" s="2" customFormat="1">
      <c r="A306" s="37"/>
      <c r="B306" s="38"/>
      <c r="C306" s="37"/>
      <c r="D306" s="185" t="s">
        <v>224</v>
      </c>
      <c r="E306" s="37"/>
      <c r="F306" s="186" t="s">
        <v>3455</v>
      </c>
      <c r="G306" s="37"/>
      <c r="H306" s="37"/>
      <c r="I306" s="187"/>
      <c r="J306" s="37"/>
      <c r="K306" s="37"/>
      <c r="L306" s="38"/>
      <c r="M306" s="188"/>
      <c r="N306" s="189"/>
      <c r="O306" s="71"/>
      <c r="P306" s="71"/>
      <c r="Q306" s="71"/>
      <c r="R306" s="71"/>
      <c r="S306" s="71"/>
      <c r="T306" s="72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8" t="s">
        <v>224</v>
      </c>
      <c r="AU306" s="18" t="s">
        <v>80</v>
      </c>
    </row>
    <row r="307" s="2" customFormat="1" ht="44.25" customHeight="1">
      <c r="A307" s="37"/>
      <c r="B307" s="171"/>
      <c r="C307" s="172" t="s">
        <v>773</v>
      </c>
      <c r="D307" s="172" t="s">
        <v>216</v>
      </c>
      <c r="E307" s="173" t="s">
        <v>3456</v>
      </c>
      <c r="F307" s="174" t="s">
        <v>3457</v>
      </c>
      <c r="G307" s="175" t="s">
        <v>2908</v>
      </c>
      <c r="H307" s="216"/>
      <c r="I307" s="177"/>
      <c r="J307" s="178">
        <f>ROUND(I307*H307,2)</f>
        <v>0</v>
      </c>
      <c r="K307" s="174" t="s">
        <v>220</v>
      </c>
      <c r="L307" s="38"/>
      <c r="M307" s="179" t="s">
        <v>3</v>
      </c>
      <c r="N307" s="180" t="s">
        <v>43</v>
      </c>
      <c r="O307" s="71"/>
      <c r="P307" s="181">
        <f>O307*H307</f>
        <v>0</v>
      </c>
      <c r="Q307" s="181">
        <v>0</v>
      </c>
      <c r="R307" s="181">
        <f>Q307*H307</f>
        <v>0</v>
      </c>
      <c r="S307" s="181">
        <v>0</v>
      </c>
      <c r="T307" s="182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3" t="s">
        <v>98</v>
      </c>
      <c r="AT307" s="183" t="s">
        <v>216</v>
      </c>
      <c r="AU307" s="183" t="s">
        <v>80</v>
      </c>
      <c r="AY307" s="18" t="s">
        <v>213</v>
      </c>
      <c r="BE307" s="184">
        <f>IF(N307="základní",J307,0)</f>
        <v>0</v>
      </c>
      <c r="BF307" s="184">
        <f>IF(N307="snížená",J307,0)</f>
        <v>0</v>
      </c>
      <c r="BG307" s="184">
        <f>IF(N307="zákl. přenesená",J307,0)</f>
        <v>0</v>
      </c>
      <c r="BH307" s="184">
        <f>IF(N307="sníž. přenesená",J307,0)</f>
        <v>0</v>
      </c>
      <c r="BI307" s="184">
        <f>IF(N307="nulová",J307,0)</f>
        <v>0</v>
      </c>
      <c r="BJ307" s="18" t="s">
        <v>76</v>
      </c>
      <c r="BK307" s="184">
        <f>ROUND(I307*H307,2)</f>
        <v>0</v>
      </c>
      <c r="BL307" s="18" t="s">
        <v>98</v>
      </c>
      <c r="BM307" s="183" t="s">
        <v>3458</v>
      </c>
    </row>
    <row r="308" s="2" customFormat="1">
      <c r="A308" s="37"/>
      <c r="B308" s="38"/>
      <c r="C308" s="37"/>
      <c r="D308" s="185" t="s">
        <v>224</v>
      </c>
      <c r="E308" s="37"/>
      <c r="F308" s="186" t="s">
        <v>3459</v>
      </c>
      <c r="G308" s="37"/>
      <c r="H308" s="37"/>
      <c r="I308" s="187"/>
      <c r="J308" s="37"/>
      <c r="K308" s="37"/>
      <c r="L308" s="38"/>
      <c r="M308" s="188"/>
      <c r="N308" s="189"/>
      <c r="O308" s="71"/>
      <c r="P308" s="71"/>
      <c r="Q308" s="71"/>
      <c r="R308" s="71"/>
      <c r="S308" s="71"/>
      <c r="T308" s="72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8" t="s">
        <v>224</v>
      </c>
      <c r="AU308" s="18" t="s">
        <v>80</v>
      </c>
    </row>
    <row r="309" s="2" customFormat="1" ht="49.05" customHeight="1">
      <c r="A309" s="37"/>
      <c r="B309" s="171"/>
      <c r="C309" s="172" t="s">
        <v>778</v>
      </c>
      <c r="D309" s="172" t="s">
        <v>216</v>
      </c>
      <c r="E309" s="173" t="s">
        <v>3460</v>
      </c>
      <c r="F309" s="174" t="s">
        <v>3461</v>
      </c>
      <c r="G309" s="175" t="s">
        <v>2908</v>
      </c>
      <c r="H309" s="216"/>
      <c r="I309" s="177"/>
      <c r="J309" s="178">
        <f>ROUND(I309*H309,2)</f>
        <v>0</v>
      </c>
      <c r="K309" s="174" t="s">
        <v>220</v>
      </c>
      <c r="L309" s="38"/>
      <c r="M309" s="179" t="s">
        <v>3</v>
      </c>
      <c r="N309" s="180" t="s">
        <v>43</v>
      </c>
      <c r="O309" s="71"/>
      <c r="P309" s="181">
        <f>O309*H309</f>
        <v>0</v>
      </c>
      <c r="Q309" s="181">
        <v>0</v>
      </c>
      <c r="R309" s="181">
        <f>Q309*H309</f>
        <v>0</v>
      </c>
      <c r="S309" s="181">
        <v>0</v>
      </c>
      <c r="T309" s="182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83" t="s">
        <v>98</v>
      </c>
      <c r="AT309" s="183" t="s">
        <v>216</v>
      </c>
      <c r="AU309" s="183" t="s">
        <v>80</v>
      </c>
      <c r="AY309" s="18" t="s">
        <v>213</v>
      </c>
      <c r="BE309" s="184">
        <f>IF(N309="základní",J309,0)</f>
        <v>0</v>
      </c>
      <c r="BF309" s="184">
        <f>IF(N309="snížená",J309,0)</f>
        <v>0</v>
      </c>
      <c r="BG309" s="184">
        <f>IF(N309="zákl. přenesená",J309,0)</f>
        <v>0</v>
      </c>
      <c r="BH309" s="184">
        <f>IF(N309="sníž. přenesená",J309,0)</f>
        <v>0</v>
      </c>
      <c r="BI309" s="184">
        <f>IF(N309="nulová",J309,0)</f>
        <v>0</v>
      </c>
      <c r="BJ309" s="18" t="s">
        <v>76</v>
      </c>
      <c r="BK309" s="184">
        <f>ROUND(I309*H309,2)</f>
        <v>0</v>
      </c>
      <c r="BL309" s="18" t="s">
        <v>98</v>
      </c>
      <c r="BM309" s="183" t="s">
        <v>3462</v>
      </c>
    </row>
    <row r="310" s="2" customFormat="1">
      <c r="A310" s="37"/>
      <c r="B310" s="38"/>
      <c r="C310" s="37"/>
      <c r="D310" s="185" t="s">
        <v>224</v>
      </c>
      <c r="E310" s="37"/>
      <c r="F310" s="186" t="s">
        <v>3463</v>
      </c>
      <c r="G310" s="37"/>
      <c r="H310" s="37"/>
      <c r="I310" s="187"/>
      <c r="J310" s="37"/>
      <c r="K310" s="37"/>
      <c r="L310" s="38"/>
      <c r="M310" s="188"/>
      <c r="N310" s="189"/>
      <c r="O310" s="71"/>
      <c r="P310" s="71"/>
      <c r="Q310" s="71"/>
      <c r="R310" s="71"/>
      <c r="S310" s="71"/>
      <c r="T310" s="72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8" t="s">
        <v>224</v>
      </c>
      <c r="AU310" s="18" t="s">
        <v>80</v>
      </c>
    </row>
    <row r="311" s="12" customFormat="1" ht="22.8" customHeight="1">
      <c r="A311" s="12"/>
      <c r="B311" s="158"/>
      <c r="C311" s="12"/>
      <c r="D311" s="159" t="s">
        <v>71</v>
      </c>
      <c r="E311" s="169" t="s">
        <v>2667</v>
      </c>
      <c r="F311" s="169" t="s">
        <v>2668</v>
      </c>
      <c r="G311" s="12"/>
      <c r="H311" s="12"/>
      <c r="I311" s="161"/>
      <c r="J311" s="170">
        <f>BK311</f>
        <v>0</v>
      </c>
      <c r="K311" s="12"/>
      <c r="L311" s="158"/>
      <c r="M311" s="163"/>
      <c r="N311" s="164"/>
      <c r="O311" s="164"/>
      <c r="P311" s="165">
        <f>P312</f>
        <v>0</v>
      </c>
      <c r="Q311" s="164"/>
      <c r="R311" s="165">
        <f>R312</f>
        <v>0.0018799999999999999</v>
      </c>
      <c r="S311" s="164"/>
      <c r="T311" s="166">
        <f>T312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159" t="s">
        <v>80</v>
      </c>
      <c r="AT311" s="167" t="s">
        <v>71</v>
      </c>
      <c r="AU311" s="167" t="s">
        <v>76</v>
      </c>
      <c r="AY311" s="159" t="s">
        <v>213</v>
      </c>
      <c r="BK311" s="168">
        <f>BK312</f>
        <v>0</v>
      </c>
    </row>
    <row r="312" s="2" customFormat="1" ht="24.15" customHeight="1">
      <c r="A312" s="37"/>
      <c r="B312" s="171"/>
      <c r="C312" s="172" t="s">
        <v>783</v>
      </c>
      <c r="D312" s="172" t="s">
        <v>216</v>
      </c>
      <c r="E312" s="173" t="s">
        <v>3464</v>
      </c>
      <c r="F312" s="174" t="s">
        <v>3465</v>
      </c>
      <c r="G312" s="175" t="s">
        <v>329</v>
      </c>
      <c r="H312" s="176">
        <v>1</v>
      </c>
      <c r="I312" s="177"/>
      <c r="J312" s="178">
        <f>ROUND(I312*H312,2)</f>
        <v>0</v>
      </c>
      <c r="K312" s="174" t="s">
        <v>2528</v>
      </c>
      <c r="L312" s="38"/>
      <c r="M312" s="179" t="s">
        <v>3</v>
      </c>
      <c r="N312" s="180" t="s">
        <v>43</v>
      </c>
      <c r="O312" s="71"/>
      <c r="P312" s="181">
        <f>O312*H312</f>
        <v>0</v>
      </c>
      <c r="Q312" s="181">
        <v>0.0018799999999999999</v>
      </c>
      <c r="R312" s="181">
        <f>Q312*H312</f>
        <v>0.0018799999999999999</v>
      </c>
      <c r="S312" s="181">
        <v>0</v>
      </c>
      <c r="T312" s="182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3" t="s">
        <v>98</v>
      </c>
      <c r="AT312" s="183" t="s">
        <v>216</v>
      </c>
      <c r="AU312" s="183" t="s">
        <v>80</v>
      </c>
      <c r="AY312" s="18" t="s">
        <v>213</v>
      </c>
      <c r="BE312" s="184">
        <f>IF(N312="základní",J312,0)</f>
        <v>0</v>
      </c>
      <c r="BF312" s="184">
        <f>IF(N312="snížená",J312,0)</f>
        <v>0</v>
      </c>
      <c r="BG312" s="184">
        <f>IF(N312="zákl. přenesená",J312,0)</f>
        <v>0</v>
      </c>
      <c r="BH312" s="184">
        <f>IF(N312="sníž. přenesená",J312,0)</f>
        <v>0</v>
      </c>
      <c r="BI312" s="184">
        <f>IF(N312="nulová",J312,0)</f>
        <v>0</v>
      </c>
      <c r="BJ312" s="18" t="s">
        <v>76</v>
      </c>
      <c r="BK312" s="184">
        <f>ROUND(I312*H312,2)</f>
        <v>0</v>
      </c>
      <c r="BL312" s="18" t="s">
        <v>98</v>
      </c>
      <c r="BM312" s="183" t="s">
        <v>3466</v>
      </c>
    </row>
    <row r="313" s="12" customFormat="1" ht="22.8" customHeight="1">
      <c r="A313" s="12"/>
      <c r="B313" s="158"/>
      <c r="C313" s="12"/>
      <c r="D313" s="159" t="s">
        <v>71</v>
      </c>
      <c r="E313" s="169" t="s">
        <v>2746</v>
      </c>
      <c r="F313" s="169" t="s">
        <v>2747</v>
      </c>
      <c r="G313" s="12"/>
      <c r="H313" s="12"/>
      <c r="I313" s="161"/>
      <c r="J313" s="170">
        <f>BK313</f>
        <v>0</v>
      </c>
      <c r="K313" s="12"/>
      <c r="L313" s="158"/>
      <c r="M313" s="163"/>
      <c r="N313" s="164"/>
      <c r="O313" s="164"/>
      <c r="P313" s="165">
        <f>SUM(P314:P315)</f>
        <v>0</v>
      </c>
      <c r="Q313" s="164"/>
      <c r="R313" s="165">
        <f>SUM(R314:R315)</f>
        <v>0.00052999999999999998</v>
      </c>
      <c r="S313" s="164"/>
      <c r="T313" s="166">
        <f>SUM(T314:T315)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59" t="s">
        <v>80</v>
      </c>
      <c r="AT313" s="167" t="s">
        <v>71</v>
      </c>
      <c r="AU313" s="167" t="s">
        <v>76</v>
      </c>
      <c r="AY313" s="159" t="s">
        <v>213</v>
      </c>
      <c r="BK313" s="168">
        <f>SUM(BK314:BK315)</f>
        <v>0</v>
      </c>
    </row>
    <row r="314" s="2" customFormat="1" ht="37.8" customHeight="1">
      <c r="A314" s="37"/>
      <c r="B314" s="171"/>
      <c r="C314" s="172" t="s">
        <v>790</v>
      </c>
      <c r="D314" s="172" t="s">
        <v>216</v>
      </c>
      <c r="E314" s="173" t="s">
        <v>3467</v>
      </c>
      <c r="F314" s="174" t="s">
        <v>3468</v>
      </c>
      <c r="G314" s="175" t="s">
        <v>329</v>
      </c>
      <c r="H314" s="176">
        <v>1</v>
      </c>
      <c r="I314" s="177"/>
      <c r="J314" s="178">
        <f>ROUND(I314*H314,2)</f>
        <v>0</v>
      </c>
      <c r="K314" s="174" t="s">
        <v>220</v>
      </c>
      <c r="L314" s="38"/>
      <c r="M314" s="179" t="s">
        <v>3</v>
      </c>
      <c r="N314" s="180" t="s">
        <v>43</v>
      </c>
      <c r="O314" s="71"/>
      <c r="P314" s="181">
        <f>O314*H314</f>
        <v>0</v>
      </c>
      <c r="Q314" s="181">
        <v>0.00052999999999999998</v>
      </c>
      <c r="R314" s="181">
        <f>Q314*H314</f>
        <v>0.00052999999999999998</v>
      </c>
      <c r="S314" s="181">
        <v>0</v>
      </c>
      <c r="T314" s="182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3" t="s">
        <v>98</v>
      </c>
      <c r="AT314" s="183" t="s">
        <v>216</v>
      </c>
      <c r="AU314" s="183" t="s">
        <v>80</v>
      </c>
      <c r="AY314" s="18" t="s">
        <v>213</v>
      </c>
      <c r="BE314" s="184">
        <f>IF(N314="základní",J314,0)</f>
        <v>0</v>
      </c>
      <c r="BF314" s="184">
        <f>IF(N314="snížená",J314,0)</f>
        <v>0</v>
      </c>
      <c r="BG314" s="184">
        <f>IF(N314="zákl. přenesená",J314,0)</f>
        <v>0</v>
      </c>
      <c r="BH314" s="184">
        <f>IF(N314="sníž. přenesená",J314,0)</f>
        <v>0</v>
      </c>
      <c r="BI314" s="184">
        <f>IF(N314="nulová",J314,0)</f>
        <v>0</v>
      </c>
      <c r="BJ314" s="18" t="s">
        <v>76</v>
      </c>
      <c r="BK314" s="184">
        <f>ROUND(I314*H314,2)</f>
        <v>0</v>
      </c>
      <c r="BL314" s="18" t="s">
        <v>98</v>
      </c>
      <c r="BM314" s="183" t="s">
        <v>3469</v>
      </c>
    </row>
    <row r="315" s="2" customFormat="1">
      <c r="A315" s="37"/>
      <c r="B315" s="38"/>
      <c r="C315" s="37"/>
      <c r="D315" s="185" t="s">
        <v>224</v>
      </c>
      <c r="E315" s="37"/>
      <c r="F315" s="186" t="s">
        <v>3470</v>
      </c>
      <c r="G315" s="37"/>
      <c r="H315" s="37"/>
      <c r="I315" s="187"/>
      <c r="J315" s="37"/>
      <c r="K315" s="37"/>
      <c r="L315" s="38"/>
      <c r="M315" s="212"/>
      <c r="N315" s="213"/>
      <c r="O315" s="214"/>
      <c r="P315" s="214"/>
      <c r="Q315" s="214"/>
      <c r="R315" s="214"/>
      <c r="S315" s="214"/>
      <c r="T315" s="215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8" t="s">
        <v>224</v>
      </c>
      <c r="AU315" s="18" t="s">
        <v>80</v>
      </c>
    </row>
    <row r="316" s="2" customFormat="1" ht="6.96" customHeight="1">
      <c r="A316" s="37"/>
      <c r="B316" s="54"/>
      <c r="C316" s="55"/>
      <c r="D316" s="55"/>
      <c r="E316" s="55"/>
      <c r="F316" s="55"/>
      <c r="G316" s="55"/>
      <c r="H316" s="55"/>
      <c r="I316" s="55"/>
      <c r="J316" s="55"/>
      <c r="K316" s="55"/>
      <c r="L316" s="38"/>
      <c r="M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</row>
  </sheetData>
  <autoFilter ref="C95:K3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0" r:id="rId1" display="https://podminky.urs.cz/item/CS_URS_2024_02/132312122"/>
    <hyperlink ref="F102" r:id="rId2" display="https://podminky.urs.cz/item/CS_URS_2024_02/151101101"/>
    <hyperlink ref="F104" r:id="rId3" display="https://podminky.urs.cz/item/CS_URS_2024_02/151101111"/>
    <hyperlink ref="F106" r:id="rId4" display="https://podminky.urs.cz/item/CS_URS_2024_02/162651132"/>
    <hyperlink ref="F108" r:id="rId5" display="https://podminky.urs.cz/item/CS_URS_2024_02/171201231"/>
    <hyperlink ref="F110" r:id="rId6" display="https://podminky.urs.cz/item/CS_URS_2024_02/171251201"/>
    <hyperlink ref="F112" r:id="rId7" display="https://podminky.urs.cz/item/CS_URS_2024_02/174211101"/>
    <hyperlink ref="F114" r:id="rId8" display="https://podminky.urs.cz/item/CS_URS_2024_02/175111101"/>
    <hyperlink ref="F118" r:id="rId9" display="https://podminky.urs.cz/item/CS_URS_2024_02/451541111"/>
    <hyperlink ref="F126" r:id="rId10" display="https://podminky.urs.cz/item/CS_URS_2024_02/721173401"/>
    <hyperlink ref="F128" r:id="rId11" display="https://podminky.urs.cz/item/CS_URS_2024_02/721173402"/>
    <hyperlink ref="F130" r:id="rId12" display="https://podminky.urs.cz/item/CS_URS_2024_02/721173403"/>
    <hyperlink ref="F132" r:id="rId13" display="https://podminky.urs.cz/item/CS_URS_2024_02/721174025"/>
    <hyperlink ref="F134" r:id="rId14" display="https://podminky.urs.cz/item/CS_URS_2024_02/721174041"/>
    <hyperlink ref="F136" r:id="rId15" display="https://podminky.urs.cz/item/CS_URS_2024_02/721174042"/>
    <hyperlink ref="F138" r:id="rId16" display="https://podminky.urs.cz/item/CS_URS_2024_02/721174043"/>
    <hyperlink ref="F140" r:id="rId17" display="https://podminky.urs.cz/item/CS_URS_2024_02/721174044"/>
    <hyperlink ref="F142" r:id="rId18" display="https://podminky.urs.cz/item/CS_URS_2024_02/721174045"/>
    <hyperlink ref="F144" r:id="rId19" display="https://podminky.urs.cz/item/CS_URS_2024_02/721194103"/>
    <hyperlink ref="F146" r:id="rId20" display="https://podminky.urs.cz/item/CS_URS_2024_02/721194104"/>
    <hyperlink ref="F148" r:id="rId21" display="https://podminky.urs.cz/item/CS_URS_2024_02/721194105"/>
    <hyperlink ref="F150" r:id="rId22" display="https://podminky.urs.cz/item/CS_URS_2024_02/721194109"/>
    <hyperlink ref="F152" r:id="rId23" display="https://podminky.urs.cz/item/CS_URS_2024_02/721211421"/>
    <hyperlink ref="F154" r:id="rId24" display="https://podminky.urs.cz/item/CS_URS_2024_02/721226512"/>
    <hyperlink ref="F156" r:id="rId25" display="https://podminky.urs.cz/item/CS_URS_2024_02/721273153"/>
    <hyperlink ref="F158" r:id="rId26" display="https://podminky.urs.cz/item/CS_URS_2024_02/721274126"/>
    <hyperlink ref="F160" r:id="rId27" display="https://podminky.urs.cz/item/CS_URS_2024_02/721290111"/>
    <hyperlink ref="F162" r:id="rId28" display="https://podminky.urs.cz/item/CS_URS_2024_02/721290112"/>
    <hyperlink ref="F164" r:id="rId29" display="https://podminky.urs.cz/item/CS_URS_2024_02/998721201"/>
    <hyperlink ref="F166" r:id="rId30" display="https://podminky.urs.cz/item/CS_URS_2024_02/998721292"/>
    <hyperlink ref="F171" r:id="rId31" display="https://podminky.urs.cz/item/CS_URS_2024_02/722130233"/>
    <hyperlink ref="F173" r:id="rId32" display="https://podminky.urs.cz/item/CS_URS_2024_02/722130235"/>
    <hyperlink ref="F175" r:id="rId33" display="https://podminky.urs.cz/item/CS_URS_2024_02/722174002"/>
    <hyperlink ref="F177" r:id="rId34" display="https://podminky.urs.cz/item/CS_URS_2024_02/722174003"/>
    <hyperlink ref="F179" r:id="rId35" display="https://podminky.urs.cz/item/CS_URS_2024_02/722174004"/>
    <hyperlink ref="F181" r:id="rId36" display="https://podminky.urs.cz/item/CS_URS_2024_02/722174005"/>
    <hyperlink ref="F183" r:id="rId37" display="https://podminky.urs.cz/item/CS_URS_2024_02/722174006"/>
    <hyperlink ref="F185" r:id="rId38" display="https://podminky.urs.cz/item/CS_URS_2024_02/722181231"/>
    <hyperlink ref="F187" r:id="rId39" display="https://podminky.urs.cz/item/CS_URS_2024_02/722181232"/>
    <hyperlink ref="F189" r:id="rId40" display="https://podminky.urs.cz/item/CS_URS_2024_02/722181233"/>
    <hyperlink ref="F191" r:id="rId41" display="https://podminky.urs.cz/item/CS_URS_2024_02/722181241"/>
    <hyperlink ref="F193" r:id="rId42" display="https://podminky.urs.cz/item/CS_URS_2024_02/722181242"/>
    <hyperlink ref="F195" r:id="rId43" display="https://podminky.urs.cz/item/CS_URS_2024_02/722181252"/>
    <hyperlink ref="F197" r:id="rId44" display="https://podminky.urs.cz/item/CS_URS_2024_02/722181253"/>
    <hyperlink ref="F199" r:id="rId45" display="https://podminky.urs.cz/item/CS_URS_2024_02/722190401"/>
    <hyperlink ref="F201" r:id="rId46" display="https://podminky.urs.cz/item/CS_URS_2024_02/722220111"/>
    <hyperlink ref="F203" r:id="rId47" display="https://podminky.urs.cz/item/CS_URS_2024_02/722220231"/>
    <hyperlink ref="F205" r:id="rId48" display="https://podminky.urs.cz/item/CS_URS_2024_02/722220232"/>
    <hyperlink ref="F207" r:id="rId49" display="https://podminky.urs.cz/item/CS_URS_2024_02/722220233"/>
    <hyperlink ref="F209" r:id="rId50" display="https://podminky.urs.cz/item/CS_URS_2024_02/722220234"/>
    <hyperlink ref="F211" r:id="rId51" display="https://podminky.urs.cz/item/CS_URS_2024_02/722224116"/>
    <hyperlink ref="F213" r:id="rId52" display="https://podminky.urs.cz/item/CS_URS_2024_02/722231072"/>
    <hyperlink ref="F215" r:id="rId53" display="https://podminky.urs.cz/item/CS_URS_2024_02/722231074"/>
    <hyperlink ref="F217" r:id="rId54" display="https://podminky.urs.cz/item/CS_URS_2024_02/722231222"/>
    <hyperlink ref="F219" r:id="rId55" display="https://podminky.urs.cz/item/CS_URS_2024_02/722232122"/>
    <hyperlink ref="F221" r:id="rId56" display="https://podminky.urs.cz/item/CS_URS_2024_02/722232123"/>
    <hyperlink ref="F223" r:id="rId57" display="https://podminky.urs.cz/item/CS_URS_2024_02/722232124"/>
    <hyperlink ref="F225" r:id="rId58" display="https://podminky.urs.cz/item/CS_URS_2024_02/722232125"/>
    <hyperlink ref="F227" r:id="rId59" display="https://podminky.urs.cz/item/CS_URS_2024_02/722232126"/>
    <hyperlink ref="F229" r:id="rId60" display="https://podminky.urs.cz/item/CS_URS_2024_02/722234263"/>
    <hyperlink ref="F233" r:id="rId61" display="https://podminky.urs.cz/item/CS_URS_2024_02/722250143"/>
    <hyperlink ref="F237" r:id="rId62" display="https://podminky.urs.cz/item/CS_URS_2024_02/722263215"/>
    <hyperlink ref="F240" r:id="rId63" display="https://podminky.urs.cz/item/CS_URS_2024_02/722290226"/>
    <hyperlink ref="F242" r:id="rId64" display="https://podminky.urs.cz/item/CS_URS_2024_02/722290234"/>
    <hyperlink ref="F244" r:id="rId65" display="https://podminky.urs.cz/item/CS_URS_2024_02/998722202"/>
    <hyperlink ref="F246" r:id="rId66" display="https://podminky.urs.cz/item/CS_URS_2024_02/998722292"/>
    <hyperlink ref="F249" r:id="rId67" display="https://podminky.urs.cz/item/CS_URS_2024_02/724233005"/>
    <hyperlink ref="F252" r:id="rId68" display="https://podminky.urs.cz/item/CS_URS_2024_02/725119125"/>
    <hyperlink ref="F254" r:id="rId69" display="https://podminky.urs.cz/item/CS_URS_2024_02/725129101"/>
    <hyperlink ref="F256" r:id="rId70" display="https://podminky.urs.cz/item/CS_URS_2024_02/725219102"/>
    <hyperlink ref="F258" r:id="rId71" display="https://podminky.urs.cz/item/CS_URS_2024_02/725319111"/>
    <hyperlink ref="F260" r:id="rId72" display="https://podminky.urs.cz/item/CS_URS_2024_02/725339111"/>
    <hyperlink ref="F262" r:id="rId73" display="https://podminky.urs.cz/item/CS_URS_2024_02/725813111"/>
    <hyperlink ref="F264" r:id="rId74" display="https://podminky.urs.cz/item/CS_URS_2024_02/725821325"/>
    <hyperlink ref="F266" r:id="rId75" display="https://podminky.urs.cz/item/CS_URS_2024_02/725829101"/>
    <hyperlink ref="F268" r:id="rId76" display="https://podminky.urs.cz/item/CS_URS_2024_02/725829131"/>
    <hyperlink ref="F270" r:id="rId77" display="https://podminky.urs.cz/item/CS_URS_2024_02/725829132"/>
    <hyperlink ref="F272" r:id="rId78" display="https://podminky.urs.cz/item/CS_URS_2024_02/725861102"/>
    <hyperlink ref="F274" r:id="rId79" display="https://podminky.urs.cz/item/CS_URS_2024_02/725862103"/>
    <hyperlink ref="F291" r:id="rId80" display="https://podminky.urs.cz/item/CS_URS_2024_02/998725202"/>
    <hyperlink ref="F293" r:id="rId81" display="https://podminky.urs.cz/item/CS_URS_2024_02/998725293"/>
    <hyperlink ref="F296" r:id="rId82" display="https://podminky.urs.cz/item/CS_URS_2024_02/726131001"/>
    <hyperlink ref="F298" r:id="rId83" display="https://podminky.urs.cz/item/CS_URS_2024_02/726131002"/>
    <hyperlink ref="F300" r:id="rId84" display="https://podminky.urs.cz/item/CS_URS_2024_02/726131041"/>
    <hyperlink ref="F302" r:id="rId85" display="https://podminky.urs.cz/item/CS_URS_2024_02/726131043"/>
    <hyperlink ref="F304" r:id="rId86" display="https://podminky.urs.cz/item/CS_URS_2024_02/726191001"/>
    <hyperlink ref="F306" r:id="rId87" display="https://podminky.urs.cz/item/CS_URS_2024_02/726191002"/>
    <hyperlink ref="F308" r:id="rId88" display="https://podminky.urs.cz/item/CS_URS_2024_02/998726211"/>
    <hyperlink ref="F310" r:id="rId89" display="https://podminky.urs.cz/item/CS_URS_2024_02/998726293"/>
    <hyperlink ref="F315" r:id="rId90" display="https://podminky.urs.cz/item/CS_URS_2024_02/7344111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110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- smlouva č. 1 - SO01, 10, 12</v>
      </c>
      <c r="F7" s="31"/>
      <c r="G7" s="31"/>
      <c r="H7" s="31"/>
      <c r="L7" s="21"/>
    </row>
    <row r="8" s="1" customFormat="1" ht="12" customHeight="1">
      <c r="B8" s="21"/>
      <c r="D8" s="31" t="s">
        <v>111</v>
      </c>
      <c r="L8" s="21"/>
    </row>
    <row r="9" s="2" customFormat="1" ht="16.5" customHeight="1">
      <c r="A9" s="37"/>
      <c r="B9" s="38"/>
      <c r="C9" s="37"/>
      <c r="D9" s="37"/>
      <c r="E9" s="122" t="s">
        <v>112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2502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1" t="s">
        <v>3471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2504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2505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2505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3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ROUND(J105,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ROUND((SUM(BE105:BE354)),  2)</f>
        <v>0</v>
      </c>
      <c r="G35" s="37"/>
      <c r="H35" s="37"/>
      <c r="I35" s="130">
        <v>0.20999999999999999</v>
      </c>
      <c r="J35" s="129">
        <f>ROUND(((SUM(BE105:BE354))*I35),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ROUND((SUM(BF105:BF354)),  2)</f>
        <v>0</v>
      </c>
      <c r="G36" s="37"/>
      <c r="H36" s="37"/>
      <c r="I36" s="130">
        <v>0.12</v>
      </c>
      <c r="J36" s="129">
        <f>ROUND(((SUM(BF105:BF354))*I36),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ROUND((SUM(BG105:BG354)),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ROUND((SUM(BH105:BH354)),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ROUND((SUM(BI105:BI354)),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113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- smlouva č. 1 - SO01, 10, 12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111</v>
      </c>
      <c r="L51" s="21"/>
    </row>
    <row r="52" s="2" customFormat="1" ht="16.5" customHeight="1">
      <c r="A52" s="37"/>
      <c r="B52" s="38"/>
      <c r="C52" s="37"/>
      <c r="D52" s="37"/>
      <c r="E52" s="122" t="s">
        <v>112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2502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7"/>
      <c r="D54" s="37"/>
      <c r="E54" s="61" t="str">
        <f>E11</f>
        <v>15 - Elektro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114</v>
      </c>
      <c r="D61" s="131"/>
      <c r="E61" s="131"/>
      <c r="F61" s="131"/>
      <c r="G61" s="131"/>
      <c r="H61" s="131"/>
      <c r="I61" s="131"/>
      <c r="J61" s="138" t="s">
        <v>115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J105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116</v>
      </c>
    </row>
    <row r="64" s="9" customFormat="1" ht="24.96" customHeight="1">
      <c r="A64" s="9"/>
      <c r="B64" s="140"/>
      <c r="C64" s="9"/>
      <c r="D64" s="141" t="s">
        <v>3472</v>
      </c>
      <c r="E64" s="142"/>
      <c r="F64" s="142"/>
      <c r="G64" s="142"/>
      <c r="H64" s="142"/>
      <c r="I64" s="142"/>
      <c r="J64" s="143">
        <f>J106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3473</v>
      </c>
      <c r="E65" s="146"/>
      <c r="F65" s="146"/>
      <c r="G65" s="146"/>
      <c r="H65" s="146"/>
      <c r="I65" s="146"/>
      <c r="J65" s="147">
        <f>J107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3474</v>
      </c>
      <c r="E66" s="146"/>
      <c r="F66" s="146"/>
      <c r="G66" s="146"/>
      <c r="H66" s="146"/>
      <c r="I66" s="146"/>
      <c r="J66" s="147">
        <f>J132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4"/>
      <c r="C67" s="10"/>
      <c r="D67" s="145" t="s">
        <v>3475</v>
      </c>
      <c r="E67" s="146"/>
      <c r="F67" s="146"/>
      <c r="G67" s="146"/>
      <c r="H67" s="146"/>
      <c r="I67" s="146"/>
      <c r="J67" s="147">
        <f>J135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40"/>
      <c r="C68" s="9"/>
      <c r="D68" s="141" t="s">
        <v>3476</v>
      </c>
      <c r="E68" s="142"/>
      <c r="F68" s="142"/>
      <c r="G68" s="142"/>
      <c r="H68" s="142"/>
      <c r="I68" s="142"/>
      <c r="J68" s="143">
        <f>J141</f>
        <v>0</v>
      </c>
      <c r="K68" s="9"/>
      <c r="L68" s="14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44"/>
      <c r="C69" s="10"/>
      <c r="D69" s="145" t="s">
        <v>3477</v>
      </c>
      <c r="E69" s="146"/>
      <c r="F69" s="146"/>
      <c r="G69" s="146"/>
      <c r="H69" s="146"/>
      <c r="I69" s="146"/>
      <c r="J69" s="147">
        <f>J142</f>
        <v>0</v>
      </c>
      <c r="K69" s="10"/>
      <c r="L69" s="1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4"/>
      <c r="C70" s="10"/>
      <c r="D70" s="145" t="s">
        <v>3478</v>
      </c>
      <c r="E70" s="146"/>
      <c r="F70" s="146"/>
      <c r="G70" s="146"/>
      <c r="H70" s="146"/>
      <c r="I70" s="146"/>
      <c r="J70" s="147">
        <f>J192</f>
        <v>0</v>
      </c>
      <c r="K70" s="10"/>
      <c r="L70" s="14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4"/>
      <c r="C71" s="10"/>
      <c r="D71" s="145" t="s">
        <v>3479</v>
      </c>
      <c r="E71" s="146"/>
      <c r="F71" s="146"/>
      <c r="G71" s="146"/>
      <c r="H71" s="146"/>
      <c r="I71" s="146"/>
      <c r="J71" s="147">
        <f>J203</f>
        <v>0</v>
      </c>
      <c r="K71" s="10"/>
      <c r="L71" s="14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4"/>
      <c r="C72" s="10"/>
      <c r="D72" s="145" t="s">
        <v>3480</v>
      </c>
      <c r="E72" s="146"/>
      <c r="F72" s="146"/>
      <c r="G72" s="146"/>
      <c r="H72" s="146"/>
      <c r="I72" s="146"/>
      <c r="J72" s="147">
        <f>J211</f>
        <v>0</v>
      </c>
      <c r="K72" s="10"/>
      <c r="L72" s="14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44"/>
      <c r="C73" s="10"/>
      <c r="D73" s="145" t="s">
        <v>3481</v>
      </c>
      <c r="E73" s="146"/>
      <c r="F73" s="146"/>
      <c r="G73" s="146"/>
      <c r="H73" s="146"/>
      <c r="I73" s="146"/>
      <c r="J73" s="147">
        <f>J220</f>
        <v>0</v>
      </c>
      <c r="K73" s="10"/>
      <c r="L73" s="14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40"/>
      <c r="C74" s="9"/>
      <c r="D74" s="141" t="s">
        <v>3482</v>
      </c>
      <c r="E74" s="142"/>
      <c r="F74" s="142"/>
      <c r="G74" s="142"/>
      <c r="H74" s="142"/>
      <c r="I74" s="142"/>
      <c r="J74" s="143">
        <f>J230</f>
        <v>0</v>
      </c>
      <c r="K74" s="9"/>
      <c r="L74" s="14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44"/>
      <c r="C75" s="10"/>
      <c r="D75" s="145" t="s">
        <v>3483</v>
      </c>
      <c r="E75" s="146"/>
      <c r="F75" s="146"/>
      <c r="G75" s="146"/>
      <c r="H75" s="146"/>
      <c r="I75" s="146"/>
      <c r="J75" s="147">
        <f>J231</f>
        <v>0</v>
      </c>
      <c r="K75" s="10"/>
      <c r="L75" s="14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40"/>
      <c r="C76" s="9"/>
      <c r="D76" s="141" t="s">
        <v>3484</v>
      </c>
      <c r="E76" s="142"/>
      <c r="F76" s="142"/>
      <c r="G76" s="142"/>
      <c r="H76" s="142"/>
      <c r="I76" s="142"/>
      <c r="J76" s="143">
        <f>J233</f>
        <v>0</v>
      </c>
      <c r="K76" s="9"/>
      <c r="L76" s="140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44"/>
      <c r="C77" s="10"/>
      <c r="D77" s="145" t="s">
        <v>3485</v>
      </c>
      <c r="E77" s="146"/>
      <c r="F77" s="146"/>
      <c r="G77" s="146"/>
      <c r="H77" s="146"/>
      <c r="I77" s="146"/>
      <c r="J77" s="147">
        <f>J234</f>
        <v>0</v>
      </c>
      <c r="K77" s="10"/>
      <c r="L77" s="144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4"/>
      <c r="C78" s="10"/>
      <c r="D78" s="145" t="s">
        <v>3486</v>
      </c>
      <c r="E78" s="146"/>
      <c r="F78" s="146"/>
      <c r="G78" s="146"/>
      <c r="H78" s="146"/>
      <c r="I78" s="146"/>
      <c r="J78" s="147">
        <f>J295</f>
        <v>0</v>
      </c>
      <c r="K78" s="10"/>
      <c r="L78" s="144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4"/>
      <c r="C79" s="10"/>
      <c r="D79" s="145" t="s">
        <v>3487</v>
      </c>
      <c r="E79" s="146"/>
      <c r="F79" s="146"/>
      <c r="G79" s="146"/>
      <c r="H79" s="146"/>
      <c r="I79" s="146"/>
      <c r="J79" s="147">
        <f>J307</f>
        <v>0</v>
      </c>
      <c r="K79" s="10"/>
      <c r="L79" s="144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4"/>
      <c r="C80" s="10"/>
      <c r="D80" s="145" t="s">
        <v>3488</v>
      </c>
      <c r="E80" s="146"/>
      <c r="F80" s="146"/>
      <c r="G80" s="146"/>
      <c r="H80" s="146"/>
      <c r="I80" s="146"/>
      <c r="J80" s="147">
        <f>J313</f>
        <v>0</v>
      </c>
      <c r="K80" s="10"/>
      <c r="L80" s="144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44"/>
      <c r="C81" s="10"/>
      <c r="D81" s="145" t="s">
        <v>3489</v>
      </c>
      <c r="E81" s="146"/>
      <c r="F81" s="146"/>
      <c r="G81" s="146"/>
      <c r="H81" s="146"/>
      <c r="I81" s="146"/>
      <c r="J81" s="147">
        <f>J317</f>
        <v>0</v>
      </c>
      <c r="K81" s="10"/>
      <c r="L81" s="144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44"/>
      <c r="C82" s="10"/>
      <c r="D82" s="145" t="s">
        <v>3490</v>
      </c>
      <c r="E82" s="146"/>
      <c r="F82" s="146"/>
      <c r="G82" s="146"/>
      <c r="H82" s="146"/>
      <c r="I82" s="146"/>
      <c r="J82" s="147">
        <f>J321</f>
        <v>0</v>
      </c>
      <c r="K82" s="10"/>
      <c r="L82" s="144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40"/>
      <c r="C83" s="9"/>
      <c r="D83" s="141" t="s">
        <v>3491</v>
      </c>
      <c r="E83" s="142"/>
      <c r="F83" s="142"/>
      <c r="G83" s="142"/>
      <c r="H83" s="142"/>
      <c r="I83" s="142"/>
      <c r="J83" s="143">
        <f>J330</f>
        <v>0</v>
      </c>
      <c r="K83" s="9"/>
      <c r="L83" s="140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2" customFormat="1" ht="21.84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6.96" customHeight="1">
      <c r="A85" s="37"/>
      <c r="B85" s="54"/>
      <c r="C85" s="55"/>
      <c r="D85" s="55"/>
      <c r="E85" s="55"/>
      <c r="F85" s="55"/>
      <c r="G85" s="55"/>
      <c r="H85" s="55"/>
      <c r="I85" s="55"/>
      <c r="J85" s="55"/>
      <c r="K85" s="55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9" s="2" customFormat="1" ht="6.96" customHeight="1">
      <c r="A89" s="37"/>
      <c r="B89" s="56"/>
      <c r="C89" s="57"/>
      <c r="D89" s="57"/>
      <c r="E89" s="57"/>
      <c r="F89" s="57"/>
      <c r="G89" s="57"/>
      <c r="H89" s="57"/>
      <c r="I89" s="57"/>
      <c r="J89" s="57"/>
      <c r="K89" s="57"/>
      <c r="L89" s="12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24.96" customHeight="1">
      <c r="A90" s="37"/>
      <c r="B90" s="38"/>
      <c r="C90" s="22" t="s">
        <v>198</v>
      </c>
      <c r="D90" s="37"/>
      <c r="E90" s="37"/>
      <c r="F90" s="37"/>
      <c r="G90" s="37"/>
      <c r="H90" s="37"/>
      <c r="I90" s="37"/>
      <c r="J90" s="37"/>
      <c r="K90" s="37"/>
      <c r="L90" s="12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6.96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12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2" customHeight="1">
      <c r="A92" s="37"/>
      <c r="B92" s="38"/>
      <c r="C92" s="31" t="s">
        <v>17</v>
      </c>
      <c r="D92" s="37"/>
      <c r="E92" s="37"/>
      <c r="F92" s="37"/>
      <c r="G92" s="37"/>
      <c r="H92" s="37"/>
      <c r="I92" s="37"/>
      <c r="J92" s="37"/>
      <c r="K92" s="37"/>
      <c r="L92" s="12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6.5" customHeight="1">
      <c r="A93" s="37"/>
      <c r="B93" s="38"/>
      <c r="C93" s="37"/>
      <c r="D93" s="37"/>
      <c r="E93" s="122" t="str">
        <f>E7</f>
        <v>Obecní dům Rudíkov - smlouva č. 1 - SO01, 10, 12</v>
      </c>
      <c r="F93" s="31"/>
      <c r="G93" s="31"/>
      <c r="H93" s="31"/>
      <c r="I93" s="37"/>
      <c r="J93" s="37"/>
      <c r="K93" s="37"/>
      <c r="L93" s="12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1" customFormat="1" ht="12" customHeight="1">
      <c r="B94" s="21"/>
      <c r="C94" s="31" t="s">
        <v>111</v>
      </c>
      <c r="L94" s="21"/>
    </row>
    <row r="95" s="2" customFormat="1" ht="16.5" customHeight="1">
      <c r="A95" s="37"/>
      <c r="B95" s="38"/>
      <c r="C95" s="37"/>
      <c r="D95" s="37"/>
      <c r="E95" s="122" t="s">
        <v>112</v>
      </c>
      <c r="F95" s="37"/>
      <c r="G95" s="37"/>
      <c r="H95" s="37"/>
      <c r="I95" s="37"/>
      <c r="J95" s="37"/>
      <c r="K95" s="37"/>
      <c r="L95" s="123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12" customHeight="1">
      <c r="A96" s="37"/>
      <c r="B96" s="38"/>
      <c r="C96" s="31" t="s">
        <v>2502</v>
      </c>
      <c r="D96" s="37"/>
      <c r="E96" s="37"/>
      <c r="F96" s="37"/>
      <c r="G96" s="37"/>
      <c r="H96" s="37"/>
      <c r="I96" s="37"/>
      <c r="J96" s="37"/>
      <c r="K96" s="37"/>
      <c r="L96" s="123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6.5" customHeight="1">
      <c r="A97" s="37"/>
      <c r="B97" s="38"/>
      <c r="C97" s="37"/>
      <c r="D97" s="37"/>
      <c r="E97" s="61" t="str">
        <f>E11</f>
        <v>15 - Elektro</v>
      </c>
      <c r="F97" s="37"/>
      <c r="G97" s="37"/>
      <c r="H97" s="37"/>
      <c r="I97" s="37"/>
      <c r="J97" s="37"/>
      <c r="K97" s="37"/>
      <c r="L97" s="123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6.96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123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12" customHeight="1">
      <c r="A99" s="37"/>
      <c r="B99" s="38"/>
      <c r="C99" s="31" t="s">
        <v>21</v>
      </c>
      <c r="D99" s="37"/>
      <c r="E99" s="37"/>
      <c r="F99" s="26" t="str">
        <f>F14</f>
        <v>RUDÍKOV, P.Č. 2250/4, 2261, ST. 63, 2208/9</v>
      </c>
      <c r="G99" s="37"/>
      <c r="H99" s="37"/>
      <c r="I99" s="31" t="s">
        <v>23</v>
      </c>
      <c r="J99" s="63" t="str">
        <f>IF(J14="","",J14)</f>
        <v>10. 1. 2024</v>
      </c>
      <c r="K99" s="37"/>
      <c r="L99" s="123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123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15.15" customHeight="1">
      <c r="A101" s="37"/>
      <c r="B101" s="38"/>
      <c r="C101" s="31" t="s">
        <v>25</v>
      </c>
      <c r="D101" s="37"/>
      <c r="E101" s="37"/>
      <c r="F101" s="26" t="str">
        <f>E17</f>
        <v xml:space="preserve"> </v>
      </c>
      <c r="G101" s="37"/>
      <c r="H101" s="37"/>
      <c r="I101" s="31" t="s">
        <v>31</v>
      </c>
      <c r="J101" s="35" t="str">
        <f>E23</f>
        <v>Ondřej Zikán</v>
      </c>
      <c r="K101" s="37"/>
      <c r="L101" s="123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15.15" customHeight="1">
      <c r="A102" s="37"/>
      <c r="B102" s="38"/>
      <c r="C102" s="31" t="s">
        <v>29</v>
      </c>
      <c r="D102" s="37"/>
      <c r="E102" s="37"/>
      <c r="F102" s="26" t="str">
        <f>IF(E20="","",E20)</f>
        <v>Vyplň údaj</v>
      </c>
      <c r="G102" s="37"/>
      <c r="H102" s="37"/>
      <c r="I102" s="31" t="s">
        <v>34</v>
      </c>
      <c r="J102" s="35" t="str">
        <f>E26</f>
        <v>Ondřej Zikán</v>
      </c>
      <c r="K102" s="37"/>
      <c r="L102" s="123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10.32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123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11" customFormat="1" ht="29.28" customHeight="1">
      <c r="A104" s="148"/>
      <c r="B104" s="149"/>
      <c r="C104" s="150" t="s">
        <v>199</v>
      </c>
      <c r="D104" s="151" t="s">
        <v>57</v>
      </c>
      <c r="E104" s="151" t="s">
        <v>53</v>
      </c>
      <c r="F104" s="151" t="s">
        <v>54</v>
      </c>
      <c r="G104" s="151" t="s">
        <v>200</v>
      </c>
      <c r="H104" s="151" t="s">
        <v>201</v>
      </c>
      <c r="I104" s="151" t="s">
        <v>202</v>
      </c>
      <c r="J104" s="151" t="s">
        <v>115</v>
      </c>
      <c r="K104" s="152" t="s">
        <v>203</v>
      </c>
      <c r="L104" s="153"/>
      <c r="M104" s="79" t="s">
        <v>3</v>
      </c>
      <c r="N104" s="80" t="s">
        <v>42</v>
      </c>
      <c r="O104" s="80" t="s">
        <v>204</v>
      </c>
      <c r="P104" s="80" t="s">
        <v>205</v>
      </c>
      <c r="Q104" s="80" t="s">
        <v>206</v>
      </c>
      <c r="R104" s="80" t="s">
        <v>207</v>
      </c>
      <c r="S104" s="80" t="s">
        <v>208</v>
      </c>
      <c r="T104" s="81" t="s">
        <v>209</v>
      </c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</row>
    <row r="105" s="2" customFormat="1" ht="22.8" customHeight="1">
      <c r="A105" s="37"/>
      <c r="B105" s="38"/>
      <c r="C105" s="86" t="s">
        <v>210</v>
      </c>
      <c r="D105" s="37"/>
      <c r="E105" s="37"/>
      <c r="F105" s="37"/>
      <c r="G105" s="37"/>
      <c r="H105" s="37"/>
      <c r="I105" s="37"/>
      <c r="J105" s="154">
        <f>BK105</f>
        <v>0</v>
      </c>
      <c r="K105" s="37"/>
      <c r="L105" s="38"/>
      <c r="M105" s="82"/>
      <c r="N105" s="67"/>
      <c r="O105" s="83"/>
      <c r="P105" s="155">
        <f>P106+P141+P230+P233+P330</f>
        <v>0</v>
      </c>
      <c r="Q105" s="83"/>
      <c r="R105" s="155">
        <f>R106+R141+R230+R233+R330</f>
        <v>0</v>
      </c>
      <c r="S105" s="83"/>
      <c r="T105" s="156">
        <f>T106+T141+T230+T233+T330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8" t="s">
        <v>71</v>
      </c>
      <c r="AU105" s="18" t="s">
        <v>116</v>
      </c>
      <c r="BK105" s="157">
        <f>BK106+BK141+BK230+BK233+BK330</f>
        <v>0</v>
      </c>
    </row>
    <row r="106" s="12" customFormat="1" ht="25.92" customHeight="1">
      <c r="A106" s="12"/>
      <c r="B106" s="158"/>
      <c r="C106" s="12"/>
      <c r="D106" s="159" t="s">
        <v>71</v>
      </c>
      <c r="E106" s="160" t="s">
        <v>76</v>
      </c>
      <c r="F106" s="160" t="s">
        <v>3492</v>
      </c>
      <c r="G106" s="12"/>
      <c r="H106" s="12"/>
      <c r="I106" s="161"/>
      <c r="J106" s="162">
        <f>BK106</f>
        <v>0</v>
      </c>
      <c r="K106" s="12"/>
      <c r="L106" s="158"/>
      <c r="M106" s="163"/>
      <c r="N106" s="164"/>
      <c r="O106" s="164"/>
      <c r="P106" s="165">
        <f>P107+P132+P135</f>
        <v>0</v>
      </c>
      <c r="Q106" s="164"/>
      <c r="R106" s="165">
        <f>R107+R132+R135</f>
        <v>0</v>
      </c>
      <c r="S106" s="164"/>
      <c r="T106" s="166">
        <f>T107+T132+T135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59" t="s">
        <v>221</v>
      </c>
      <c r="AT106" s="167" t="s">
        <v>71</v>
      </c>
      <c r="AU106" s="167" t="s">
        <v>72</v>
      </c>
      <c r="AY106" s="159" t="s">
        <v>213</v>
      </c>
      <c r="BK106" s="168">
        <f>BK107+BK132+BK135</f>
        <v>0</v>
      </c>
    </row>
    <row r="107" s="12" customFormat="1" ht="22.8" customHeight="1">
      <c r="A107" s="12"/>
      <c r="B107" s="158"/>
      <c r="C107" s="12"/>
      <c r="D107" s="159" t="s">
        <v>71</v>
      </c>
      <c r="E107" s="169" t="s">
        <v>84</v>
      </c>
      <c r="F107" s="169" t="s">
        <v>3493</v>
      </c>
      <c r="G107" s="12"/>
      <c r="H107" s="12"/>
      <c r="I107" s="161"/>
      <c r="J107" s="170">
        <f>BK107</f>
        <v>0</v>
      </c>
      <c r="K107" s="12"/>
      <c r="L107" s="158"/>
      <c r="M107" s="163"/>
      <c r="N107" s="164"/>
      <c r="O107" s="164"/>
      <c r="P107" s="165">
        <f>SUM(P108:P131)</f>
        <v>0</v>
      </c>
      <c r="Q107" s="164"/>
      <c r="R107" s="165">
        <f>SUM(R108:R131)</f>
        <v>0</v>
      </c>
      <c r="S107" s="164"/>
      <c r="T107" s="166">
        <f>SUM(T108:T131)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9" t="s">
        <v>221</v>
      </c>
      <c r="AT107" s="167" t="s">
        <v>71</v>
      </c>
      <c r="AU107" s="167" t="s">
        <v>76</v>
      </c>
      <c r="AY107" s="159" t="s">
        <v>213</v>
      </c>
      <c r="BK107" s="168">
        <f>SUM(BK108:BK131)</f>
        <v>0</v>
      </c>
    </row>
    <row r="108" s="2" customFormat="1" ht="21.75" customHeight="1">
      <c r="A108" s="37"/>
      <c r="B108" s="171"/>
      <c r="C108" s="192" t="s">
        <v>76</v>
      </c>
      <c r="D108" s="192" t="s">
        <v>292</v>
      </c>
      <c r="E108" s="193" t="s">
        <v>3494</v>
      </c>
      <c r="F108" s="194" t="s">
        <v>3495</v>
      </c>
      <c r="G108" s="195" t="s">
        <v>414</v>
      </c>
      <c r="H108" s="196">
        <v>1</v>
      </c>
      <c r="I108" s="197"/>
      <c r="J108" s="198">
        <f>ROUND(I108*H108,2)</f>
        <v>0</v>
      </c>
      <c r="K108" s="194" t="s">
        <v>415</v>
      </c>
      <c r="L108" s="199"/>
      <c r="M108" s="200" t="s">
        <v>3</v>
      </c>
      <c r="N108" s="201" t="s">
        <v>43</v>
      </c>
      <c r="O108" s="71"/>
      <c r="P108" s="181">
        <f>O108*H108</f>
        <v>0</v>
      </c>
      <c r="Q108" s="181">
        <v>0</v>
      </c>
      <c r="R108" s="181">
        <f>Q108*H108</f>
        <v>0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2891</v>
      </c>
      <c r="AT108" s="183" t="s">
        <v>292</v>
      </c>
      <c r="AU108" s="183" t="s">
        <v>80</v>
      </c>
      <c r="AY108" s="18" t="s">
        <v>213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76</v>
      </c>
      <c r="BK108" s="184">
        <f>ROUND(I108*H108,2)</f>
        <v>0</v>
      </c>
      <c r="BL108" s="18" t="s">
        <v>2891</v>
      </c>
      <c r="BM108" s="183" t="s">
        <v>3496</v>
      </c>
    </row>
    <row r="109" s="2" customFormat="1" ht="21.75" customHeight="1">
      <c r="A109" s="37"/>
      <c r="B109" s="171"/>
      <c r="C109" s="192" t="s">
        <v>80</v>
      </c>
      <c r="D109" s="192" t="s">
        <v>292</v>
      </c>
      <c r="E109" s="193" t="s">
        <v>3497</v>
      </c>
      <c r="F109" s="194" t="s">
        <v>3498</v>
      </c>
      <c r="G109" s="195" t="s">
        <v>414</v>
      </c>
      <c r="H109" s="196">
        <v>1</v>
      </c>
      <c r="I109" s="197"/>
      <c r="J109" s="198">
        <f>ROUND(I109*H109,2)</f>
        <v>0</v>
      </c>
      <c r="K109" s="194" t="s">
        <v>415</v>
      </c>
      <c r="L109" s="199"/>
      <c r="M109" s="200" t="s">
        <v>3</v>
      </c>
      <c r="N109" s="201" t="s">
        <v>43</v>
      </c>
      <c r="O109" s="71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3" t="s">
        <v>2891</v>
      </c>
      <c r="AT109" s="183" t="s">
        <v>292</v>
      </c>
      <c r="AU109" s="183" t="s">
        <v>80</v>
      </c>
      <c r="AY109" s="18" t="s">
        <v>213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8" t="s">
        <v>76</v>
      </c>
      <c r="BK109" s="184">
        <f>ROUND(I109*H109,2)</f>
        <v>0</v>
      </c>
      <c r="BL109" s="18" t="s">
        <v>2891</v>
      </c>
      <c r="BM109" s="183" t="s">
        <v>3499</v>
      </c>
    </row>
    <row r="110" s="2" customFormat="1" ht="21.75" customHeight="1">
      <c r="A110" s="37"/>
      <c r="B110" s="171"/>
      <c r="C110" s="192" t="s">
        <v>222</v>
      </c>
      <c r="D110" s="192" t="s">
        <v>292</v>
      </c>
      <c r="E110" s="193" t="s">
        <v>3500</v>
      </c>
      <c r="F110" s="194" t="s">
        <v>3501</v>
      </c>
      <c r="G110" s="195" t="s">
        <v>414</v>
      </c>
      <c r="H110" s="196">
        <v>1</v>
      </c>
      <c r="I110" s="197"/>
      <c r="J110" s="198">
        <f>ROUND(I110*H110,2)</f>
        <v>0</v>
      </c>
      <c r="K110" s="194" t="s">
        <v>415</v>
      </c>
      <c r="L110" s="199"/>
      <c r="M110" s="200" t="s">
        <v>3</v>
      </c>
      <c r="N110" s="201" t="s">
        <v>43</v>
      </c>
      <c r="O110" s="71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2891</v>
      </c>
      <c r="AT110" s="183" t="s">
        <v>292</v>
      </c>
      <c r="AU110" s="183" t="s">
        <v>80</v>
      </c>
      <c r="AY110" s="18" t="s">
        <v>213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76</v>
      </c>
      <c r="BK110" s="184">
        <f>ROUND(I110*H110,2)</f>
        <v>0</v>
      </c>
      <c r="BL110" s="18" t="s">
        <v>2891</v>
      </c>
      <c r="BM110" s="183" t="s">
        <v>3502</v>
      </c>
    </row>
    <row r="111" s="2" customFormat="1" ht="21.75" customHeight="1">
      <c r="A111" s="37"/>
      <c r="B111" s="171"/>
      <c r="C111" s="192" t="s">
        <v>221</v>
      </c>
      <c r="D111" s="192" t="s">
        <v>292</v>
      </c>
      <c r="E111" s="193" t="s">
        <v>3503</v>
      </c>
      <c r="F111" s="194" t="s">
        <v>3504</v>
      </c>
      <c r="G111" s="195" t="s">
        <v>414</v>
      </c>
      <c r="H111" s="196">
        <v>1</v>
      </c>
      <c r="I111" s="197"/>
      <c r="J111" s="198">
        <f>ROUND(I111*H111,2)</f>
        <v>0</v>
      </c>
      <c r="K111" s="194" t="s">
        <v>415</v>
      </c>
      <c r="L111" s="199"/>
      <c r="M111" s="200" t="s">
        <v>3</v>
      </c>
      <c r="N111" s="201" t="s">
        <v>43</v>
      </c>
      <c r="O111" s="71"/>
      <c r="P111" s="181">
        <f>O111*H111</f>
        <v>0</v>
      </c>
      <c r="Q111" s="181">
        <v>0</v>
      </c>
      <c r="R111" s="181">
        <f>Q111*H111</f>
        <v>0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2891</v>
      </c>
      <c r="AT111" s="183" t="s">
        <v>292</v>
      </c>
      <c r="AU111" s="183" t="s">
        <v>80</v>
      </c>
      <c r="AY111" s="18" t="s">
        <v>213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76</v>
      </c>
      <c r="BK111" s="184">
        <f>ROUND(I111*H111,2)</f>
        <v>0</v>
      </c>
      <c r="BL111" s="18" t="s">
        <v>2891</v>
      </c>
      <c r="BM111" s="183" t="s">
        <v>3505</v>
      </c>
    </row>
    <row r="112" s="2" customFormat="1" ht="24.15" customHeight="1">
      <c r="A112" s="37"/>
      <c r="B112" s="171"/>
      <c r="C112" s="192" t="s">
        <v>242</v>
      </c>
      <c r="D112" s="192" t="s">
        <v>292</v>
      </c>
      <c r="E112" s="193" t="s">
        <v>3506</v>
      </c>
      <c r="F112" s="194" t="s">
        <v>3507</v>
      </c>
      <c r="G112" s="195" t="s">
        <v>414</v>
      </c>
      <c r="H112" s="196">
        <v>1</v>
      </c>
      <c r="I112" s="197"/>
      <c r="J112" s="198">
        <f>ROUND(I112*H112,2)</f>
        <v>0</v>
      </c>
      <c r="K112" s="194" t="s">
        <v>415</v>
      </c>
      <c r="L112" s="199"/>
      <c r="M112" s="200" t="s">
        <v>3</v>
      </c>
      <c r="N112" s="201" t="s">
        <v>43</v>
      </c>
      <c r="O112" s="71"/>
      <c r="P112" s="181">
        <f>O112*H112</f>
        <v>0</v>
      </c>
      <c r="Q112" s="181">
        <v>0</v>
      </c>
      <c r="R112" s="181">
        <f>Q112*H112</f>
        <v>0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2891</v>
      </c>
      <c r="AT112" s="183" t="s">
        <v>292</v>
      </c>
      <c r="AU112" s="183" t="s">
        <v>80</v>
      </c>
      <c r="AY112" s="18" t="s">
        <v>213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76</v>
      </c>
      <c r="BK112" s="184">
        <f>ROUND(I112*H112,2)</f>
        <v>0</v>
      </c>
      <c r="BL112" s="18" t="s">
        <v>2891</v>
      </c>
      <c r="BM112" s="183" t="s">
        <v>3508</v>
      </c>
    </row>
    <row r="113" s="2" customFormat="1" ht="24.15" customHeight="1">
      <c r="A113" s="37"/>
      <c r="B113" s="171"/>
      <c r="C113" s="192" t="s">
        <v>247</v>
      </c>
      <c r="D113" s="192" t="s">
        <v>292</v>
      </c>
      <c r="E113" s="193" t="s">
        <v>3509</v>
      </c>
      <c r="F113" s="194" t="s">
        <v>3510</v>
      </c>
      <c r="G113" s="195" t="s">
        <v>414</v>
      </c>
      <c r="H113" s="196">
        <v>1</v>
      </c>
      <c r="I113" s="197"/>
      <c r="J113" s="198">
        <f>ROUND(I113*H113,2)</f>
        <v>0</v>
      </c>
      <c r="K113" s="194" t="s">
        <v>415</v>
      </c>
      <c r="L113" s="199"/>
      <c r="M113" s="200" t="s">
        <v>3</v>
      </c>
      <c r="N113" s="201" t="s">
        <v>43</v>
      </c>
      <c r="O113" s="71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2891</v>
      </c>
      <c r="AT113" s="183" t="s">
        <v>292</v>
      </c>
      <c r="AU113" s="183" t="s">
        <v>80</v>
      </c>
      <c r="AY113" s="18" t="s">
        <v>213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76</v>
      </c>
      <c r="BK113" s="184">
        <f>ROUND(I113*H113,2)</f>
        <v>0</v>
      </c>
      <c r="BL113" s="18" t="s">
        <v>2891</v>
      </c>
      <c r="BM113" s="183" t="s">
        <v>3511</v>
      </c>
    </row>
    <row r="114" s="2" customFormat="1" ht="16.5" customHeight="1">
      <c r="A114" s="37"/>
      <c r="B114" s="171"/>
      <c r="C114" s="192" t="s">
        <v>252</v>
      </c>
      <c r="D114" s="192" t="s">
        <v>292</v>
      </c>
      <c r="E114" s="193" t="s">
        <v>3512</v>
      </c>
      <c r="F114" s="194" t="s">
        <v>3513</v>
      </c>
      <c r="G114" s="195" t="s">
        <v>414</v>
      </c>
      <c r="H114" s="196">
        <v>2</v>
      </c>
      <c r="I114" s="197"/>
      <c r="J114" s="198">
        <f>ROUND(I114*H114,2)</f>
        <v>0</v>
      </c>
      <c r="K114" s="194" t="s">
        <v>415</v>
      </c>
      <c r="L114" s="199"/>
      <c r="M114" s="200" t="s">
        <v>3</v>
      </c>
      <c r="N114" s="201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2891</v>
      </c>
      <c r="AT114" s="183" t="s">
        <v>292</v>
      </c>
      <c r="AU114" s="183" t="s">
        <v>80</v>
      </c>
      <c r="AY114" s="18" t="s">
        <v>213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76</v>
      </c>
      <c r="BK114" s="184">
        <f>ROUND(I114*H114,2)</f>
        <v>0</v>
      </c>
      <c r="BL114" s="18" t="s">
        <v>2891</v>
      </c>
      <c r="BM114" s="183" t="s">
        <v>3514</v>
      </c>
    </row>
    <row r="115" s="2" customFormat="1" ht="16.5" customHeight="1">
      <c r="A115" s="37"/>
      <c r="B115" s="171"/>
      <c r="C115" s="192" t="s">
        <v>257</v>
      </c>
      <c r="D115" s="192" t="s">
        <v>292</v>
      </c>
      <c r="E115" s="193" t="s">
        <v>3515</v>
      </c>
      <c r="F115" s="194" t="s">
        <v>3516</v>
      </c>
      <c r="G115" s="195" t="s">
        <v>414</v>
      </c>
      <c r="H115" s="196">
        <v>26</v>
      </c>
      <c r="I115" s="197"/>
      <c r="J115" s="198">
        <f>ROUND(I115*H115,2)</f>
        <v>0</v>
      </c>
      <c r="K115" s="194" t="s">
        <v>415</v>
      </c>
      <c r="L115" s="199"/>
      <c r="M115" s="200" t="s">
        <v>3</v>
      </c>
      <c r="N115" s="201" t="s">
        <v>43</v>
      </c>
      <c r="O115" s="71"/>
      <c r="P115" s="181">
        <f>O115*H115</f>
        <v>0</v>
      </c>
      <c r="Q115" s="181">
        <v>0</v>
      </c>
      <c r="R115" s="181">
        <f>Q115*H115</f>
        <v>0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2891</v>
      </c>
      <c r="AT115" s="183" t="s">
        <v>292</v>
      </c>
      <c r="AU115" s="183" t="s">
        <v>80</v>
      </c>
      <c r="AY115" s="18" t="s">
        <v>213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76</v>
      </c>
      <c r="BK115" s="184">
        <f>ROUND(I115*H115,2)</f>
        <v>0</v>
      </c>
      <c r="BL115" s="18" t="s">
        <v>2891</v>
      </c>
      <c r="BM115" s="183" t="s">
        <v>3517</v>
      </c>
    </row>
    <row r="116" s="2" customFormat="1" ht="16.5" customHeight="1">
      <c r="A116" s="37"/>
      <c r="B116" s="171"/>
      <c r="C116" s="192" t="s">
        <v>107</v>
      </c>
      <c r="D116" s="192" t="s">
        <v>292</v>
      </c>
      <c r="E116" s="193" t="s">
        <v>3518</v>
      </c>
      <c r="F116" s="194" t="s">
        <v>3519</v>
      </c>
      <c r="G116" s="195" t="s">
        <v>414</v>
      </c>
      <c r="H116" s="196">
        <v>4</v>
      </c>
      <c r="I116" s="197"/>
      <c r="J116" s="198">
        <f>ROUND(I116*H116,2)</f>
        <v>0</v>
      </c>
      <c r="K116" s="194" t="s">
        <v>415</v>
      </c>
      <c r="L116" s="199"/>
      <c r="M116" s="200" t="s">
        <v>3</v>
      </c>
      <c r="N116" s="201" t="s">
        <v>43</v>
      </c>
      <c r="O116" s="71"/>
      <c r="P116" s="181">
        <f>O116*H116</f>
        <v>0</v>
      </c>
      <c r="Q116" s="181">
        <v>0</v>
      </c>
      <c r="R116" s="181">
        <f>Q116*H116</f>
        <v>0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2891</v>
      </c>
      <c r="AT116" s="183" t="s">
        <v>292</v>
      </c>
      <c r="AU116" s="183" t="s">
        <v>80</v>
      </c>
      <c r="AY116" s="18" t="s">
        <v>213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76</v>
      </c>
      <c r="BK116" s="184">
        <f>ROUND(I116*H116,2)</f>
        <v>0</v>
      </c>
      <c r="BL116" s="18" t="s">
        <v>2891</v>
      </c>
      <c r="BM116" s="183" t="s">
        <v>3520</v>
      </c>
    </row>
    <row r="117" s="2" customFormat="1" ht="16.5" customHeight="1">
      <c r="A117" s="37"/>
      <c r="B117" s="171"/>
      <c r="C117" s="192" t="s">
        <v>267</v>
      </c>
      <c r="D117" s="192" t="s">
        <v>292</v>
      </c>
      <c r="E117" s="193" t="s">
        <v>3521</v>
      </c>
      <c r="F117" s="194" t="s">
        <v>3522</v>
      </c>
      <c r="G117" s="195" t="s">
        <v>414</v>
      </c>
      <c r="H117" s="196">
        <v>3</v>
      </c>
      <c r="I117" s="197"/>
      <c r="J117" s="198">
        <f>ROUND(I117*H117,2)</f>
        <v>0</v>
      </c>
      <c r="K117" s="194" t="s">
        <v>415</v>
      </c>
      <c r="L117" s="199"/>
      <c r="M117" s="200" t="s">
        <v>3</v>
      </c>
      <c r="N117" s="201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2891</v>
      </c>
      <c r="AT117" s="183" t="s">
        <v>292</v>
      </c>
      <c r="AU117" s="183" t="s">
        <v>80</v>
      </c>
      <c r="AY117" s="18" t="s">
        <v>213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76</v>
      </c>
      <c r="BK117" s="184">
        <f>ROUND(I117*H117,2)</f>
        <v>0</v>
      </c>
      <c r="BL117" s="18" t="s">
        <v>2891</v>
      </c>
      <c r="BM117" s="183" t="s">
        <v>3523</v>
      </c>
    </row>
    <row r="118" s="2" customFormat="1" ht="16.5" customHeight="1">
      <c r="A118" s="37"/>
      <c r="B118" s="171"/>
      <c r="C118" s="192" t="s">
        <v>84</v>
      </c>
      <c r="D118" s="192" t="s">
        <v>292</v>
      </c>
      <c r="E118" s="193" t="s">
        <v>3524</v>
      </c>
      <c r="F118" s="194" t="s">
        <v>3525</v>
      </c>
      <c r="G118" s="195" t="s">
        <v>414</v>
      </c>
      <c r="H118" s="196">
        <v>3</v>
      </c>
      <c r="I118" s="197"/>
      <c r="J118" s="198">
        <f>ROUND(I118*H118,2)</f>
        <v>0</v>
      </c>
      <c r="K118" s="194" t="s">
        <v>415</v>
      </c>
      <c r="L118" s="199"/>
      <c r="M118" s="200" t="s">
        <v>3</v>
      </c>
      <c r="N118" s="201" t="s">
        <v>43</v>
      </c>
      <c r="O118" s="71"/>
      <c r="P118" s="181">
        <f>O118*H118</f>
        <v>0</v>
      </c>
      <c r="Q118" s="181">
        <v>0</v>
      </c>
      <c r="R118" s="181">
        <f>Q118*H118</f>
        <v>0</v>
      </c>
      <c r="S118" s="181">
        <v>0</v>
      </c>
      <c r="T118" s="182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3" t="s">
        <v>2891</v>
      </c>
      <c r="AT118" s="183" t="s">
        <v>292</v>
      </c>
      <c r="AU118" s="183" t="s">
        <v>80</v>
      </c>
      <c r="AY118" s="18" t="s">
        <v>213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8" t="s">
        <v>76</v>
      </c>
      <c r="BK118" s="184">
        <f>ROUND(I118*H118,2)</f>
        <v>0</v>
      </c>
      <c r="BL118" s="18" t="s">
        <v>2891</v>
      </c>
      <c r="BM118" s="183" t="s">
        <v>3526</v>
      </c>
    </row>
    <row r="119" s="2" customFormat="1" ht="16.5" customHeight="1">
      <c r="A119" s="37"/>
      <c r="B119" s="171"/>
      <c r="C119" s="192" t="s">
        <v>9</v>
      </c>
      <c r="D119" s="192" t="s">
        <v>292</v>
      </c>
      <c r="E119" s="193" t="s">
        <v>3527</v>
      </c>
      <c r="F119" s="194" t="s">
        <v>3528</v>
      </c>
      <c r="G119" s="195" t="s">
        <v>414</v>
      </c>
      <c r="H119" s="196">
        <v>2</v>
      </c>
      <c r="I119" s="197"/>
      <c r="J119" s="198">
        <f>ROUND(I119*H119,2)</f>
        <v>0</v>
      </c>
      <c r="K119" s="194" t="s">
        <v>415</v>
      </c>
      <c r="L119" s="199"/>
      <c r="M119" s="200" t="s">
        <v>3</v>
      </c>
      <c r="N119" s="201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2891</v>
      </c>
      <c r="AT119" s="183" t="s">
        <v>292</v>
      </c>
      <c r="AU119" s="183" t="s">
        <v>80</v>
      </c>
      <c r="AY119" s="18" t="s">
        <v>213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76</v>
      </c>
      <c r="BK119" s="184">
        <f>ROUND(I119*H119,2)</f>
        <v>0</v>
      </c>
      <c r="BL119" s="18" t="s">
        <v>2891</v>
      </c>
      <c r="BM119" s="183" t="s">
        <v>3529</v>
      </c>
    </row>
    <row r="120" s="2" customFormat="1" ht="16.5" customHeight="1">
      <c r="A120" s="37"/>
      <c r="B120" s="171"/>
      <c r="C120" s="192" t="s">
        <v>89</v>
      </c>
      <c r="D120" s="192" t="s">
        <v>292</v>
      </c>
      <c r="E120" s="193" t="s">
        <v>3530</v>
      </c>
      <c r="F120" s="194" t="s">
        <v>3531</v>
      </c>
      <c r="G120" s="195" t="s">
        <v>414</v>
      </c>
      <c r="H120" s="196">
        <v>12</v>
      </c>
      <c r="I120" s="197"/>
      <c r="J120" s="198">
        <f>ROUND(I120*H120,2)</f>
        <v>0</v>
      </c>
      <c r="K120" s="194" t="s">
        <v>415</v>
      </c>
      <c r="L120" s="199"/>
      <c r="M120" s="200" t="s">
        <v>3</v>
      </c>
      <c r="N120" s="201" t="s">
        <v>43</v>
      </c>
      <c r="O120" s="71"/>
      <c r="P120" s="181">
        <f>O120*H120</f>
        <v>0</v>
      </c>
      <c r="Q120" s="181">
        <v>0</v>
      </c>
      <c r="R120" s="181">
        <f>Q120*H120</f>
        <v>0</v>
      </c>
      <c r="S120" s="181">
        <v>0</v>
      </c>
      <c r="T120" s="18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3" t="s">
        <v>2891</v>
      </c>
      <c r="AT120" s="183" t="s">
        <v>292</v>
      </c>
      <c r="AU120" s="183" t="s">
        <v>80</v>
      </c>
      <c r="AY120" s="18" t="s">
        <v>213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8" t="s">
        <v>76</v>
      </c>
      <c r="BK120" s="184">
        <f>ROUND(I120*H120,2)</f>
        <v>0</v>
      </c>
      <c r="BL120" s="18" t="s">
        <v>2891</v>
      </c>
      <c r="BM120" s="183" t="s">
        <v>3532</v>
      </c>
    </row>
    <row r="121" s="2" customFormat="1" ht="16.5" customHeight="1">
      <c r="A121" s="37"/>
      <c r="B121" s="171"/>
      <c r="C121" s="192" t="s">
        <v>92</v>
      </c>
      <c r="D121" s="192" t="s">
        <v>292</v>
      </c>
      <c r="E121" s="193" t="s">
        <v>3533</v>
      </c>
      <c r="F121" s="194" t="s">
        <v>3534</v>
      </c>
      <c r="G121" s="195" t="s">
        <v>414</v>
      </c>
      <c r="H121" s="196">
        <v>15</v>
      </c>
      <c r="I121" s="197"/>
      <c r="J121" s="198">
        <f>ROUND(I121*H121,2)</f>
        <v>0</v>
      </c>
      <c r="K121" s="194" t="s">
        <v>415</v>
      </c>
      <c r="L121" s="199"/>
      <c r="M121" s="200" t="s">
        <v>3</v>
      </c>
      <c r="N121" s="201" t="s">
        <v>43</v>
      </c>
      <c r="O121" s="71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2891</v>
      </c>
      <c r="AT121" s="183" t="s">
        <v>292</v>
      </c>
      <c r="AU121" s="183" t="s">
        <v>80</v>
      </c>
      <c r="AY121" s="18" t="s">
        <v>213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76</v>
      </c>
      <c r="BK121" s="184">
        <f>ROUND(I121*H121,2)</f>
        <v>0</v>
      </c>
      <c r="BL121" s="18" t="s">
        <v>2891</v>
      </c>
      <c r="BM121" s="183" t="s">
        <v>3535</v>
      </c>
    </row>
    <row r="122" s="2" customFormat="1" ht="16.5" customHeight="1">
      <c r="A122" s="37"/>
      <c r="B122" s="171"/>
      <c r="C122" s="192" t="s">
        <v>95</v>
      </c>
      <c r="D122" s="192" t="s">
        <v>292</v>
      </c>
      <c r="E122" s="193" t="s">
        <v>3536</v>
      </c>
      <c r="F122" s="194" t="s">
        <v>3537</v>
      </c>
      <c r="G122" s="195" t="s">
        <v>414</v>
      </c>
      <c r="H122" s="196">
        <v>2</v>
      </c>
      <c r="I122" s="197"/>
      <c r="J122" s="198">
        <f>ROUND(I122*H122,2)</f>
        <v>0</v>
      </c>
      <c r="K122" s="194" t="s">
        <v>415</v>
      </c>
      <c r="L122" s="199"/>
      <c r="M122" s="200" t="s">
        <v>3</v>
      </c>
      <c r="N122" s="201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2891</v>
      </c>
      <c r="AT122" s="183" t="s">
        <v>292</v>
      </c>
      <c r="AU122" s="183" t="s">
        <v>80</v>
      </c>
      <c r="AY122" s="18" t="s">
        <v>213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76</v>
      </c>
      <c r="BK122" s="184">
        <f>ROUND(I122*H122,2)</f>
        <v>0</v>
      </c>
      <c r="BL122" s="18" t="s">
        <v>2891</v>
      </c>
      <c r="BM122" s="183" t="s">
        <v>3538</v>
      </c>
    </row>
    <row r="123" s="2" customFormat="1" ht="16.5" customHeight="1">
      <c r="A123" s="37"/>
      <c r="B123" s="171"/>
      <c r="C123" s="192" t="s">
        <v>98</v>
      </c>
      <c r="D123" s="192" t="s">
        <v>292</v>
      </c>
      <c r="E123" s="193" t="s">
        <v>3539</v>
      </c>
      <c r="F123" s="194" t="s">
        <v>3540</v>
      </c>
      <c r="G123" s="195" t="s">
        <v>414</v>
      </c>
      <c r="H123" s="196">
        <v>6</v>
      </c>
      <c r="I123" s="197"/>
      <c r="J123" s="198">
        <f>ROUND(I123*H123,2)</f>
        <v>0</v>
      </c>
      <c r="K123" s="194" t="s">
        <v>415</v>
      </c>
      <c r="L123" s="199"/>
      <c r="M123" s="200" t="s">
        <v>3</v>
      </c>
      <c r="N123" s="201" t="s">
        <v>43</v>
      </c>
      <c r="O123" s="71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2891</v>
      </c>
      <c r="AT123" s="183" t="s">
        <v>292</v>
      </c>
      <c r="AU123" s="183" t="s">
        <v>80</v>
      </c>
      <c r="AY123" s="18" t="s">
        <v>213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76</v>
      </c>
      <c r="BK123" s="184">
        <f>ROUND(I123*H123,2)</f>
        <v>0</v>
      </c>
      <c r="BL123" s="18" t="s">
        <v>2891</v>
      </c>
      <c r="BM123" s="183" t="s">
        <v>3541</v>
      </c>
    </row>
    <row r="124" s="2" customFormat="1" ht="16.5" customHeight="1">
      <c r="A124" s="37"/>
      <c r="B124" s="171"/>
      <c r="C124" s="192" t="s">
        <v>298</v>
      </c>
      <c r="D124" s="192" t="s">
        <v>292</v>
      </c>
      <c r="E124" s="193" t="s">
        <v>3542</v>
      </c>
      <c r="F124" s="194" t="s">
        <v>3543</v>
      </c>
      <c r="G124" s="195" t="s">
        <v>414</v>
      </c>
      <c r="H124" s="196">
        <v>11</v>
      </c>
      <c r="I124" s="197"/>
      <c r="J124" s="198">
        <f>ROUND(I124*H124,2)</f>
        <v>0</v>
      </c>
      <c r="K124" s="194" t="s">
        <v>415</v>
      </c>
      <c r="L124" s="199"/>
      <c r="M124" s="200" t="s">
        <v>3</v>
      </c>
      <c r="N124" s="201" t="s">
        <v>43</v>
      </c>
      <c r="O124" s="71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2891</v>
      </c>
      <c r="AT124" s="183" t="s">
        <v>292</v>
      </c>
      <c r="AU124" s="183" t="s">
        <v>80</v>
      </c>
      <c r="AY124" s="18" t="s">
        <v>213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76</v>
      </c>
      <c r="BK124" s="184">
        <f>ROUND(I124*H124,2)</f>
        <v>0</v>
      </c>
      <c r="BL124" s="18" t="s">
        <v>2891</v>
      </c>
      <c r="BM124" s="183" t="s">
        <v>3544</v>
      </c>
    </row>
    <row r="125" s="2" customFormat="1" ht="16.5" customHeight="1">
      <c r="A125" s="37"/>
      <c r="B125" s="171"/>
      <c r="C125" s="192" t="s">
        <v>303</v>
      </c>
      <c r="D125" s="192" t="s">
        <v>292</v>
      </c>
      <c r="E125" s="193" t="s">
        <v>3545</v>
      </c>
      <c r="F125" s="194" t="s">
        <v>3546</v>
      </c>
      <c r="G125" s="195" t="s">
        <v>414</v>
      </c>
      <c r="H125" s="196">
        <v>1</v>
      </c>
      <c r="I125" s="197"/>
      <c r="J125" s="198">
        <f>ROUND(I125*H125,2)</f>
        <v>0</v>
      </c>
      <c r="K125" s="194" t="s">
        <v>415</v>
      </c>
      <c r="L125" s="199"/>
      <c r="M125" s="200" t="s">
        <v>3</v>
      </c>
      <c r="N125" s="201" t="s">
        <v>43</v>
      </c>
      <c r="O125" s="71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2891</v>
      </c>
      <c r="AT125" s="183" t="s">
        <v>292</v>
      </c>
      <c r="AU125" s="183" t="s">
        <v>80</v>
      </c>
      <c r="AY125" s="18" t="s">
        <v>213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76</v>
      </c>
      <c r="BK125" s="184">
        <f>ROUND(I125*H125,2)</f>
        <v>0</v>
      </c>
      <c r="BL125" s="18" t="s">
        <v>2891</v>
      </c>
      <c r="BM125" s="183" t="s">
        <v>3547</v>
      </c>
    </row>
    <row r="126" s="2" customFormat="1" ht="16.5" customHeight="1">
      <c r="A126" s="37"/>
      <c r="B126" s="171"/>
      <c r="C126" s="192" t="s">
        <v>308</v>
      </c>
      <c r="D126" s="192" t="s">
        <v>292</v>
      </c>
      <c r="E126" s="193" t="s">
        <v>3548</v>
      </c>
      <c r="F126" s="194" t="s">
        <v>3549</v>
      </c>
      <c r="G126" s="195" t="s">
        <v>414</v>
      </c>
      <c r="H126" s="196">
        <v>13</v>
      </c>
      <c r="I126" s="197"/>
      <c r="J126" s="198">
        <f>ROUND(I126*H126,2)</f>
        <v>0</v>
      </c>
      <c r="K126" s="194" t="s">
        <v>415</v>
      </c>
      <c r="L126" s="199"/>
      <c r="M126" s="200" t="s">
        <v>3</v>
      </c>
      <c r="N126" s="201" t="s">
        <v>43</v>
      </c>
      <c r="O126" s="71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2891</v>
      </c>
      <c r="AT126" s="183" t="s">
        <v>292</v>
      </c>
      <c r="AU126" s="183" t="s">
        <v>80</v>
      </c>
      <c r="AY126" s="18" t="s">
        <v>213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76</v>
      </c>
      <c r="BK126" s="184">
        <f>ROUND(I126*H126,2)</f>
        <v>0</v>
      </c>
      <c r="BL126" s="18" t="s">
        <v>2891</v>
      </c>
      <c r="BM126" s="183" t="s">
        <v>3550</v>
      </c>
    </row>
    <row r="127" s="2" customFormat="1" ht="16.5" customHeight="1">
      <c r="A127" s="37"/>
      <c r="B127" s="171"/>
      <c r="C127" s="192" t="s">
        <v>313</v>
      </c>
      <c r="D127" s="192" t="s">
        <v>292</v>
      </c>
      <c r="E127" s="193" t="s">
        <v>3551</v>
      </c>
      <c r="F127" s="194" t="s">
        <v>3552</v>
      </c>
      <c r="G127" s="195" t="s">
        <v>414</v>
      </c>
      <c r="H127" s="196">
        <v>4</v>
      </c>
      <c r="I127" s="197"/>
      <c r="J127" s="198">
        <f>ROUND(I127*H127,2)</f>
        <v>0</v>
      </c>
      <c r="K127" s="194" t="s">
        <v>415</v>
      </c>
      <c r="L127" s="199"/>
      <c r="M127" s="200" t="s">
        <v>3</v>
      </c>
      <c r="N127" s="201" t="s">
        <v>43</v>
      </c>
      <c r="O127" s="71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2891</v>
      </c>
      <c r="AT127" s="183" t="s">
        <v>292</v>
      </c>
      <c r="AU127" s="183" t="s">
        <v>80</v>
      </c>
      <c r="AY127" s="18" t="s">
        <v>213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76</v>
      </c>
      <c r="BK127" s="184">
        <f>ROUND(I127*H127,2)</f>
        <v>0</v>
      </c>
      <c r="BL127" s="18" t="s">
        <v>2891</v>
      </c>
      <c r="BM127" s="183" t="s">
        <v>3553</v>
      </c>
    </row>
    <row r="128" s="2" customFormat="1" ht="21.75" customHeight="1">
      <c r="A128" s="37"/>
      <c r="B128" s="171"/>
      <c r="C128" s="192" t="s">
        <v>8</v>
      </c>
      <c r="D128" s="192" t="s">
        <v>292</v>
      </c>
      <c r="E128" s="193" t="s">
        <v>3554</v>
      </c>
      <c r="F128" s="194" t="s">
        <v>3555</v>
      </c>
      <c r="G128" s="195" t="s">
        <v>3556</v>
      </c>
      <c r="H128" s="196">
        <v>2</v>
      </c>
      <c r="I128" s="197"/>
      <c r="J128" s="198">
        <f>ROUND(I128*H128,2)</f>
        <v>0</v>
      </c>
      <c r="K128" s="194" t="s">
        <v>415</v>
      </c>
      <c r="L128" s="199"/>
      <c r="M128" s="200" t="s">
        <v>3</v>
      </c>
      <c r="N128" s="201" t="s">
        <v>43</v>
      </c>
      <c r="O128" s="71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2891</v>
      </c>
      <c r="AT128" s="183" t="s">
        <v>292</v>
      </c>
      <c r="AU128" s="183" t="s">
        <v>80</v>
      </c>
      <c r="AY128" s="18" t="s">
        <v>213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76</v>
      </c>
      <c r="BK128" s="184">
        <f>ROUND(I128*H128,2)</f>
        <v>0</v>
      </c>
      <c r="BL128" s="18" t="s">
        <v>2891</v>
      </c>
      <c r="BM128" s="183" t="s">
        <v>3557</v>
      </c>
    </row>
    <row r="129" s="2" customFormat="1" ht="21.75" customHeight="1">
      <c r="A129" s="37"/>
      <c r="B129" s="171"/>
      <c r="C129" s="192" t="s">
        <v>296</v>
      </c>
      <c r="D129" s="192" t="s">
        <v>292</v>
      </c>
      <c r="E129" s="193" t="s">
        <v>3558</v>
      </c>
      <c r="F129" s="194" t="s">
        <v>3559</v>
      </c>
      <c r="G129" s="195" t="s">
        <v>3556</v>
      </c>
      <c r="H129" s="196">
        <v>2</v>
      </c>
      <c r="I129" s="197"/>
      <c r="J129" s="198">
        <f>ROUND(I129*H129,2)</f>
        <v>0</v>
      </c>
      <c r="K129" s="194" t="s">
        <v>415</v>
      </c>
      <c r="L129" s="199"/>
      <c r="M129" s="200" t="s">
        <v>3</v>
      </c>
      <c r="N129" s="201" t="s">
        <v>43</v>
      </c>
      <c r="O129" s="71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2891</v>
      </c>
      <c r="AT129" s="183" t="s">
        <v>292</v>
      </c>
      <c r="AU129" s="183" t="s">
        <v>80</v>
      </c>
      <c r="AY129" s="18" t="s">
        <v>213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76</v>
      </c>
      <c r="BK129" s="184">
        <f>ROUND(I129*H129,2)</f>
        <v>0</v>
      </c>
      <c r="BL129" s="18" t="s">
        <v>2891</v>
      </c>
      <c r="BM129" s="183" t="s">
        <v>3560</v>
      </c>
    </row>
    <row r="130" s="2" customFormat="1" ht="16.5" customHeight="1">
      <c r="A130" s="37"/>
      <c r="B130" s="171"/>
      <c r="C130" s="192" t="s">
        <v>326</v>
      </c>
      <c r="D130" s="192" t="s">
        <v>292</v>
      </c>
      <c r="E130" s="193" t="s">
        <v>3561</v>
      </c>
      <c r="F130" s="194" t="s">
        <v>3562</v>
      </c>
      <c r="G130" s="195" t="s">
        <v>414</v>
      </c>
      <c r="H130" s="196">
        <v>4</v>
      </c>
      <c r="I130" s="197"/>
      <c r="J130" s="198">
        <f>ROUND(I130*H130,2)</f>
        <v>0</v>
      </c>
      <c r="K130" s="194" t="s">
        <v>415</v>
      </c>
      <c r="L130" s="199"/>
      <c r="M130" s="200" t="s">
        <v>3</v>
      </c>
      <c r="N130" s="201" t="s">
        <v>43</v>
      </c>
      <c r="O130" s="71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3" t="s">
        <v>2891</v>
      </c>
      <c r="AT130" s="183" t="s">
        <v>292</v>
      </c>
      <c r="AU130" s="183" t="s">
        <v>80</v>
      </c>
      <c r="AY130" s="18" t="s">
        <v>213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76</v>
      </c>
      <c r="BK130" s="184">
        <f>ROUND(I130*H130,2)</f>
        <v>0</v>
      </c>
      <c r="BL130" s="18" t="s">
        <v>2891</v>
      </c>
      <c r="BM130" s="183" t="s">
        <v>3563</v>
      </c>
    </row>
    <row r="131" s="2" customFormat="1" ht="21.75" customHeight="1">
      <c r="A131" s="37"/>
      <c r="B131" s="171"/>
      <c r="C131" s="192" t="s">
        <v>333</v>
      </c>
      <c r="D131" s="192" t="s">
        <v>292</v>
      </c>
      <c r="E131" s="193" t="s">
        <v>3564</v>
      </c>
      <c r="F131" s="194" t="s">
        <v>3565</v>
      </c>
      <c r="G131" s="195" t="s">
        <v>414</v>
      </c>
      <c r="H131" s="196">
        <v>4</v>
      </c>
      <c r="I131" s="197"/>
      <c r="J131" s="198">
        <f>ROUND(I131*H131,2)</f>
        <v>0</v>
      </c>
      <c r="K131" s="194" t="s">
        <v>415</v>
      </c>
      <c r="L131" s="199"/>
      <c r="M131" s="200" t="s">
        <v>3</v>
      </c>
      <c r="N131" s="201" t="s">
        <v>43</v>
      </c>
      <c r="O131" s="71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2891</v>
      </c>
      <c r="AT131" s="183" t="s">
        <v>292</v>
      </c>
      <c r="AU131" s="183" t="s">
        <v>80</v>
      </c>
      <c r="AY131" s="18" t="s">
        <v>213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76</v>
      </c>
      <c r="BK131" s="184">
        <f>ROUND(I131*H131,2)</f>
        <v>0</v>
      </c>
      <c r="BL131" s="18" t="s">
        <v>2891</v>
      </c>
      <c r="BM131" s="183" t="s">
        <v>3566</v>
      </c>
    </row>
    <row r="132" s="12" customFormat="1" ht="22.8" customHeight="1">
      <c r="A132" s="12"/>
      <c r="B132" s="158"/>
      <c r="C132" s="12"/>
      <c r="D132" s="159" t="s">
        <v>71</v>
      </c>
      <c r="E132" s="169" t="s">
        <v>9</v>
      </c>
      <c r="F132" s="169" t="s">
        <v>3567</v>
      </c>
      <c r="G132" s="12"/>
      <c r="H132" s="12"/>
      <c r="I132" s="161"/>
      <c r="J132" s="170">
        <f>BK132</f>
        <v>0</v>
      </c>
      <c r="K132" s="12"/>
      <c r="L132" s="158"/>
      <c r="M132" s="163"/>
      <c r="N132" s="164"/>
      <c r="O132" s="164"/>
      <c r="P132" s="165">
        <f>SUM(P133:P134)</f>
        <v>0</v>
      </c>
      <c r="Q132" s="164"/>
      <c r="R132" s="165">
        <f>SUM(R133:R134)</f>
        <v>0</v>
      </c>
      <c r="S132" s="164"/>
      <c r="T132" s="166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9" t="s">
        <v>221</v>
      </c>
      <c r="AT132" s="167" t="s">
        <v>71</v>
      </c>
      <c r="AU132" s="167" t="s">
        <v>76</v>
      </c>
      <c r="AY132" s="159" t="s">
        <v>213</v>
      </c>
      <c r="BK132" s="168">
        <f>SUM(BK133:BK134)</f>
        <v>0</v>
      </c>
    </row>
    <row r="133" s="2" customFormat="1" ht="16.5" customHeight="1">
      <c r="A133" s="37"/>
      <c r="B133" s="171"/>
      <c r="C133" s="192" t="s">
        <v>338</v>
      </c>
      <c r="D133" s="192" t="s">
        <v>292</v>
      </c>
      <c r="E133" s="193" t="s">
        <v>3568</v>
      </c>
      <c r="F133" s="194" t="s">
        <v>3569</v>
      </c>
      <c r="G133" s="195" t="s">
        <v>414</v>
      </c>
      <c r="H133" s="196">
        <v>1</v>
      </c>
      <c r="I133" s="197"/>
      <c r="J133" s="198">
        <f>ROUND(I133*H133,2)</f>
        <v>0</v>
      </c>
      <c r="K133" s="194" t="s">
        <v>415</v>
      </c>
      <c r="L133" s="199"/>
      <c r="M133" s="200" t="s">
        <v>3</v>
      </c>
      <c r="N133" s="201" t="s">
        <v>43</v>
      </c>
      <c r="O133" s="71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2891</v>
      </c>
      <c r="AT133" s="183" t="s">
        <v>292</v>
      </c>
      <c r="AU133" s="183" t="s">
        <v>80</v>
      </c>
      <c r="AY133" s="18" t="s">
        <v>213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76</v>
      </c>
      <c r="BK133" s="184">
        <f>ROUND(I133*H133,2)</f>
        <v>0</v>
      </c>
      <c r="BL133" s="18" t="s">
        <v>2891</v>
      </c>
      <c r="BM133" s="183" t="s">
        <v>3570</v>
      </c>
    </row>
    <row r="134" s="2" customFormat="1" ht="16.5" customHeight="1">
      <c r="A134" s="37"/>
      <c r="B134" s="171"/>
      <c r="C134" s="192" t="s">
        <v>343</v>
      </c>
      <c r="D134" s="192" t="s">
        <v>292</v>
      </c>
      <c r="E134" s="193" t="s">
        <v>3571</v>
      </c>
      <c r="F134" s="194" t="s">
        <v>3572</v>
      </c>
      <c r="G134" s="195" t="s">
        <v>414</v>
      </c>
      <c r="H134" s="196">
        <v>1</v>
      </c>
      <c r="I134" s="197"/>
      <c r="J134" s="198">
        <f>ROUND(I134*H134,2)</f>
        <v>0</v>
      </c>
      <c r="K134" s="194" t="s">
        <v>415</v>
      </c>
      <c r="L134" s="199"/>
      <c r="M134" s="200" t="s">
        <v>3</v>
      </c>
      <c r="N134" s="201" t="s">
        <v>43</v>
      </c>
      <c r="O134" s="71"/>
      <c r="P134" s="181">
        <f>O134*H134</f>
        <v>0</v>
      </c>
      <c r="Q134" s="181">
        <v>0</v>
      </c>
      <c r="R134" s="181">
        <f>Q134*H134</f>
        <v>0</v>
      </c>
      <c r="S134" s="181">
        <v>0</v>
      </c>
      <c r="T134" s="18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3" t="s">
        <v>2891</v>
      </c>
      <c r="AT134" s="183" t="s">
        <v>292</v>
      </c>
      <c r="AU134" s="183" t="s">
        <v>80</v>
      </c>
      <c r="AY134" s="18" t="s">
        <v>213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8" t="s">
        <v>76</v>
      </c>
      <c r="BK134" s="184">
        <f>ROUND(I134*H134,2)</f>
        <v>0</v>
      </c>
      <c r="BL134" s="18" t="s">
        <v>2891</v>
      </c>
      <c r="BM134" s="183" t="s">
        <v>3573</v>
      </c>
    </row>
    <row r="135" s="12" customFormat="1" ht="22.8" customHeight="1">
      <c r="A135" s="12"/>
      <c r="B135" s="158"/>
      <c r="C135" s="12"/>
      <c r="D135" s="159" t="s">
        <v>71</v>
      </c>
      <c r="E135" s="169" t="s">
        <v>89</v>
      </c>
      <c r="F135" s="169" t="s">
        <v>3574</v>
      </c>
      <c r="G135" s="12"/>
      <c r="H135" s="12"/>
      <c r="I135" s="161"/>
      <c r="J135" s="170">
        <f>BK135</f>
        <v>0</v>
      </c>
      <c r="K135" s="12"/>
      <c r="L135" s="158"/>
      <c r="M135" s="163"/>
      <c r="N135" s="164"/>
      <c r="O135" s="164"/>
      <c r="P135" s="165">
        <f>SUM(P136:P140)</f>
        <v>0</v>
      </c>
      <c r="Q135" s="164"/>
      <c r="R135" s="165">
        <f>SUM(R136:R140)</f>
        <v>0</v>
      </c>
      <c r="S135" s="164"/>
      <c r="T135" s="166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221</v>
      </c>
      <c r="AT135" s="167" t="s">
        <v>71</v>
      </c>
      <c r="AU135" s="167" t="s">
        <v>76</v>
      </c>
      <c r="AY135" s="159" t="s">
        <v>213</v>
      </c>
      <c r="BK135" s="168">
        <f>SUM(BK136:BK140)</f>
        <v>0</v>
      </c>
    </row>
    <row r="136" s="2" customFormat="1" ht="16.5" customHeight="1">
      <c r="A136" s="37"/>
      <c r="B136" s="171"/>
      <c r="C136" s="192" t="s">
        <v>348</v>
      </c>
      <c r="D136" s="192" t="s">
        <v>292</v>
      </c>
      <c r="E136" s="193" t="s">
        <v>3575</v>
      </c>
      <c r="F136" s="194" t="s">
        <v>3576</v>
      </c>
      <c r="G136" s="195" t="s">
        <v>414</v>
      </c>
      <c r="H136" s="196">
        <v>18</v>
      </c>
      <c r="I136" s="197"/>
      <c r="J136" s="198">
        <f>ROUND(I136*H136,2)</f>
        <v>0</v>
      </c>
      <c r="K136" s="194" t="s">
        <v>415</v>
      </c>
      <c r="L136" s="199"/>
      <c r="M136" s="200" t="s">
        <v>3</v>
      </c>
      <c r="N136" s="201" t="s">
        <v>43</v>
      </c>
      <c r="O136" s="71"/>
      <c r="P136" s="181">
        <f>O136*H136</f>
        <v>0</v>
      </c>
      <c r="Q136" s="181">
        <v>0</v>
      </c>
      <c r="R136" s="181">
        <f>Q136*H136</f>
        <v>0</v>
      </c>
      <c r="S136" s="181">
        <v>0</v>
      </c>
      <c r="T136" s="18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3" t="s">
        <v>2891</v>
      </c>
      <c r="AT136" s="183" t="s">
        <v>292</v>
      </c>
      <c r="AU136" s="183" t="s">
        <v>80</v>
      </c>
      <c r="AY136" s="18" t="s">
        <v>213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8" t="s">
        <v>76</v>
      </c>
      <c r="BK136" s="184">
        <f>ROUND(I136*H136,2)</f>
        <v>0</v>
      </c>
      <c r="BL136" s="18" t="s">
        <v>2891</v>
      </c>
      <c r="BM136" s="183" t="s">
        <v>3577</v>
      </c>
    </row>
    <row r="137" s="2" customFormat="1" ht="16.5" customHeight="1">
      <c r="A137" s="37"/>
      <c r="B137" s="171"/>
      <c r="C137" s="192" t="s">
        <v>354</v>
      </c>
      <c r="D137" s="192" t="s">
        <v>292</v>
      </c>
      <c r="E137" s="193" t="s">
        <v>3578</v>
      </c>
      <c r="F137" s="194" t="s">
        <v>3579</v>
      </c>
      <c r="G137" s="195" t="s">
        <v>414</v>
      </c>
      <c r="H137" s="196">
        <v>1</v>
      </c>
      <c r="I137" s="197"/>
      <c r="J137" s="198">
        <f>ROUND(I137*H137,2)</f>
        <v>0</v>
      </c>
      <c r="K137" s="194" t="s">
        <v>415</v>
      </c>
      <c r="L137" s="199"/>
      <c r="M137" s="200" t="s">
        <v>3</v>
      </c>
      <c r="N137" s="201" t="s">
        <v>43</v>
      </c>
      <c r="O137" s="71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2891</v>
      </c>
      <c r="AT137" s="183" t="s">
        <v>292</v>
      </c>
      <c r="AU137" s="183" t="s">
        <v>80</v>
      </c>
      <c r="AY137" s="18" t="s">
        <v>213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76</v>
      </c>
      <c r="BK137" s="184">
        <f>ROUND(I137*H137,2)</f>
        <v>0</v>
      </c>
      <c r="BL137" s="18" t="s">
        <v>2891</v>
      </c>
      <c r="BM137" s="183" t="s">
        <v>3580</v>
      </c>
    </row>
    <row r="138" s="2" customFormat="1" ht="21.75" customHeight="1">
      <c r="A138" s="37"/>
      <c r="B138" s="171"/>
      <c r="C138" s="192" t="s">
        <v>359</v>
      </c>
      <c r="D138" s="192" t="s">
        <v>292</v>
      </c>
      <c r="E138" s="193" t="s">
        <v>3581</v>
      </c>
      <c r="F138" s="194" t="s">
        <v>3582</v>
      </c>
      <c r="G138" s="195" t="s">
        <v>1951</v>
      </c>
      <c r="H138" s="196">
        <v>18</v>
      </c>
      <c r="I138" s="197"/>
      <c r="J138" s="198">
        <f>ROUND(I138*H138,2)</f>
        <v>0</v>
      </c>
      <c r="K138" s="194" t="s">
        <v>415</v>
      </c>
      <c r="L138" s="199"/>
      <c r="M138" s="200" t="s">
        <v>3</v>
      </c>
      <c r="N138" s="201" t="s">
        <v>43</v>
      </c>
      <c r="O138" s="71"/>
      <c r="P138" s="181">
        <f>O138*H138</f>
        <v>0</v>
      </c>
      <c r="Q138" s="181">
        <v>0</v>
      </c>
      <c r="R138" s="181">
        <f>Q138*H138</f>
        <v>0</v>
      </c>
      <c r="S138" s="181">
        <v>0</v>
      </c>
      <c r="T138" s="18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3" t="s">
        <v>2891</v>
      </c>
      <c r="AT138" s="183" t="s">
        <v>292</v>
      </c>
      <c r="AU138" s="183" t="s">
        <v>80</v>
      </c>
      <c r="AY138" s="18" t="s">
        <v>213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8" t="s">
        <v>76</v>
      </c>
      <c r="BK138" s="184">
        <f>ROUND(I138*H138,2)</f>
        <v>0</v>
      </c>
      <c r="BL138" s="18" t="s">
        <v>2891</v>
      </c>
      <c r="BM138" s="183" t="s">
        <v>3583</v>
      </c>
    </row>
    <row r="139" s="2" customFormat="1" ht="21.75" customHeight="1">
      <c r="A139" s="37"/>
      <c r="B139" s="171"/>
      <c r="C139" s="192" t="s">
        <v>364</v>
      </c>
      <c r="D139" s="192" t="s">
        <v>292</v>
      </c>
      <c r="E139" s="193" t="s">
        <v>3584</v>
      </c>
      <c r="F139" s="194" t="s">
        <v>3585</v>
      </c>
      <c r="G139" s="195" t="s">
        <v>1951</v>
      </c>
      <c r="H139" s="196">
        <v>1</v>
      </c>
      <c r="I139" s="197"/>
      <c r="J139" s="198">
        <f>ROUND(I139*H139,2)</f>
        <v>0</v>
      </c>
      <c r="K139" s="194" t="s">
        <v>415</v>
      </c>
      <c r="L139" s="199"/>
      <c r="M139" s="200" t="s">
        <v>3</v>
      </c>
      <c r="N139" s="201" t="s">
        <v>43</v>
      </c>
      <c r="O139" s="71"/>
      <c r="P139" s="181">
        <f>O139*H139</f>
        <v>0</v>
      </c>
      <c r="Q139" s="181">
        <v>0</v>
      </c>
      <c r="R139" s="181">
        <f>Q139*H139</f>
        <v>0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2891</v>
      </c>
      <c r="AT139" s="183" t="s">
        <v>292</v>
      </c>
      <c r="AU139" s="183" t="s">
        <v>80</v>
      </c>
      <c r="AY139" s="18" t="s">
        <v>213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76</v>
      </c>
      <c r="BK139" s="184">
        <f>ROUND(I139*H139,2)</f>
        <v>0</v>
      </c>
      <c r="BL139" s="18" t="s">
        <v>2891</v>
      </c>
      <c r="BM139" s="183" t="s">
        <v>3586</v>
      </c>
    </row>
    <row r="140" s="2" customFormat="1" ht="16.5" customHeight="1">
      <c r="A140" s="37"/>
      <c r="B140" s="171"/>
      <c r="C140" s="192" t="s">
        <v>369</v>
      </c>
      <c r="D140" s="192" t="s">
        <v>292</v>
      </c>
      <c r="E140" s="193" t="s">
        <v>3587</v>
      </c>
      <c r="F140" s="194" t="s">
        <v>3588</v>
      </c>
      <c r="G140" s="195" t="s">
        <v>3556</v>
      </c>
      <c r="H140" s="196">
        <v>1</v>
      </c>
      <c r="I140" s="197"/>
      <c r="J140" s="198">
        <f>ROUND(I140*H140,2)</f>
        <v>0</v>
      </c>
      <c r="K140" s="194" t="s">
        <v>415</v>
      </c>
      <c r="L140" s="199"/>
      <c r="M140" s="200" t="s">
        <v>3</v>
      </c>
      <c r="N140" s="201" t="s">
        <v>43</v>
      </c>
      <c r="O140" s="71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3" t="s">
        <v>2891</v>
      </c>
      <c r="AT140" s="183" t="s">
        <v>292</v>
      </c>
      <c r="AU140" s="183" t="s">
        <v>80</v>
      </c>
      <c r="AY140" s="18" t="s">
        <v>213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76</v>
      </c>
      <c r="BK140" s="184">
        <f>ROUND(I140*H140,2)</f>
        <v>0</v>
      </c>
      <c r="BL140" s="18" t="s">
        <v>2891</v>
      </c>
      <c r="BM140" s="183" t="s">
        <v>3589</v>
      </c>
    </row>
    <row r="141" s="12" customFormat="1" ht="25.92" customHeight="1">
      <c r="A141" s="12"/>
      <c r="B141" s="158"/>
      <c r="C141" s="12"/>
      <c r="D141" s="159" t="s">
        <v>71</v>
      </c>
      <c r="E141" s="160" t="s">
        <v>80</v>
      </c>
      <c r="F141" s="160" t="s">
        <v>3590</v>
      </c>
      <c r="G141" s="12"/>
      <c r="H141" s="12"/>
      <c r="I141" s="161"/>
      <c r="J141" s="162">
        <f>BK141</f>
        <v>0</v>
      </c>
      <c r="K141" s="12"/>
      <c r="L141" s="158"/>
      <c r="M141" s="163"/>
      <c r="N141" s="164"/>
      <c r="O141" s="164"/>
      <c r="P141" s="165">
        <f>P142+P192+P203+P211+P220</f>
        <v>0</v>
      </c>
      <c r="Q141" s="164"/>
      <c r="R141" s="165">
        <f>R142+R192+R203+R211+R220</f>
        <v>0</v>
      </c>
      <c r="S141" s="164"/>
      <c r="T141" s="166">
        <f>T142+T192+T203+T211+T220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9" t="s">
        <v>221</v>
      </c>
      <c r="AT141" s="167" t="s">
        <v>71</v>
      </c>
      <c r="AU141" s="167" t="s">
        <v>72</v>
      </c>
      <c r="AY141" s="159" t="s">
        <v>213</v>
      </c>
      <c r="BK141" s="168">
        <f>BK142+BK192+BK203+BK211+BK220</f>
        <v>0</v>
      </c>
    </row>
    <row r="142" s="12" customFormat="1" ht="22.8" customHeight="1">
      <c r="A142" s="12"/>
      <c r="B142" s="158"/>
      <c r="C142" s="12"/>
      <c r="D142" s="159" t="s">
        <v>71</v>
      </c>
      <c r="E142" s="169" t="s">
        <v>8</v>
      </c>
      <c r="F142" s="169" t="s">
        <v>3493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SUM(P143:P191)</f>
        <v>0</v>
      </c>
      <c r="Q142" s="164"/>
      <c r="R142" s="165">
        <f>SUM(R143:R191)</f>
        <v>0</v>
      </c>
      <c r="S142" s="164"/>
      <c r="T142" s="166">
        <f>SUM(T143:T191)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221</v>
      </c>
      <c r="AT142" s="167" t="s">
        <v>71</v>
      </c>
      <c r="AU142" s="167" t="s">
        <v>76</v>
      </c>
      <c r="AY142" s="159" t="s">
        <v>213</v>
      </c>
      <c r="BK142" s="168">
        <f>SUM(BK143:BK191)</f>
        <v>0</v>
      </c>
    </row>
    <row r="143" s="2" customFormat="1" ht="16.5" customHeight="1">
      <c r="A143" s="37"/>
      <c r="B143" s="171"/>
      <c r="C143" s="192" t="s">
        <v>374</v>
      </c>
      <c r="D143" s="192" t="s">
        <v>292</v>
      </c>
      <c r="E143" s="193" t="s">
        <v>3591</v>
      </c>
      <c r="F143" s="194" t="s">
        <v>3592</v>
      </c>
      <c r="G143" s="195" t="s">
        <v>414</v>
      </c>
      <c r="H143" s="196">
        <v>1</v>
      </c>
      <c r="I143" s="197"/>
      <c r="J143" s="198">
        <f>ROUND(I143*H143,2)</f>
        <v>0</v>
      </c>
      <c r="K143" s="194" t="s">
        <v>415</v>
      </c>
      <c r="L143" s="199"/>
      <c r="M143" s="200" t="s">
        <v>3</v>
      </c>
      <c r="N143" s="201" t="s">
        <v>43</v>
      </c>
      <c r="O143" s="71"/>
      <c r="P143" s="181">
        <f>O143*H143</f>
        <v>0</v>
      </c>
      <c r="Q143" s="181">
        <v>0</v>
      </c>
      <c r="R143" s="181">
        <f>Q143*H143</f>
        <v>0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2891</v>
      </c>
      <c r="AT143" s="183" t="s">
        <v>292</v>
      </c>
      <c r="AU143" s="183" t="s">
        <v>80</v>
      </c>
      <c r="AY143" s="18" t="s">
        <v>213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76</v>
      </c>
      <c r="BK143" s="184">
        <f>ROUND(I143*H143,2)</f>
        <v>0</v>
      </c>
      <c r="BL143" s="18" t="s">
        <v>2891</v>
      </c>
      <c r="BM143" s="183" t="s">
        <v>3593</v>
      </c>
    </row>
    <row r="144" s="2" customFormat="1" ht="16.5" customHeight="1">
      <c r="A144" s="37"/>
      <c r="B144" s="171"/>
      <c r="C144" s="192" t="s">
        <v>379</v>
      </c>
      <c r="D144" s="192" t="s">
        <v>292</v>
      </c>
      <c r="E144" s="193" t="s">
        <v>3594</v>
      </c>
      <c r="F144" s="194" t="s">
        <v>3595</v>
      </c>
      <c r="G144" s="195" t="s">
        <v>414</v>
      </c>
      <c r="H144" s="196">
        <v>1</v>
      </c>
      <c r="I144" s="197"/>
      <c r="J144" s="198">
        <f>ROUND(I144*H144,2)</f>
        <v>0</v>
      </c>
      <c r="K144" s="194" t="s">
        <v>415</v>
      </c>
      <c r="L144" s="199"/>
      <c r="M144" s="200" t="s">
        <v>3</v>
      </c>
      <c r="N144" s="201" t="s">
        <v>43</v>
      </c>
      <c r="O144" s="71"/>
      <c r="P144" s="181">
        <f>O144*H144</f>
        <v>0</v>
      </c>
      <c r="Q144" s="181">
        <v>0</v>
      </c>
      <c r="R144" s="181">
        <f>Q144*H144</f>
        <v>0</v>
      </c>
      <c r="S144" s="181">
        <v>0</v>
      </c>
      <c r="T144" s="18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3" t="s">
        <v>2891</v>
      </c>
      <c r="AT144" s="183" t="s">
        <v>292</v>
      </c>
      <c r="AU144" s="183" t="s">
        <v>80</v>
      </c>
      <c r="AY144" s="18" t="s">
        <v>213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8" t="s">
        <v>76</v>
      </c>
      <c r="BK144" s="184">
        <f>ROUND(I144*H144,2)</f>
        <v>0</v>
      </c>
      <c r="BL144" s="18" t="s">
        <v>2891</v>
      </c>
      <c r="BM144" s="183" t="s">
        <v>3596</v>
      </c>
    </row>
    <row r="145" s="2" customFormat="1" ht="16.5" customHeight="1">
      <c r="A145" s="37"/>
      <c r="B145" s="171"/>
      <c r="C145" s="192" t="s">
        <v>384</v>
      </c>
      <c r="D145" s="192" t="s">
        <v>292</v>
      </c>
      <c r="E145" s="193" t="s">
        <v>3597</v>
      </c>
      <c r="F145" s="194" t="s">
        <v>3598</v>
      </c>
      <c r="G145" s="195" t="s">
        <v>414</v>
      </c>
      <c r="H145" s="196">
        <v>1</v>
      </c>
      <c r="I145" s="197"/>
      <c r="J145" s="198">
        <f>ROUND(I145*H145,2)</f>
        <v>0</v>
      </c>
      <c r="K145" s="194" t="s">
        <v>415</v>
      </c>
      <c r="L145" s="199"/>
      <c r="M145" s="200" t="s">
        <v>3</v>
      </c>
      <c r="N145" s="201" t="s">
        <v>43</v>
      </c>
      <c r="O145" s="71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2891</v>
      </c>
      <c r="AT145" s="183" t="s">
        <v>292</v>
      </c>
      <c r="AU145" s="183" t="s">
        <v>80</v>
      </c>
      <c r="AY145" s="18" t="s">
        <v>213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76</v>
      </c>
      <c r="BK145" s="184">
        <f>ROUND(I145*H145,2)</f>
        <v>0</v>
      </c>
      <c r="BL145" s="18" t="s">
        <v>2891</v>
      </c>
      <c r="BM145" s="183" t="s">
        <v>3599</v>
      </c>
    </row>
    <row r="146" s="2" customFormat="1" ht="16.5" customHeight="1">
      <c r="A146" s="37"/>
      <c r="B146" s="171"/>
      <c r="C146" s="192" t="s">
        <v>389</v>
      </c>
      <c r="D146" s="192" t="s">
        <v>292</v>
      </c>
      <c r="E146" s="193" t="s">
        <v>3600</v>
      </c>
      <c r="F146" s="194" t="s">
        <v>3601</v>
      </c>
      <c r="G146" s="195" t="s">
        <v>414</v>
      </c>
      <c r="H146" s="196">
        <v>1</v>
      </c>
      <c r="I146" s="197"/>
      <c r="J146" s="198">
        <f>ROUND(I146*H146,2)</f>
        <v>0</v>
      </c>
      <c r="K146" s="194" t="s">
        <v>415</v>
      </c>
      <c r="L146" s="199"/>
      <c r="M146" s="200" t="s">
        <v>3</v>
      </c>
      <c r="N146" s="201" t="s">
        <v>43</v>
      </c>
      <c r="O146" s="71"/>
      <c r="P146" s="181">
        <f>O146*H146</f>
        <v>0</v>
      </c>
      <c r="Q146" s="181">
        <v>0</v>
      </c>
      <c r="R146" s="181">
        <f>Q146*H146</f>
        <v>0</v>
      </c>
      <c r="S146" s="181">
        <v>0</v>
      </c>
      <c r="T146" s="18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3" t="s">
        <v>2891</v>
      </c>
      <c r="AT146" s="183" t="s">
        <v>292</v>
      </c>
      <c r="AU146" s="183" t="s">
        <v>80</v>
      </c>
      <c r="AY146" s="18" t="s">
        <v>213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8" t="s">
        <v>76</v>
      </c>
      <c r="BK146" s="184">
        <f>ROUND(I146*H146,2)</f>
        <v>0</v>
      </c>
      <c r="BL146" s="18" t="s">
        <v>2891</v>
      </c>
      <c r="BM146" s="183" t="s">
        <v>3602</v>
      </c>
    </row>
    <row r="147" s="2" customFormat="1" ht="16.5" customHeight="1">
      <c r="A147" s="37"/>
      <c r="B147" s="171"/>
      <c r="C147" s="192" t="s">
        <v>394</v>
      </c>
      <c r="D147" s="192" t="s">
        <v>292</v>
      </c>
      <c r="E147" s="193" t="s">
        <v>3603</v>
      </c>
      <c r="F147" s="194" t="s">
        <v>3604</v>
      </c>
      <c r="G147" s="195" t="s">
        <v>414</v>
      </c>
      <c r="H147" s="196">
        <v>12</v>
      </c>
      <c r="I147" s="197"/>
      <c r="J147" s="198">
        <f>ROUND(I147*H147,2)</f>
        <v>0</v>
      </c>
      <c r="K147" s="194" t="s">
        <v>415</v>
      </c>
      <c r="L147" s="199"/>
      <c r="M147" s="200" t="s">
        <v>3</v>
      </c>
      <c r="N147" s="201" t="s">
        <v>43</v>
      </c>
      <c r="O147" s="71"/>
      <c r="P147" s="181">
        <f>O147*H147</f>
        <v>0</v>
      </c>
      <c r="Q147" s="181">
        <v>0</v>
      </c>
      <c r="R147" s="181">
        <f>Q147*H147</f>
        <v>0</v>
      </c>
      <c r="S147" s="181">
        <v>0</v>
      </c>
      <c r="T147" s="18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3" t="s">
        <v>2891</v>
      </c>
      <c r="AT147" s="183" t="s">
        <v>292</v>
      </c>
      <c r="AU147" s="183" t="s">
        <v>80</v>
      </c>
      <c r="AY147" s="18" t="s">
        <v>213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76</v>
      </c>
      <c r="BK147" s="184">
        <f>ROUND(I147*H147,2)</f>
        <v>0</v>
      </c>
      <c r="BL147" s="18" t="s">
        <v>2891</v>
      </c>
      <c r="BM147" s="183" t="s">
        <v>3605</v>
      </c>
    </row>
    <row r="148" s="2" customFormat="1" ht="16.5" customHeight="1">
      <c r="A148" s="37"/>
      <c r="B148" s="171"/>
      <c r="C148" s="192" t="s">
        <v>400</v>
      </c>
      <c r="D148" s="192" t="s">
        <v>292</v>
      </c>
      <c r="E148" s="193" t="s">
        <v>3606</v>
      </c>
      <c r="F148" s="194" t="s">
        <v>3607</v>
      </c>
      <c r="G148" s="195" t="s">
        <v>414</v>
      </c>
      <c r="H148" s="196">
        <v>12</v>
      </c>
      <c r="I148" s="197"/>
      <c r="J148" s="198">
        <f>ROUND(I148*H148,2)</f>
        <v>0</v>
      </c>
      <c r="K148" s="194" t="s">
        <v>415</v>
      </c>
      <c r="L148" s="199"/>
      <c r="M148" s="200" t="s">
        <v>3</v>
      </c>
      <c r="N148" s="201" t="s">
        <v>43</v>
      </c>
      <c r="O148" s="71"/>
      <c r="P148" s="181">
        <f>O148*H148</f>
        <v>0</v>
      </c>
      <c r="Q148" s="181">
        <v>0</v>
      </c>
      <c r="R148" s="181">
        <f>Q148*H148</f>
        <v>0</v>
      </c>
      <c r="S148" s="181">
        <v>0</v>
      </c>
      <c r="T148" s="18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3" t="s">
        <v>2891</v>
      </c>
      <c r="AT148" s="183" t="s">
        <v>292</v>
      </c>
      <c r="AU148" s="183" t="s">
        <v>80</v>
      </c>
      <c r="AY148" s="18" t="s">
        <v>213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8" t="s">
        <v>76</v>
      </c>
      <c r="BK148" s="184">
        <f>ROUND(I148*H148,2)</f>
        <v>0</v>
      </c>
      <c r="BL148" s="18" t="s">
        <v>2891</v>
      </c>
      <c r="BM148" s="183" t="s">
        <v>3608</v>
      </c>
    </row>
    <row r="149" s="2" customFormat="1" ht="16.5" customHeight="1">
      <c r="A149" s="37"/>
      <c r="B149" s="171"/>
      <c r="C149" s="192" t="s">
        <v>406</v>
      </c>
      <c r="D149" s="192" t="s">
        <v>292</v>
      </c>
      <c r="E149" s="193" t="s">
        <v>3609</v>
      </c>
      <c r="F149" s="194" t="s">
        <v>3610</v>
      </c>
      <c r="G149" s="195" t="s">
        <v>414</v>
      </c>
      <c r="H149" s="196">
        <v>10</v>
      </c>
      <c r="I149" s="197"/>
      <c r="J149" s="198">
        <f>ROUND(I149*H149,2)</f>
        <v>0</v>
      </c>
      <c r="K149" s="194" t="s">
        <v>415</v>
      </c>
      <c r="L149" s="199"/>
      <c r="M149" s="200" t="s">
        <v>3</v>
      </c>
      <c r="N149" s="201" t="s">
        <v>43</v>
      </c>
      <c r="O149" s="71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2891</v>
      </c>
      <c r="AT149" s="183" t="s">
        <v>292</v>
      </c>
      <c r="AU149" s="183" t="s">
        <v>80</v>
      </c>
      <c r="AY149" s="18" t="s">
        <v>213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76</v>
      </c>
      <c r="BK149" s="184">
        <f>ROUND(I149*H149,2)</f>
        <v>0</v>
      </c>
      <c r="BL149" s="18" t="s">
        <v>2891</v>
      </c>
      <c r="BM149" s="183" t="s">
        <v>3611</v>
      </c>
    </row>
    <row r="150" s="2" customFormat="1" ht="16.5" customHeight="1">
      <c r="A150" s="37"/>
      <c r="B150" s="171"/>
      <c r="C150" s="192" t="s">
        <v>411</v>
      </c>
      <c r="D150" s="192" t="s">
        <v>292</v>
      </c>
      <c r="E150" s="193" t="s">
        <v>3612</v>
      </c>
      <c r="F150" s="194" t="s">
        <v>3607</v>
      </c>
      <c r="G150" s="195" t="s">
        <v>414</v>
      </c>
      <c r="H150" s="196">
        <v>10</v>
      </c>
      <c r="I150" s="197"/>
      <c r="J150" s="198">
        <f>ROUND(I150*H150,2)</f>
        <v>0</v>
      </c>
      <c r="K150" s="194" t="s">
        <v>415</v>
      </c>
      <c r="L150" s="199"/>
      <c r="M150" s="200" t="s">
        <v>3</v>
      </c>
      <c r="N150" s="201" t="s">
        <v>43</v>
      </c>
      <c r="O150" s="71"/>
      <c r="P150" s="181">
        <f>O150*H150</f>
        <v>0</v>
      </c>
      <c r="Q150" s="181">
        <v>0</v>
      </c>
      <c r="R150" s="181">
        <f>Q150*H150</f>
        <v>0</v>
      </c>
      <c r="S150" s="181">
        <v>0</v>
      </c>
      <c r="T150" s="18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3" t="s">
        <v>2891</v>
      </c>
      <c r="AT150" s="183" t="s">
        <v>292</v>
      </c>
      <c r="AU150" s="183" t="s">
        <v>80</v>
      </c>
      <c r="AY150" s="18" t="s">
        <v>213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8" t="s">
        <v>76</v>
      </c>
      <c r="BK150" s="184">
        <f>ROUND(I150*H150,2)</f>
        <v>0</v>
      </c>
      <c r="BL150" s="18" t="s">
        <v>2891</v>
      </c>
      <c r="BM150" s="183" t="s">
        <v>3613</v>
      </c>
    </row>
    <row r="151" s="2" customFormat="1" ht="16.5" customHeight="1">
      <c r="A151" s="37"/>
      <c r="B151" s="171"/>
      <c r="C151" s="192" t="s">
        <v>417</v>
      </c>
      <c r="D151" s="192" t="s">
        <v>292</v>
      </c>
      <c r="E151" s="193" t="s">
        <v>3614</v>
      </c>
      <c r="F151" s="194" t="s">
        <v>3615</v>
      </c>
      <c r="G151" s="195" t="s">
        <v>414</v>
      </c>
      <c r="H151" s="196">
        <v>2</v>
      </c>
      <c r="I151" s="197"/>
      <c r="J151" s="198">
        <f>ROUND(I151*H151,2)</f>
        <v>0</v>
      </c>
      <c r="K151" s="194" t="s">
        <v>415</v>
      </c>
      <c r="L151" s="199"/>
      <c r="M151" s="200" t="s">
        <v>3</v>
      </c>
      <c r="N151" s="201" t="s">
        <v>43</v>
      </c>
      <c r="O151" s="71"/>
      <c r="P151" s="181">
        <f>O151*H151</f>
        <v>0</v>
      </c>
      <c r="Q151" s="181">
        <v>0</v>
      </c>
      <c r="R151" s="181">
        <f>Q151*H151</f>
        <v>0</v>
      </c>
      <c r="S151" s="181">
        <v>0</v>
      </c>
      <c r="T151" s="18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2891</v>
      </c>
      <c r="AT151" s="183" t="s">
        <v>292</v>
      </c>
      <c r="AU151" s="183" t="s">
        <v>80</v>
      </c>
      <c r="AY151" s="18" t="s">
        <v>213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76</v>
      </c>
      <c r="BK151" s="184">
        <f>ROUND(I151*H151,2)</f>
        <v>0</v>
      </c>
      <c r="BL151" s="18" t="s">
        <v>2891</v>
      </c>
      <c r="BM151" s="183" t="s">
        <v>3616</v>
      </c>
    </row>
    <row r="152" s="2" customFormat="1" ht="16.5" customHeight="1">
      <c r="A152" s="37"/>
      <c r="B152" s="171"/>
      <c r="C152" s="192" t="s">
        <v>422</v>
      </c>
      <c r="D152" s="192" t="s">
        <v>292</v>
      </c>
      <c r="E152" s="193" t="s">
        <v>3617</v>
      </c>
      <c r="F152" s="194" t="s">
        <v>3607</v>
      </c>
      <c r="G152" s="195" t="s">
        <v>414</v>
      </c>
      <c r="H152" s="196">
        <v>2</v>
      </c>
      <c r="I152" s="197"/>
      <c r="J152" s="198">
        <f>ROUND(I152*H152,2)</f>
        <v>0</v>
      </c>
      <c r="K152" s="194" t="s">
        <v>415</v>
      </c>
      <c r="L152" s="199"/>
      <c r="M152" s="200" t="s">
        <v>3</v>
      </c>
      <c r="N152" s="201" t="s">
        <v>43</v>
      </c>
      <c r="O152" s="71"/>
      <c r="P152" s="181">
        <f>O152*H152</f>
        <v>0</v>
      </c>
      <c r="Q152" s="181">
        <v>0</v>
      </c>
      <c r="R152" s="181">
        <f>Q152*H152</f>
        <v>0</v>
      </c>
      <c r="S152" s="181">
        <v>0</v>
      </c>
      <c r="T152" s="18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3" t="s">
        <v>2891</v>
      </c>
      <c r="AT152" s="183" t="s">
        <v>292</v>
      </c>
      <c r="AU152" s="183" t="s">
        <v>80</v>
      </c>
      <c r="AY152" s="18" t="s">
        <v>213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8" t="s">
        <v>76</v>
      </c>
      <c r="BK152" s="184">
        <f>ROUND(I152*H152,2)</f>
        <v>0</v>
      </c>
      <c r="BL152" s="18" t="s">
        <v>2891</v>
      </c>
      <c r="BM152" s="183" t="s">
        <v>3618</v>
      </c>
    </row>
    <row r="153" s="2" customFormat="1" ht="16.5" customHeight="1">
      <c r="A153" s="37"/>
      <c r="B153" s="171"/>
      <c r="C153" s="192" t="s">
        <v>427</v>
      </c>
      <c r="D153" s="192" t="s">
        <v>292</v>
      </c>
      <c r="E153" s="193" t="s">
        <v>3619</v>
      </c>
      <c r="F153" s="194" t="s">
        <v>3620</v>
      </c>
      <c r="G153" s="195" t="s">
        <v>414</v>
      </c>
      <c r="H153" s="196">
        <v>6</v>
      </c>
      <c r="I153" s="197"/>
      <c r="J153" s="198">
        <f>ROUND(I153*H153,2)</f>
        <v>0</v>
      </c>
      <c r="K153" s="194" t="s">
        <v>415</v>
      </c>
      <c r="L153" s="199"/>
      <c r="M153" s="200" t="s">
        <v>3</v>
      </c>
      <c r="N153" s="201" t="s">
        <v>43</v>
      </c>
      <c r="O153" s="71"/>
      <c r="P153" s="181">
        <f>O153*H153</f>
        <v>0</v>
      </c>
      <c r="Q153" s="181">
        <v>0</v>
      </c>
      <c r="R153" s="181">
        <f>Q153*H153</f>
        <v>0</v>
      </c>
      <c r="S153" s="181">
        <v>0</v>
      </c>
      <c r="T153" s="18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3" t="s">
        <v>2891</v>
      </c>
      <c r="AT153" s="183" t="s">
        <v>292</v>
      </c>
      <c r="AU153" s="183" t="s">
        <v>80</v>
      </c>
      <c r="AY153" s="18" t="s">
        <v>213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8" t="s">
        <v>76</v>
      </c>
      <c r="BK153" s="184">
        <f>ROUND(I153*H153,2)</f>
        <v>0</v>
      </c>
      <c r="BL153" s="18" t="s">
        <v>2891</v>
      </c>
      <c r="BM153" s="183" t="s">
        <v>3621</v>
      </c>
    </row>
    <row r="154" s="2" customFormat="1" ht="16.5" customHeight="1">
      <c r="A154" s="37"/>
      <c r="B154" s="171"/>
      <c r="C154" s="192" t="s">
        <v>431</v>
      </c>
      <c r="D154" s="192" t="s">
        <v>292</v>
      </c>
      <c r="E154" s="193" t="s">
        <v>3622</v>
      </c>
      <c r="F154" s="194" t="s">
        <v>3623</v>
      </c>
      <c r="G154" s="195" t="s">
        <v>414</v>
      </c>
      <c r="H154" s="196">
        <v>6</v>
      </c>
      <c r="I154" s="197"/>
      <c r="J154" s="198">
        <f>ROUND(I154*H154,2)</f>
        <v>0</v>
      </c>
      <c r="K154" s="194" t="s">
        <v>415</v>
      </c>
      <c r="L154" s="199"/>
      <c r="M154" s="200" t="s">
        <v>3</v>
      </c>
      <c r="N154" s="201" t="s">
        <v>43</v>
      </c>
      <c r="O154" s="71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3" t="s">
        <v>2891</v>
      </c>
      <c r="AT154" s="183" t="s">
        <v>292</v>
      </c>
      <c r="AU154" s="183" t="s">
        <v>80</v>
      </c>
      <c r="AY154" s="18" t="s">
        <v>213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8" t="s">
        <v>76</v>
      </c>
      <c r="BK154" s="184">
        <f>ROUND(I154*H154,2)</f>
        <v>0</v>
      </c>
      <c r="BL154" s="18" t="s">
        <v>2891</v>
      </c>
      <c r="BM154" s="183" t="s">
        <v>3624</v>
      </c>
    </row>
    <row r="155" s="2" customFormat="1" ht="16.5" customHeight="1">
      <c r="A155" s="37"/>
      <c r="B155" s="171"/>
      <c r="C155" s="192" t="s">
        <v>436</v>
      </c>
      <c r="D155" s="192" t="s">
        <v>292</v>
      </c>
      <c r="E155" s="193" t="s">
        <v>3625</v>
      </c>
      <c r="F155" s="194" t="s">
        <v>3626</v>
      </c>
      <c r="G155" s="195" t="s">
        <v>414</v>
      </c>
      <c r="H155" s="196">
        <v>2</v>
      </c>
      <c r="I155" s="197"/>
      <c r="J155" s="198">
        <f>ROUND(I155*H155,2)</f>
        <v>0</v>
      </c>
      <c r="K155" s="194" t="s">
        <v>415</v>
      </c>
      <c r="L155" s="199"/>
      <c r="M155" s="200" t="s">
        <v>3</v>
      </c>
      <c r="N155" s="201" t="s">
        <v>43</v>
      </c>
      <c r="O155" s="71"/>
      <c r="P155" s="181">
        <f>O155*H155</f>
        <v>0</v>
      </c>
      <c r="Q155" s="181">
        <v>0</v>
      </c>
      <c r="R155" s="181">
        <f>Q155*H155</f>
        <v>0</v>
      </c>
      <c r="S155" s="181">
        <v>0</v>
      </c>
      <c r="T155" s="18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3" t="s">
        <v>2891</v>
      </c>
      <c r="AT155" s="183" t="s">
        <v>292</v>
      </c>
      <c r="AU155" s="183" t="s">
        <v>80</v>
      </c>
      <c r="AY155" s="18" t="s">
        <v>213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8" t="s">
        <v>76</v>
      </c>
      <c r="BK155" s="184">
        <f>ROUND(I155*H155,2)</f>
        <v>0</v>
      </c>
      <c r="BL155" s="18" t="s">
        <v>2891</v>
      </c>
      <c r="BM155" s="183" t="s">
        <v>3627</v>
      </c>
    </row>
    <row r="156" s="2" customFormat="1" ht="16.5" customHeight="1">
      <c r="A156" s="37"/>
      <c r="B156" s="171"/>
      <c r="C156" s="192" t="s">
        <v>438</v>
      </c>
      <c r="D156" s="192" t="s">
        <v>292</v>
      </c>
      <c r="E156" s="193" t="s">
        <v>3628</v>
      </c>
      <c r="F156" s="194" t="s">
        <v>3623</v>
      </c>
      <c r="G156" s="195" t="s">
        <v>414</v>
      </c>
      <c r="H156" s="196">
        <v>2</v>
      </c>
      <c r="I156" s="197"/>
      <c r="J156" s="198">
        <f>ROUND(I156*H156,2)</f>
        <v>0</v>
      </c>
      <c r="K156" s="194" t="s">
        <v>415</v>
      </c>
      <c r="L156" s="199"/>
      <c r="M156" s="200" t="s">
        <v>3</v>
      </c>
      <c r="N156" s="201" t="s">
        <v>43</v>
      </c>
      <c r="O156" s="71"/>
      <c r="P156" s="181">
        <f>O156*H156</f>
        <v>0</v>
      </c>
      <c r="Q156" s="181">
        <v>0</v>
      </c>
      <c r="R156" s="181">
        <f>Q156*H156</f>
        <v>0</v>
      </c>
      <c r="S156" s="181">
        <v>0</v>
      </c>
      <c r="T156" s="18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3" t="s">
        <v>2891</v>
      </c>
      <c r="AT156" s="183" t="s">
        <v>292</v>
      </c>
      <c r="AU156" s="183" t="s">
        <v>80</v>
      </c>
      <c r="AY156" s="18" t="s">
        <v>213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8" t="s">
        <v>76</v>
      </c>
      <c r="BK156" s="184">
        <f>ROUND(I156*H156,2)</f>
        <v>0</v>
      </c>
      <c r="BL156" s="18" t="s">
        <v>2891</v>
      </c>
      <c r="BM156" s="183" t="s">
        <v>3629</v>
      </c>
    </row>
    <row r="157" s="2" customFormat="1" ht="21.75" customHeight="1">
      <c r="A157" s="37"/>
      <c r="B157" s="171"/>
      <c r="C157" s="192" t="s">
        <v>443</v>
      </c>
      <c r="D157" s="192" t="s">
        <v>292</v>
      </c>
      <c r="E157" s="193" t="s">
        <v>3630</v>
      </c>
      <c r="F157" s="194" t="s">
        <v>3631</v>
      </c>
      <c r="G157" s="195" t="s">
        <v>414</v>
      </c>
      <c r="H157" s="196">
        <v>10</v>
      </c>
      <c r="I157" s="197"/>
      <c r="J157" s="198">
        <f>ROUND(I157*H157,2)</f>
        <v>0</v>
      </c>
      <c r="K157" s="194" t="s">
        <v>415</v>
      </c>
      <c r="L157" s="199"/>
      <c r="M157" s="200" t="s">
        <v>3</v>
      </c>
      <c r="N157" s="201" t="s">
        <v>43</v>
      </c>
      <c r="O157" s="71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3" t="s">
        <v>2891</v>
      </c>
      <c r="AT157" s="183" t="s">
        <v>292</v>
      </c>
      <c r="AU157" s="183" t="s">
        <v>80</v>
      </c>
      <c r="AY157" s="18" t="s">
        <v>213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8" t="s">
        <v>76</v>
      </c>
      <c r="BK157" s="184">
        <f>ROUND(I157*H157,2)</f>
        <v>0</v>
      </c>
      <c r="BL157" s="18" t="s">
        <v>2891</v>
      </c>
      <c r="BM157" s="183" t="s">
        <v>3632</v>
      </c>
    </row>
    <row r="158" s="2" customFormat="1" ht="16.5" customHeight="1">
      <c r="A158" s="37"/>
      <c r="B158" s="171"/>
      <c r="C158" s="192" t="s">
        <v>448</v>
      </c>
      <c r="D158" s="192" t="s">
        <v>292</v>
      </c>
      <c r="E158" s="193" t="s">
        <v>3633</v>
      </c>
      <c r="F158" s="194" t="s">
        <v>3634</v>
      </c>
      <c r="G158" s="195" t="s">
        <v>414</v>
      </c>
      <c r="H158" s="196">
        <v>10</v>
      </c>
      <c r="I158" s="197"/>
      <c r="J158" s="198">
        <f>ROUND(I158*H158,2)</f>
        <v>0</v>
      </c>
      <c r="K158" s="194" t="s">
        <v>415</v>
      </c>
      <c r="L158" s="199"/>
      <c r="M158" s="200" t="s">
        <v>3</v>
      </c>
      <c r="N158" s="201" t="s">
        <v>43</v>
      </c>
      <c r="O158" s="71"/>
      <c r="P158" s="181">
        <f>O158*H158</f>
        <v>0</v>
      </c>
      <c r="Q158" s="181">
        <v>0</v>
      </c>
      <c r="R158" s="181">
        <f>Q158*H158</f>
        <v>0</v>
      </c>
      <c r="S158" s="181">
        <v>0</v>
      </c>
      <c r="T158" s="18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3" t="s">
        <v>2891</v>
      </c>
      <c r="AT158" s="183" t="s">
        <v>292</v>
      </c>
      <c r="AU158" s="183" t="s">
        <v>80</v>
      </c>
      <c r="AY158" s="18" t="s">
        <v>213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8" t="s">
        <v>76</v>
      </c>
      <c r="BK158" s="184">
        <f>ROUND(I158*H158,2)</f>
        <v>0</v>
      </c>
      <c r="BL158" s="18" t="s">
        <v>2891</v>
      </c>
      <c r="BM158" s="183" t="s">
        <v>3635</v>
      </c>
    </row>
    <row r="159" s="2" customFormat="1" ht="16.5" customHeight="1">
      <c r="A159" s="37"/>
      <c r="B159" s="171"/>
      <c r="C159" s="192" t="s">
        <v>453</v>
      </c>
      <c r="D159" s="192" t="s">
        <v>292</v>
      </c>
      <c r="E159" s="193" t="s">
        <v>3636</v>
      </c>
      <c r="F159" s="194" t="s">
        <v>3637</v>
      </c>
      <c r="G159" s="195" t="s">
        <v>414</v>
      </c>
      <c r="H159" s="196">
        <v>13</v>
      </c>
      <c r="I159" s="197"/>
      <c r="J159" s="198">
        <f>ROUND(I159*H159,2)</f>
        <v>0</v>
      </c>
      <c r="K159" s="194" t="s">
        <v>415</v>
      </c>
      <c r="L159" s="199"/>
      <c r="M159" s="200" t="s">
        <v>3</v>
      </c>
      <c r="N159" s="201" t="s">
        <v>43</v>
      </c>
      <c r="O159" s="71"/>
      <c r="P159" s="181">
        <f>O159*H159</f>
        <v>0</v>
      </c>
      <c r="Q159" s="181">
        <v>0</v>
      </c>
      <c r="R159" s="181">
        <f>Q159*H159</f>
        <v>0</v>
      </c>
      <c r="S159" s="181">
        <v>0</v>
      </c>
      <c r="T159" s="18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3" t="s">
        <v>2891</v>
      </c>
      <c r="AT159" s="183" t="s">
        <v>292</v>
      </c>
      <c r="AU159" s="183" t="s">
        <v>80</v>
      </c>
      <c r="AY159" s="18" t="s">
        <v>213</v>
      </c>
      <c r="BE159" s="184">
        <f>IF(N159="základní",J159,0)</f>
        <v>0</v>
      </c>
      <c r="BF159" s="184">
        <f>IF(N159="snížená",J159,0)</f>
        <v>0</v>
      </c>
      <c r="BG159" s="184">
        <f>IF(N159="zákl. přenesená",J159,0)</f>
        <v>0</v>
      </c>
      <c r="BH159" s="184">
        <f>IF(N159="sníž. přenesená",J159,0)</f>
        <v>0</v>
      </c>
      <c r="BI159" s="184">
        <f>IF(N159="nulová",J159,0)</f>
        <v>0</v>
      </c>
      <c r="BJ159" s="18" t="s">
        <v>76</v>
      </c>
      <c r="BK159" s="184">
        <f>ROUND(I159*H159,2)</f>
        <v>0</v>
      </c>
      <c r="BL159" s="18" t="s">
        <v>2891</v>
      </c>
      <c r="BM159" s="183" t="s">
        <v>3638</v>
      </c>
    </row>
    <row r="160" s="2" customFormat="1" ht="16.5" customHeight="1">
      <c r="A160" s="37"/>
      <c r="B160" s="171"/>
      <c r="C160" s="192" t="s">
        <v>458</v>
      </c>
      <c r="D160" s="192" t="s">
        <v>292</v>
      </c>
      <c r="E160" s="193" t="s">
        <v>3639</v>
      </c>
      <c r="F160" s="194" t="s">
        <v>3640</v>
      </c>
      <c r="G160" s="195" t="s">
        <v>414</v>
      </c>
      <c r="H160" s="196">
        <v>4</v>
      </c>
      <c r="I160" s="197"/>
      <c r="J160" s="198">
        <f>ROUND(I160*H160,2)</f>
        <v>0</v>
      </c>
      <c r="K160" s="194" t="s">
        <v>415</v>
      </c>
      <c r="L160" s="199"/>
      <c r="M160" s="200" t="s">
        <v>3</v>
      </c>
      <c r="N160" s="201" t="s">
        <v>43</v>
      </c>
      <c r="O160" s="71"/>
      <c r="P160" s="181">
        <f>O160*H160</f>
        <v>0</v>
      </c>
      <c r="Q160" s="181">
        <v>0</v>
      </c>
      <c r="R160" s="181">
        <f>Q160*H160</f>
        <v>0</v>
      </c>
      <c r="S160" s="181">
        <v>0</v>
      </c>
      <c r="T160" s="18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3" t="s">
        <v>2891</v>
      </c>
      <c r="AT160" s="183" t="s">
        <v>292</v>
      </c>
      <c r="AU160" s="183" t="s">
        <v>80</v>
      </c>
      <c r="AY160" s="18" t="s">
        <v>213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8" t="s">
        <v>76</v>
      </c>
      <c r="BK160" s="184">
        <f>ROUND(I160*H160,2)</f>
        <v>0</v>
      </c>
      <c r="BL160" s="18" t="s">
        <v>2891</v>
      </c>
      <c r="BM160" s="183" t="s">
        <v>3641</v>
      </c>
    </row>
    <row r="161" s="2" customFormat="1" ht="16.5" customHeight="1">
      <c r="A161" s="37"/>
      <c r="B161" s="171"/>
      <c r="C161" s="192" t="s">
        <v>463</v>
      </c>
      <c r="D161" s="192" t="s">
        <v>292</v>
      </c>
      <c r="E161" s="193" t="s">
        <v>3642</v>
      </c>
      <c r="F161" s="194" t="s">
        <v>3643</v>
      </c>
      <c r="G161" s="195" t="s">
        <v>414</v>
      </c>
      <c r="H161" s="196">
        <v>42</v>
      </c>
      <c r="I161" s="197"/>
      <c r="J161" s="198">
        <f>ROUND(I161*H161,2)</f>
        <v>0</v>
      </c>
      <c r="K161" s="194" t="s">
        <v>415</v>
      </c>
      <c r="L161" s="199"/>
      <c r="M161" s="200" t="s">
        <v>3</v>
      </c>
      <c r="N161" s="201" t="s">
        <v>43</v>
      </c>
      <c r="O161" s="71"/>
      <c r="P161" s="181">
        <f>O161*H161</f>
        <v>0</v>
      </c>
      <c r="Q161" s="181">
        <v>0</v>
      </c>
      <c r="R161" s="181">
        <f>Q161*H161</f>
        <v>0</v>
      </c>
      <c r="S161" s="181">
        <v>0</v>
      </c>
      <c r="T161" s="18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3" t="s">
        <v>2891</v>
      </c>
      <c r="AT161" s="183" t="s">
        <v>292</v>
      </c>
      <c r="AU161" s="183" t="s">
        <v>80</v>
      </c>
      <c r="AY161" s="18" t="s">
        <v>213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8" t="s">
        <v>76</v>
      </c>
      <c r="BK161" s="184">
        <f>ROUND(I161*H161,2)</f>
        <v>0</v>
      </c>
      <c r="BL161" s="18" t="s">
        <v>2891</v>
      </c>
      <c r="BM161" s="183" t="s">
        <v>3644</v>
      </c>
    </row>
    <row r="162" s="2" customFormat="1" ht="16.5" customHeight="1">
      <c r="A162" s="37"/>
      <c r="B162" s="171"/>
      <c r="C162" s="192" t="s">
        <v>468</v>
      </c>
      <c r="D162" s="192" t="s">
        <v>292</v>
      </c>
      <c r="E162" s="193" t="s">
        <v>3645</v>
      </c>
      <c r="F162" s="194" t="s">
        <v>3646</v>
      </c>
      <c r="G162" s="195" t="s">
        <v>414</v>
      </c>
      <c r="H162" s="196">
        <v>37</v>
      </c>
      <c r="I162" s="197"/>
      <c r="J162" s="198">
        <f>ROUND(I162*H162,2)</f>
        <v>0</v>
      </c>
      <c r="K162" s="194" t="s">
        <v>415</v>
      </c>
      <c r="L162" s="199"/>
      <c r="M162" s="200" t="s">
        <v>3</v>
      </c>
      <c r="N162" s="201" t="s">
        <v>43</v>
      </c>
      <c r="O162" s="71"/>
      <c r="P162" s="181">
        <f>O162*H162</f>
        <v>0</v>
      </c>
      <c r="Q162" s="181">
        <v>0</v>
      </c>
      <c r="R162" s="181">
        <f>Q162*H162</f>
        <v>0</v>
      </c>
      <c r="S162" s="181">
        <v>0</v>
      </c>
      <c r="T162" s="18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3" t="s">
        <v>2891</v>
      </c>
      <c r="AT162" s="183" t="s">
        <v>292</v>
      </c>
      <c r="AU162" s="183" t="s">
        <v>80</v>
      </c>
      <c r="AY162" s="18" t="s">
        <v>213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8" t="s">
        <v>76</v>
      </c>
      <c r="BK162" s="184">
        <f>ROUND(I162*H162,2)</f>
        <v>0</v>
      </c>
      <c r="BL162" s="18" t="s">
        <v>2891</v>
      </c>
      <c r="BM162" s="183" t="s">
        <v>3647</v>
      </c>
    </row>
    <row r="163" s="2" customFormat="1" ht="16.5" customHeight="1">
      <c r="A163" s="37"/>
      <c r="B163" s="171"/>
      <c r="C163" s="192" t="s">
        <v>474</v>
      </c>
      <c r="D163" s="192" t="s">
        <v>292</v>
      </c>
      <c r="E163" s="193" t="s">
        <v>3648</v>
      </c>
      <c r="F163" s="194" t="s">
        <v>3649</v>
      </c>
      <c r="G163" s="195" t="s">
        <v>414</v>
      </c>
      <c r="H163" s="196">
        <v>60</v>
      </c>
      <c r="I163" s="197"/>
      <c r="J163" s="198">
        <f>ROUND(I163*H163,2)</f>
        <v>0</v>
      </c>
      <c r="K163" s="194" t="s">
        <v>415</v>
      </c>
      <c r="L163" s="199"/>
      <c r="M163" s="200" t="s">
        <v>3</v>
      </c>
      <c r="N163" s="201" t="s">
        <v>43</v>
      </c>
      <c r="O163" s="71"/>
      <c r="P163" s="181">
        <f>O163*H163</f>
        <v>0</v>
      </c>
      <c r="Q163" s="181">
        <v>0</v>
      </c>
      <c r="R163" s="181">
        <f>Q163*H163</f>
        <v>0</v>
      </c>
      <c r="S163" s="181">
        <v>0</v>
      </c>
      <c r="T163" s="18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3" t="s">
        <v>2891</v>
      </c>
      <c r="AT163" s="183" t="s">
        <v>292</v>
      </c>
      <c r="AU163" s="183" t="s">
        <v>80</v>
      </c>
      <c r="AY163" s="18" t="s">
        <v>213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8" t="s">
        <v>76</v>
      </c>
      <c r="BK163" s="184">
        <f>ROUND(I163*H163,2)</f>
        <v>0</v>
      </c>
      <c r="BL163" s="18" t="s">
        <v>2891</v>
      </c>
      <c r="BM163" s="183" t="s">
        <v>3650</v>
      </c>
    </row>
    <row r="164" s="2" customFormat="1" ht="21.75" customHeight="1">
      <c r="A164" s="37"/>
      <c r="B164" s="171"/>
      <c r="C164" s="192" t="s">
        <v>476</v>
      </c>
      <c r="D164" s="192" t="s">
        <v>292</v>
      </c>
      <c r="E164" s="193" t="s">
        <v>3651</v>
      </c>
      <c r="F164" s="194" t="s">
        <v>3652</v>
      </c>
      <c r="G164" s="195" t="s">
        <v>414</v>
      </c>
      <c r="H164" s="196">
        <v>6</v>
      </c>
      <c r="I164" s="197"/>
      <c r="J164" s="198">
        <f>ROUND(I164*H164,2)</f>
        <v>0</v>
      </c>
      <c r="K164" s="194" t="s">
        <v>415</v>
      </c>
      <c r="L164" s="199"/>
      <c r="M164" s="200" t="s">
        <v>3</v>
      </c>
      <c r="N164" s="201" t="s">
        <v>43</v>
      </c>
      <c r="O164" s="71"/>
      <c r="P164" s="181">
        <f>O164*H164</f>
        <v>0</v>
      </c>
      <c r="Q164" s="181">
        <v>0</v>
      </c>
      <c r="R164" s="181">
        <f>Q164*H164</f>
        <v>0</v>
      </c>
      <c r="S164" s="181">
        <v>0</v>
      </c>
      <c r="T164" s="18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3" t="s">
        <v>2891</v>
      </c>
      <c r="AT164" s="183" t="s">
        <v>292</v>
      </c>
      <c r="AU164" s="183" t="s">
        <v>80</v>
      </c>
      <c r="AY164" s="18" t="s">
        <v>213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8" t="s">
        <v>76</v>
      </c>
      <c r="BK164" s="184">
        <f>ROUND(I164*H164,2)</f>
        <v>0</v>
      </c>
      <c r="BL164" s="18" t="s">
        <v>2891</v>
      </c>
      <c r="BM164" s="183" t="s">
        <v>3653</v>
      </c>
    </row>
    <row r="165" s="2" customFormat="1" ht="21.75" customHeight="1">
      <c r="A165" s="37"/>
      <c r="B165" s="171"/>
      <c r="C165" s="192" t="s">
        <v>480</v>
      </c>
      <c r="D165" s="192" t="s">
        <v>292</v>
      </c>
      <c r="E165" s="193" t="s">
        <v>3654</v>
      </c>
      <c r="F165" s="194" t="s">
        <v>3655</v>
      </c>
      <c r="G165" s="195" t="s">
        <v>414</v>
      </c>
      <c r="H165" s="196">
        <v>29</v>
      </c>
      <c r="I165" s="197"/>
      <c r="J165" s="198">
        <f>ROUND(I165*H165,2)</f>
        <v>0</v>
      </c>
      <c r="K165" s="194" t="s">
        <v>415</v>
      </c>
      <c r="L165" s="199"/>
      <c r="M165" s="200" t="s">
        <v>3</v>
      </c>
      <c r="N165" s="201" t="s">
        <v>43</v>
      </c>
      <c r="O165" s="71"/>
      <c r="P165" s="181">
        <f>O165*H165</f>
        <v>0</v>
      </c>
      <c r="Q165" s="181">
        <v>0</v>
      </c>
      <c r="R165" s="181">
        <f>Q165*H165</f>
        <v>0</v>
      </c>
      <c r="S165" s="181">
        <v>0</v>
      </c>
      <c r="T165" s="18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3" t="s">
        <v>2891</v>
      </c>
      <c r="AT165" s="183" t="s">
        <v>292</v>
      </c>
      <c r="AU165" s="183" t="s">
        <v>80</v>
      </c>
      <c r="AY165" s="18" t="s">
        <v>213</v>
      </c>
      <c r="BE165" s="184">
        <f>IF(N165="základní",J165,0)</f>
        <v>0</v>
      </c>
      <c r="BF165" s="184">
        <f>IF(N165="snížená",J165,0)</f>
        <v>0</v>
      </c>
      <c r="BG165" s="184">
        <f>IF(N165="zákl. přenesená",J165,0)</f>
        <v>0</v>
      </c>
      <c r="BH165" s="184">
        <f>IF(N165="sníž. přenesená",J165,0)</f>
        <v>0</v>
      </c>
      <c r="BI165" s="184">
        <f>IF(N165="nulová",J165,0)</f>
        <v>0</v>
      </c>
      <c r="BJ165" s="18" t="s">
        <v>76</v>
      </c>
      <c r="BK165" s="184">
        <f>ROUND(I165*H165,2)</f>
        <v>0</v>
      </c>
      <c r="BL165" s="18" t="s">
        <v>2891</v>
      </c>
      <c r="BM165" s="183" t="s">
        <v>3656</v>
      </c>
    </row>
    <row r="166" s="2" customFormat="1" ht="16.5" customHeight="1">
      <c r="A166" s="37"/>
      <c r="B166" s="171"/>
      <c r="C166" s="192" t="s">
        <v>101</v>
      </c>
      <c r="D166" s="192" t="s">
        <v>292</v>
      </c>
      <c r="E166" s="193" t="s">
        <v>3657</v>
      </c>
      <c r="F166" s="194" t="s">
        <v>3658</v>
      </c>
      <c r="G166" s="195" t="s">
        <v>414</v>
      </c>
      <c r="H166" s="196">
        <v>40</v>
      </c>
      <c r="I166" s="197"/>
      <c r="J166" s="198">
        <f>ROUND(I166*H166,2)</f>
        <v>0</v>
      </c>
      <c r="K166" s="194" t="s">
        <v>415</v>
      </c>
      <c r="L166" s="199"/>
      <c r="M166" s="200" t="s">
        <v>3</v>
      </c>
      <c r="N166" s="201" t="s">
        <v>43</v>
      </c>
      <c r="O166" s="71"/>
      <c r="P166" s="181">
        <f>O166*H166</f>
        <v>0</v>
      </c>
      <c r="Q166" s="181">
        <v>0</v>
      </c>
      <c r="R166" s="181">
        <f>Q166*H166</f>
        <v>0</v>
      </c>
      <c r="S166" s="181">
        <v>0</v>
      </c>
      <c r="T166" s="18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3" t="s">
        <v>2891</v>
      </c>
      <c r="AT166" s="183" t="s">
        <v>292</v>
      </c>
      <c r="AU166" s="183" t="s">
        <v>80</v>
      </c>
      <c r="AY166" s="18" t="s">
        <v>213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8" t="s">
        <v>76</v>
      </c>
      <c r="BK166" s="184">
        <f>ROUND(I166*H166,2)</f>
        <v>0</v>
      </c>
      <c r="BL166" s="18" t="s">
        <v>2891</v>
      </c>
      <c r="BM166" s="183" t="s">
        <v>3659</v>
      </c>
    </row>
    <row r="167" s="2" customFormat="1" ht="16.5" customHeight="1">
      <c r="A167" s="37"/>
      <c r="B167" s="171"/>
      <c r="C167" s="192" t="s">
        <v>489</v>
      </c>
      <c r="D167" s="192" t="s">
        <v>292</v>
      </c>
      <c r="E167" s="193" t="s">
        <v>3660</v>
      </c>
      <c r="F167" s="194" t="s">
        <v>3661</v>
      </c>
      <c r="G167" s="195" t="s">
        <v>414</v>
      </c>
      <c r="H167" s="196">
        <v>17</v>
      </c>
      <c r="I167" s="197"/>
      <c r="J167" s="198">
        <f>ROUND(I167*H167,2)</f>
        <v>0</v>
      </c>
      <c r="K167" s="194" t="s">
        <v>415</v>
      </c>
      <c r="L167" s="199"/>
      <c r="M167" s="200" t="s">
        <v>3</v>
      </c>
      <c r="N167" s="201" t="s">
        <v>43</v>
      </c>
      <c r="O167" s="71"/>
      <c r="P167" s="181">
        <f>O167*H167</f>
        <v>0</v>
      </c>
      <c r="Q167" s="181">
        <v>0</v>
      </c>
      <c r="R167" s="181">
        <f>Q167*H167</f>
        <v>0</v>
      </c>
      <c r="S167" s="181">
        <v>0</v>
      </c>
      <c r="T167" s="18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3" t="s">
        <v>2891</v>
      </c>
      <c r="AT167" s="183" t="s">
        <v>292</v>
      </c>
      <c r="AU167" s="183" t="s">
        <v>80</v>
      </c>
      <c r="AY167" s="18" t="s">
        <v>213</v>
      </c>
      <c r="BE167" s="184">
        <f>IF(N167="základní",J167,0)</f>
        <v>0</v>
      </c>
      <c r="BF167" s="184">
        <f>IF(N167="snížená",J167,0)</f>
        <v>0</v>
      </c>
      <c r="BG167" s="184">
        <f>IF(N167="zákl. přenesená",J167,0)</f>
        <v>0</v>
      </c>
      <c r="BH167" s="184">
        <f>IF(N167="sníž. přenesená",J167,0)</f>
        <v>0</v>
      </c>
      <c r="BI167" s="184">
        <f>IF(N167="nulová",J167,0)</f>
        <v>0</v>
      </c>
      <c r="BJ167" s="18" t="s">
        <v>76</v>
      </c>
      <c r="BK167" s="184">
        <f>ROUND(I167*H167,2)</f>
        <v>0</v>
      </c>
      <c r="BL167" s="18" t="s">
        <v>2891</v>
      </c>
      <c r="BM167" s="183" t="s">
        <v>3662</v>
      </c>
    </row>
    <row r="168" s="2" customFormat="1" ht="16.5" customHeight="1">
      <c r="A168" s="37"/>
      <c r="B168" s="171"/>
      <c r="C168" s="192" t="s">
        <v>104</v>
      </c>
      <c r="D168" s="192" t="s">
        <v>292</v>
      </c>
      <c r="E168" s="193" t="s">
        <v>3663</v>
      </c>
      <c r="F168" s="194" t="s">
        <v>3664</v>
      </c>
      <c r="G168" s="195" t="s">
        <v>414</v>
      </c>
      <c r="H168" s="196">
        <v>7</v>
      </c>
      <c r="I168" s="197"/>
      <c r="J168" s="198">
        <f>ROUND(I168*H168,2)</f>
        <v>0</v>
      </c>
      <c r="K168" s="194" t="s">
        <v>415</v>
      </c>
      <c r="L168" s="199"/>
      <c r="M168" s="200" t="s">
        <v>3</v>
      </c>
      <c r="N168" s="201" t="s">
        <v>43</v>
      </c>
      <c r="O168" s="71"/>
      <c r="P168" s="181">
        <f>O168*H168</f>
        <v>0</v>
      </c>
      <c r="Q168" s="181">
        <v>0</v>
      </c>
      <c r="R168" s="181">
        <f>Q168*H168</f>
        <v>0</v>
      </c>
      <c r="S168" s="181">
        <v>0</v>
      </c>
      <c r="T168" s="18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3" t="s">
        <v>2891</v>
      </c>
      <c r="AT168" s="183" t="s">
        <v>292</v>
      </c>
      <c r="AU168" s="183" t="s">
        <v>80</v>
      </c>
      <c r="AY168" s="18" t="s">
        <v>213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76</v>
      </c>
      <c r="BK168" s="184">
        <f>ROUND(I168*H168,2)</f>
        <v>0</v>
      </c>
      <c r="BL168" s="18" t="s">
        <v>2891</v>
      </c>
      <c r="BM168" s="183" t="s">
        <v>3665</v>
      </c>
    </row>
    <row r="169" s="2" customFormat="1" ht="16.5" customHeight="1">
      <c r="A169" s="37"/>
      <c r="B169" s="171"/>
      <c r="C169" s="192" t="s">
        <v>499</v>
      </c>
      <c r="D169" s="192" t="s">
        <v>292</v>
      </c>
      <c r="E169" s="193" t="s">
        <v>3666</v>
      </c>
      <c r="F169" s="194" t="s">
        <v>3667</v>
      </c>
      <c r="G169" s="195" t="s">
        <v>414</v>
      </c>
      <c r="H169" s="196">
        <v>2</v>
      </c>
      <c r="I169" s="197"/>
      <c r="J169" s="198">
        <f>ROUND(I169*H169,2)</f>
        <v>0</v>
      </c>
      <c r="K169" s="194" t="s">
        <v>415</v>
      </c>
      <c r="L169" s="199"/>
      <c r="M169" s="200" t="s">
        <v>3</v>
      </c>
      <c r="N169" s="201" t="s">
        <v>43</v>
      </c>
      <c r="O169" s="71"/>
      <c r="P169" s="181">
        <f>O169*H169</f>
        <v>0</v>
      </c>
      <c r="Q169" s="181">
        <v>0</v>
      </c>
      <c r="R169" s="181">
        <f>Q169*H169</f>
        <v>0</v>
      </c>
      <c r="S169" s="181">
        <v>0</v>
      </c>
      <c r="T169" s="18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3" t="s">
        <v>2891</v>
      </c>
      <c r="AT169" s="183" t="s">
        <v>292</v>
      </c>
      <c r="AU169" s="183" t="s">
        <v>80</v>
      </c>
      <c r="AY169" s="18" t="s">
        <v>213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8" t="s">
        <v>76</v>
      </c>
      <c r="BK169" s="184">
        <f>ROUND(I169*H169,2)</f>
        <v>0</v>
      </c>
      <c r="BL169" s="18" t="s">
        <v>2891</v>
      </c>
      <c r="BM169" s="183" t="s">
        <v>3668</v>
      </c>
    </row>
    <row r="170" s="2" customFormat="1" ht="16.5" customHeight="1">
      <c r="A170" s="37"/>
      <c r="B170" s="171"/>
      <c r="C170" s="192" t="s">
        <v>504</v>
      </c>
      <c r="D170" s="192" t="s">
        <v>292</v>
      </c>
      <c r="E170" s="193" t="s">
        <v>3669</v>
      </c>
      <c r="F170" s="194" t="s">
        <v>3670</v>
      </c>
      <c r="G170" s="195" t="s">
        <v>414</v>
      </c>
      <c r="H170" s="196">
        <v>103</v>
      </c>
      <c r="I170" s="197"/>
      <c r="J170" s="198">
        <f>ROUND(I170*H170,2)</f>
        <v>0</v>
      </c>
      <c r="K170" s="194" t="s">
        <v>415</v>
      </c>
      <c r="L170" s="199"/>
      <c r="M170" s="200" t="s">
        <v>3</v>
      </c>
      <c r="N170" s="201" t="s">
        <v>43</v>
      </c>
      <c r="O170" s="71"/>
      <c r="P170" s="181">
        <f>O170*H170</f>
        <v>0</v>
      </c>
      <c r="Q170" s="181">
        <v>0</v>
      </c>
      <c r="R170" s="181">
        <f>Q170*H170</f>
        <v>0</v>
      </c>
      <c r="S170" s="181">
        <v>0</v>
      </c>
      <c r="T170" s="18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3" t="s">
        <v>2891</v>
      </c>
      <c r="AT170" s="183" t="s">
        <v>292</v>
      </c>
      <c r="AU170" s="183" t="s">
        <v>80</v>
      </c>
      <c r="AY170" s="18" t="s">
        <v>213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8" t="s">
        <v>76</v>
      </c>
      <c r="BK170" s="184">
        <f>ROUND(I170*H170,2)</f>
        <v>0</v>
      </c>
      <c r="BL170" s="18" t="s">
        <v>2891</v>
      </c>
      <c r="BM170" s="183" t="s">
        <v>3671</v>
      </c>
    </row>
    <row r="171" s="2" customFormat="1" ht="21.75" customHeight="1">
      <c r="A171" s="37"/>
      <c r="B171" s="171"/>
      <c r="C171" s="192" t="s">
        <v>511</v>
      </c>
      <c r="D171" s="192" t="s">
        <v>292</v>
      </c>
      <c r="E171" s="193" t="s">
        <v>3672</v>
      </c>
      <c r="F171" s="194" t="s">
        <v>3673</v>
      </c>
      <c r="G171" s="195" t="s">
        <v>414</v>
      </c>
      <c r="H171" s="196">
        <v>10</v>
      </c>
      <c r="I171" s="197"/>
      <c r="J171" s="198">
        <f>ROUND(I171*H171,2)</f>
        <v>0</v>
      </c>
      <c r="K171" s="194" t="s">
        <v>415</v>
      </c>
      <c r="L171" s="199"/>
      <c r="M171" s="200" t="s">
        <v>3</v>
      </c>
      <c r="N171" s="201" t="s">
        <v>43</v>
      </c>
      <c r="O171" s="71"/>
      <c r="P171" s="181">
        <f>O171*H171</f>
        <v>0</v>
      </c>
      <c r="Q171" s="181">
        <v>0</v>
      </c>
      <c r="R171" s="181">
        <f>Q171*H171</f>
        <v>0</v>
      </c>
      <c r="S171" s="181">
        <v>0</v>
      </c>
      <c r="T171" s="18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3" t="s">
        <v>2891</v>
      </c>
      <c r="AT171" s="183" t="s">
        <v>292</v>
      </c>
      <c r="AU171" s="183" t="s">
        <v>80</v>
      </c>
      <c r="AY171" s="18" t="s">
        <v>213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8" t="s">
        <v>76</v>
      </c>
      <c r="BK171" s="184">
        <f>ROUND(I171*H171,2)</f>
        <v>0</v>
      </c>
      <c r="BL171" s="18" t="s">
        <v>2891</v>
      </c>
      <c r="BM171" s="183" t="s">
        <v>3674</v>
      </c>
    </row>
    <row r="172" s="2" customFormat="1" ht="16.5" customHeight="1">
      <c r="A172" s="37"/>
      <c r="B172" s="171"/>
      <c r="C172" s="192" t="s">
        <v>516</v>
      </c>
      <c r="D172" s="192" t="s">
        <v>292</v>
      </c>
      <c r="E172" s="193" t="s">
        <v>3675</v>
      </c>
      <c r="F172" s="194" t="s">
        <v>3676</v>
      </c>
      <c r="G172" s="195" t="s">
        <v>3556</v>
      </c>
      <c r="H172" s="196">
        <v>2</v>
      </c>
      <c r="I172" s="197"/>
      <c r="J172" s="198">
        <f>ROUND(I172*H172,2)</f>
        <v>0</v>
      </c>
      <c r="K172" s="194" t="s">
        <v>415</v>
      </c>
      <c r="L172" s="199"/>
      <c r="M172" s="200" t="s">
        <v>3</v>
      </c>
      <c r="N172" s="201" t="s">
        <v>43</v>
      </c>
      <c r="O172" s="71"/>
      <c r="P172" s="181">
        <f>O172*H172</f>
        <v>0</v>
      </c>
      <c r="Q172" s="181">
        <v>0</v>
      </c>
      <c r="R172" s="181">
        <f>Q172*H172</f>
        <v>0</v>
      </c>
      <c r="S172" s="181">
        <v>0</v>
      </c>
      <c r="T172" s="18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3" t="s">
        <v>2891</v>
      </c>
      <c r="AT172" s="183" t="s">
        <v>292</v>
      </c>
      <c r="AU172" s="183" t="s">
        <v>80</v>
      </c>
      <c r="AY172" s="18" t="s">
        <v>213</v>
      </c>
      <c r="BE172" s="184">
        <f>IF(N172="základní",J172,0)</f>
        <v>0</v>
      </c>
      <c r="BF172" s="184">
        <f>IF(N172="snížená",J172,0)</f>
        <v>0</v>
      </c>
      <c r="BG172" s="184">
        <f>IF(N172="zákl. přenesená",J172,0)</f>
        <v>0</v>
      </c>
      <c r="BH172" s="184">
        <f>IF(N172="sníž. přenesená",J172,0)</f>
        <v>0</v>
      </c>
      <c r="BI172" s="184">
        <f>IF(N172="nulová",J172,0)</f>
        <v>0</v>
      </c>
      <c r="BJ172" s="18" t="s">
        <v>76</v>
      </c>
      <c r="BK172" s="184">
        <f>ROUND(I172*H172,2)</f>
        <v>0</v>
      </c>
      <c r="BL172" s="18" t="s">
        <v>2891</v>
      </c>
      <c r="BM172" s="183" t="s">
        <v>3677</v>
      </c>
    </row>
    <row r="173" s="2" customFormat="1" ht="21.75" customHeight="1">
      <c r="A173" s="37"/>
      <c r="B173" s="171"/>
      <c r="C173" s="192" t="s">
        <v>524</v>
      </c>
      <c r="D173" s="192" t="s">
        <v>292</v>
      </c>
      <c r="E173" s="193" t="s">
        <v>3678</v>
      </c>
      <c r="F173" s="194" t="s">
        <v>3679</v>
      </c>
      <c r="G173" s="195" t="s">
        <v>3556</v>
      </c>
      <c r="H173" s="196">
        <v>1</v>
      </c>
      <c r="I173" s="197"/>
      <c r="J173" s="198">
        <f>ROUND(I173*H173,2)</f>
        <v>0</v>
      </c>
      <c r="K173" s="194" t="s">
        <v>415</v>
      </c>
      <c r="L173" s="199"/>
      <c r="M173" s="200" t="s">
        <v>3</v>
      </c>
      <c r="N173" s="201" t="s">
        <v>43</v>
      </c>
      <c r="O173" s="71"/>
      <c r="P173" s="181">
        <f>O173*H173</f>
        <v>0</v>
      </c>
      <c r="Q173" s="181">
        <v>0</v>
      </c>
      <c r="R173" s="181">
        <f>Q173*H173</f>
        <v>0</v>
      </c>
      <c r="S173" s="181">
        <v>0</v>
      </c>
      <c r="T173" s="18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3" t="s">
        <v>2891</v>
      </c>
      <c r="AT173" s="183" t="s">
        <v>292</v>
      </c>
      <c r="AU173" s="183" t="s">
        <v>80</v>
      </c>
      <c r="AY173" s="18" t="s">
        <v>213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8" t="s">
        <v>76</v>
      </c>
      <c r="BK173" s="184">
        <f>ROUND(I173*H173,2)</f>
        <v>0</v>
      </c>
      <c r="BL173" s="18" t="s">
        <v>2891</v>
      </c>
      <c r="BM173" s="183" t="s">
        <v>3680</v>
      </c>
    </row>
    <row r="174" s="2" customFormat="1" ht="21.75" customHeight="1">
      <c r="A174" s="37"/>
      <c r="B174" s="171"/>
      <c r="C174" s="192" t="s">
        <v>529</v>
      </c>
      <c r="D174" s="192" t="s">
        <v>292</v>
      </c>
      <c r="E174" s="193" t="s">
        <v>3681</v>
      </c>
      <c r="F174" s="194" t="s">
        <v>3682</v>
      </c>
      <c r="G174" s="195" t="s">
        <v>3556</v>
      </c>
      <c r="H174" s="196">
        <v>2</v>
      </c>
      <c r="I174" s="197"/>
      <c r="J174" s="198">
        <f>ROUND(I174*H174,2)</f>
        <v>0</v>
      </c>
      <c r="K174" s="194" t="s">
        <v>415</v>
      </c>
      <c r="L174" s="199"/>
      <c r="M174" s="200" t="s">
        <v>3</v>
      </c>
      <c r="N174" s="201" t="s">
        <v>43</v>
      </c>
      <c r="O174" s="71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3" t="s">
        <v>2891</v>
      </c>
      <c r="AT174" s="183" t="s">
        <v>292</v>
      </c>
      <c r="AU174" s="183" t="s">
        <v>80</v>
      </c>
      <c r="AY174" s="18" t="s">
        <v>213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8" t="s">
        <v>76</v>
      </c>
      <c r="BK174" s="184">
        <f>ROUND(I174*H174,2)</f>
        <v>0</v>
      </c>
      <c r="BL174" s="18" t="s">
        <v>2891</v>
      </c>
      <c r="BM174" s="183" t="s">
        <v>3683</v>
      </c>
    </row>
    <row r="175" s="2" customFormat="1" ht="16.5" customHeight="1">
      <c r="A175" s="37"/>
      <c r="B175" s="171"/>
      <c r="C175" s="192" t="s">
        <v>534</v>
      </c>
      <c r="D175" s="192" t="s">
        <v>292</v>
      </c>
      <c r="E175" s="193" t="s">
        <v>3684</v>
      </c>
      <c r="F175" s="194" t="s">
        <v>3685</v>
      </c>
      <c r="G175" s="195" t="s">
        <v>403</v>
      </c>
      <c r="H175" s="196">
        <v>120</v>
      </c>
      <c r="I175" s="197"/>
      <c r="J175" s="198">
        <f>ROUND(I175*H175,2)</f>
        <v>0</v>
      </c>
      <c r="K175" s="194" t="s">
        <v>415</v>
      </c>
      <c r="L175" s="199"/>
      <c r="M175" s="200" t="s">
        <v>3</v>
      </c>
      <c r="N175" s="201" t="s">
        <v>43</v>
      </c>
      <c r="O175" s="71"/>
      <c r="P175" s="181">
        <f>O175*H175</f>
        <v>0</v>
      </c>
      <c r="Q175" s="181">
        <v>0</v>
      </c>
      <c r="R175" s="181">
        <f>Q175*H175</f>
        <v>0</v>
      </c>
      <c r="S175" s="181">
        <v>0</v>
      </c>
      <c r="T175" s="18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3" t="s">
        <v>2891</v>
      </c>
      <c r="AT175" s="183" t="s">
        <v>292</v>
      </c>
      <c r="AU175" s="183" t="s">
        <v>80</v>
      </c>
      <c r="AY175" s="18" t="s">
        <v>213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8" t="s">
        <v>76</v>
      </c>
      <c r="BK175" s="184">
        <f>ROUND(I175*H175,2)</f>
        <v>0</v>
      </c>
      <c r="BL175" s="18" t="s">
        <v>2891</v>
      </c>
      <c r="BM175" s="183" t="s">
        <v>3686</v>
      </c>
    </row>
    <row r="176" s="2" customFormat="1" ht="16.5" customHeight="1">
      <c r="A176" s="37"/>
      <c r="B176" s="171"/>
      <c r="C176" s="192" t="s">
        <v>539</v>
      </c>
      <c r="D176" s="192" t="s">
        <v>292</v>
      </c>
      <c r="E176" s="193" t="s">
        <v>3687</v>
      </c>
      <c r="F176" s="194" t="s">
        <v>3688</v>
      </c>
      <c r="G176" s="195" t="s">
        <v>403</v>
      </c>
      <c r="H176" s="196">
        <v>50</v>
      </c>
      <c r="I176" s="197"/>
      <c r="J176" s="198">
        <f>ROUND(I176*H176,2)</f>
        <v>0</v>
      </c>
      <c r="K176" s="194" t="s">
        <v>415</v>
      </c>
      <c r="L176" s="199"/>
      <c r="M176" s="200" t="s">
        <v>3</v>
      </c>
      <c r="N176" s="201" t="s">
        <v>43</v>
      </c>
      <c r="O176" s="71"/>
      <c r="P176" s="181">
        <f>O176*H176</f>
        <v>0</v>
      </c>
      <c r="Q176" s="181">
        <v>0</v>
      </c>
      <c r="R176" s="181">
        <f>Q176*H176</f>
        <v>0</v>
      </c>
      <c r="S176" s="181">
        <v>0</v>
      </c>
      <c r="T176" s="18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3" t="s">
        <v>2891</v>
      </c>
      <c r="AT176" s="183" t="s">
        <v>292</v>
      </c>
      <c r="AU176" s="183" t="s">
        <v>80</v>
      </c>
      <c r="AY176" s="18" t="s">
        <v>213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8" t="s">
        <v>76</v>
      </c>
      <c r="BK176" s="184">
        <f>ROUND(I176*H176,2)</f>
        <v>0</v>
      </c>
      <c r="BL176" s="18" t="s">
        <v>2891</v>
      </c>
      <c r="BM176" s="183" t="s">
        <v>3689</v>
      </c>
    </row>
    <row r="177" s="2" customFormat="1" ht="16.5" customHeight="1">
      <c r="A177" s="37"/>
      <c r="B177" s="171"/>
      <c r="C177" s="192" t="s">
        <v>544</v>
      </c>
      <c r="D177" s="192" t="s">
        <v>292</v>
      </c>
      <c r="E177" s="193" t="s">
        <v>3690</v>
      </c>
      <c r="F177" s="194" t="s">
        <v>3691</v>
      </c>
      <c r="G177" s="195" t="s">
        <v>403</v>
      </c>
      <c r="H177" s="196">
        <v>30</v>
      </c>
      <c r="I177" s="197"/>
      <c r="J177" s="198">
        <f>ROUND(I177*H177,2)</f>
        <v>0</v>
      </c>
      <c r="K177" s="194" t="s">
        <v>415</v>
      </c>
      <c r="L177" s="199"/>
      <c r="M177" s="200" t="s">
        <v>3</v>
      </c>
      <c r="N177" s="201" t="s">
        <v>43</v>
      </c>
      <c r="O177" s="71"/>
      <c r="P177" s="181">
        <f>O177*H177</f>
        <v>0</v>
      </c>
      <c r="Q177" s="181">
        <v>0</v>
      </c>
      <c r="R177" s="181">
        <f>Q177*H177</f>
        <v>0</v>
      </c>
      <c r="S177" s="181">
        <v>0</v>
      </c>
      <c r="T177" s="18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3" t="s">
        <v>2891</v>
      </c>
      <c r="AT177" s="183" t="s">
        <v>292</v>
      </c>
      <c r="AU177" s="183" t="s">
        <v>80</v>
      </c>
      <c r="AY177" s="18" t="s">
        <v>213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8" t="s">
        <v>76</v>
      </c>
      <c r="BK177" s="184">
        <f>ROUND(I177*H177,2)</f>
        <v>0</v>
      </c>
      <c r="BL177" s="18" t="s">
        <v>2891</v>
      </c>
      <c r="BM177" s="183" t="s">
        <v>3692</v>
      </c>
    </row>
    <row r="178" s="2" customFormat="1" ht="16.5" customHeight="1">
      <c r="A178" s="37"/>
      <c r="B178" s="171"/>
      <c r="C178" s="192" t="s">
        <v>549</v>
      </c>
      <c r="D178" s="192" t="s">
        <v>292</v>
      </c>
      <c r="E178" s="193" t="s">
        <v>3693</v>
      </c>
      <c r="F178" s="194" t="s">
        <v>3694</v>
      </c>
      <c r="G178" s="195" t="s">
        <v>403</v>
      </c>
      <c r="H178" s="196">
        <v>120</v>
      </c>
      <c r="I178" s="197"/>
      <c r="J178" s="198">
        <f>ROUND(I178*H178,2)</f>
        <v>0</v>
      </c>
      <c r="K178" s="194" t="s">
        <v>415</v>
      </c>
      <c r="L178" s="199"/>
      <c r="M178" s="200" t="s">
        <v>3</v>
      </c>
      <c r="N178" s="201" t="s">
        <v>43</v>
      </c>
      <c r="O178" s="71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3" t="s">
        <v>2891</v>
      </c>
      <c r="AT178" s="183" t="s">
        <v>292</v>
      </c>
      <c r="AU178" s="183" t="s">
        <v>80</v>
      </c>
      <c r="AY178" s="18" t="s">
        <v>213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8" t="s">
        <v>76</v>
      </c>
      <c r="BK178" s="184">
        <f>ROUND(I178*H178,2)</f>
        <v>0</v>
      </c>
      <c r="BL178" s="18" t="s">
        <v>2891</v>
      </c>
      <c r="BM178" s="183" t="s">
        <v>3695</v>
      </c>
    </row>
    <row r="179" s="2" customFormat="1" ht="16.5" customHeight="1">
      <c r="A179" s="37"/>
      <c r="B179" s="171"/>
      <c r="C179" s="192" t="s">
        <v>554</v>
      </c>
      <c r="D179" s="192" t="s">
        <v>292</v>
      </c>
      <c r="E179" s="193" t="s">
        <v>3696</v>
      </c>
      <c r="F179" s="194" t="s">
        <v>3697</v>
      </c>
      <c r="G179" s="195" t="s">
        <v>403</v>
      </c>
      <c r="H179" s="196">
        <v>480</v>
      </c>
      <c r="I179" s="197"/>
      <c r="J179" s="198">
        <f>ROUND(I179*H179,2)</f>
        <v>0</v>
      </c>
      <c r="K179" s="194" t="s">
        <v>415</v>
      </c>
      <c r="L179" s="199"/>
      <c r="M179" s="200" t="s">
        <v>3</v>
      </c>
      <c r="N179" s="201" t="s">
        <v>43</v>
      </c>
      <c r="O179" s="71"/>
      <c r="P179" s="181">
        <f>O179*H179</f>
        <v>0</v>
      </c>
      <c r="Q179" s="181">
        <v>0</v>
      </c>
      <c r="R179" s="181">
        <f>Q179*H179</f>
        <v>0</v>
      </c>
      <c r="S179" s="181">
        <v>0</v>
      </c>
      <c r="T179" s="18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3" t="s">
        <v>2891</v>
      </c>
      <c r="AT179" s="183" t="s">
        <v>292</v>
      </c>
      <c r="AU179" s="183" t="s">
        <v>80</v>
      </c>
      <c r="AY179" s="18" t="s">
        <v>213</v>
      </c>
      <c r="BE179" s="184">
        <f>IF(N179="základní",J179,0)</f>
        <v>0</v>
      </c>
      <c r="BF179" s="184">
        <f>IF(N179="snížená",J179,0)</f>
        <v>0</v>
      </c>
      <c r="BG179" s="184">
        <f>IF(N179="zákl. přenesená",J179,0)</f>
        <v>0</v>
      </c>
      <c r="BH179" s="184">
        <f>IF(N179="sníž. přenesená",J179,0)</f>
        <v>0</v>
      </c>
      <c r="BI179" s="184">
        <f>IF(N179="nulová",J179,0)</f>
        <v>0</v>
      </c>
      <c r="BJ179" s="18" t="s">
        <v>76</v>
      </c>
      <c r="BK179" s="184">
        <f>ROUND(I179*H179,2)</f>
        <v>0</v>
      </c>
      <c r="BL179" s="18" t="s">
        <v>2891</v>
      </c>
      <c r="BM179" s="183" t="s">
        <v>3698</v>
      </c>
    </row>
    <row r="180" s="2" customFormat="1" ht="16.5" customHeight="1">
      <c r="A180" s="37"/>
      <c r="B180" s="171"/>
      <c r="C180" s="192" t="s">
        <v>559</v>
      </c>
      <c r="D180" s="192" t="s">
        <v>292</v>
      </c>
      <c r="E180" s="193" t="s">
        <v>3699</v>
      </c>
      <c r="F180" s="194" t="s">
        <v>3700</v>
      </c>
      <c r="G180" s="195" t="s">
        <v>403</v>
      </c>
      <c r="H180" s="196">
        <v>80</v>
      </c>
      <c r="I180" s="197"/>
      <c r="J180" s="198">
        <f>ROUND(I180*H180,2)</f>
        <v>0</v>
      </c>
      <c r="K180" s="194" t="s">
        <v>415</v>
      </c>
      <c r="L180" s="199"/>
      <c r="M180" s="200" t="s">
        <v>3</v>
      </c>
      <c r="N180" s="201" t="s">
        <v>43</v>
      </c>
      <c r="O180" s="71"/>
      <c r="P180" s="181">
        <f>O180*H180</f>
        <v>0</v>
      </c>
      <c r="Q180" s="181">
        <v>0</v>
      </c>
      <c r="R180" s="181">
        <f>Q180*H180</f>
        <v>0</v>
      </c>
      <c r="S180" s="181">
        <v>0</v>
      </c>
      <c r="T180" s="18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3" t="s">
        <v>2891</v>
      </c>
      <c r="AT180" s="183" t="s">
        <v>292</v>
      </c>
      <c r="AU180" s="183" t="s">
        <v>80</v>
      </c>
      <c r="AY180" s="18" t="s">
        <v>213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8" t="s">
        <v>76</v>
      </c>
      <c r="BK180" s="184">
        <f>ROUND(I180*H180,2)</f>
        <v>0</v>
      </c>
      <c r="BL180" s="18" t="s">
        <v>2891</v>
      </c>
      <c r="BM180" s="183" t="s">
        <v>3701</v>
      </c>
    </row>
    <row r="181" s="2" customFormat="1" ht="16.5" customHeight="1">
      <c r="A181" s="37"/>
      <c r="B181" s="171"/>
      <c r="C181" s="192" t="s">
        <v>564</v>
      </c>
      <c r="D181" s="192" t="s">
        <v>292</v>
      </c>
      <c r="E181" s="193" t="s">
        <v>3702</v>
      </c>
      <c r="F181" s="194" t="s">
        <v>3703</v>
      </c>
      <c r="G181" s="195" t="s">
        <v>403</v>
      </c>
      <c r="H181" s="196">
        <v>60</v>
      </c>
      <c r="I181" s="197"/>
      <c r="J181" s="198">
        <f>ROUND(I181*H181,2)</f>
        <v>0</v>
      </c>
      <c r="K181" s="194" t="s">
        <v>415</v>
      </c>
      <c r="L181" s="199"/>
      <c r="M181" s="200" t="s">
        <v>3</v>
      </c>
      <c r="N181" s="201" t="s">
        <v>43</v>
      </c>
      <c r="O181" s="71"/>
      <c r="P181" s="181">
        <f>O181*H181</f>
        <v>0</v>
      </c>
      <c r="Q181" s="181">
        <v>0</v>
      </c>
      <c r="R181" s="181">
        <f>Q181*H181</f>
        <v>0</v>
      </c>
      <c r="S181" s="181">
        <v>0</v>
      </c>
      <c r="T181" s="18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3" t="s">
        <v>2891</v>
      </c>
      <c r="AT181" s="183" t="s">
        <v>292</v>
      </c>
      <c r="AU181" s="183" t="s">
        <v>80</v>
      </c>
      <c r="AY181" s="18" t="s">
        <v>213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8" t="s">
        <v>76</v>
      </c>
      <c r="BK181" s="184">
        <f>ROUND(I181*H181,2)</f>
        <v>0</v>
      </c>
      <c r="BL181" s="18" t="s">
        <v>2891</v>
      </c>
      <c r="BM181" s="183" t="s">
        <v>3704</v>
      </c>
    </row>
    <row r="182" s="2" customFormat="1" ht="16.5" customHeight="1">
      <c r="A182" s="37"/>
      <c r="B182" s="171"/>
      <c r="C182" s="192" t="s">
        <v>569</v>
      </c>
      <c r="D182" s="192" t="s">
        <v>292</v>
      </c>
      <c r="E182" s="193" t="s">
        <v>3705</v>
      </c>
      <c r="F182" s="194" t="s">
        <v>3706</v>
      </c>
      <c r="G182" s="195" t="s">
        <v>403</v>
      </c>
      <c r="H182" s="196">
        <v>442</v>
      </c>
      <c r="I182" s="197"/>
      <c r="J182" s="198">
        <f>ROUND(I182*H182,2)</f>
        <v>0</v>
      </c>
      <c r="K182" s="194" t="s">
        <v>415</v>
      </c>
      <c r="L182" s="199"/>
      <c r="M182" s="200" t="s">
        <v>3</v>
      </c>
      <c r="N182" s="201" t="s">
        <v>43</v>
      </c>
      <c r="O182" s="71"/>
      <c r="P182" s="181">
        <f>O182*H182</f>
        <v>0</v>
      </c>
      <c r="Q182" s="181">
        <v>0</v>
      </c>
      <c r="R182" s="181">
        <f>Q182*H182</f>
        <v>0</v>
      </c>
      <c r="S182" s="181">
        <v>0</v>
      </c>
      <c r="T182" s="18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3" t="s">
        <v>2891</v>
      </c>
      <c r="AT182" s="183" t="s">
        <v>292</v>
      </c>
      <c r="AU182" s="183" t="s">
        <v>80</v>
      </c>
      <c r="AY182" s="18" t="s">
        <v>213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8" t="s">
        <v>76</v>
      </c>
      <c r="BK182" s="184">
        <f>ROUND(I182*H182,2)</f>
        <v>0</v>
      </c>
      <c r="BL182" s="18" t="s">
        <v>2891</v>
      </c>
      <c r="BM182" s="183" t="s">
        <v>3707</v>
      </c>
    </row>
    <row r="183" s="2" customFormat="1" ht="16.5" customHeight="1">
      <c r="A183" s="37"/>
      <c r="B183" s="171"/>
      <c r="C183" s="192" t="s">
        <v>573</v>
      </c>
      <c r="D183" s="192" t="s">
        <v>292</v>
      </c>
      <c r="E183" s="193" t="s">
        <v>3708</v>
      </c>
      <c r="F183" s="194" t="s">
        <v>3709</v>
      </c>
      <c r="G183" s="195" t="s">
        <v>403</v>
      </c>
      <c r="H183" s="196">
        <v>220</v>
      </c>
      <c r="I183" s="197"/>
      <c r="J183" s="198">
        <f>ROUND(I183*H183,2)</f>
        <v>0</v>
      </c>
      <c r="K183" s="194" t="s">
        <v>415</v>
      </c>
      <c r="L183" s="199"/>
      <c r="M183" s="200" t="s">
        <v>3</v>
      </c>
      <c r="N183" s="201" t="s">
        <v>43</v>
      </c>
      <c r="O183" s="71"/>
      <c r="P183" s="181">
        <f>O183*H183</f>
        <v>0</v>
      </c>
      <c r="Q183" s="181">
        <v>0</v>
      </c>
      <c r="R183" s="181">
        <f>Q183*H183</f>
        <v>0</v>
      </c>
      <c r="S183" s="181">
        <v>0</v>
      </c>
      <c r="T183" s="18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3" t="s">
        <v>2891</v>
      </c>
      <c r="AT183" s="183" t="s">
        <v>292</v>
      </c>
      <c r="AU183" s="183" t="s">
        <v>80</v>
      </c>
      <c r="AY183" s="18" t="s">
        <v>213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8" t="s">
        <v>76</v>
      </c>
      <c r="BK183" s="184">
        <f>ROUND(I183*H183,2)</f>
        <v>0</v>
      </c>
      <c r="BL183" s="18" t="s">
        <v>2891</v>
      </c>
      <c r="BM183" s="183" t="s">
        <v>3710</v>
      </c>
    </row>
    <row r="184" s="2" customFormat="1" ht="16.5" customHeight="1">
      <c r="A184" s="37"/>
      <c r="B184" s="171"/>
      <c r="C184" s="192" t="s">
        <v>579</v>
      </c>
      <c r="D184" s="192" t="s">
        <v>292</v>
      </c>
      <c r="E184" s="193" t="s">
        <v>3711</v>
      </c>
      <c r="F184" s="194" t="s">
        <v>3712</v>
      </c>
      <c r="G184" s="195" t="s">
        <v>403</v>
      </c>
      <c r="H184" s="196">
        <v>140</v>
      </c>
      <c r="I184" s="197"/>
      <c r="J184" s="198">
        <f>ROUND(I184*H184,2)</f>
        <v>0</v>
      </c>
      <c r="K184" s="194" t="s">
        <v>415</v>
      </c>
      <c r="L184" s="199"/>
      <c r="M184" s="200" t="s">
        <v>3</v>
      </c>
      <c r="N184" s="201" t="s">
        <v>43</v>
      </c>
      <c r="O184" s="71"/>
      <c r="P184" s="181">
        <f>O184*H184</f>
        <v>0</v>
      </c>
      <c r="Q184" s="181">
        <v>0</v>
      </c>
      <c r="R184" s="181">
        <f>Q184*H184</f>
        <v>0</v>
      </c>
      <c r="S184" s="181">
        <v>0</v>
      </c>
      <c r="T184" s="18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3" t="s">
        <v>2891</v>
      </c>
      <c r="AT184" s="183" t="s">
        <v>292</v>
      </c>
      <c r="AU184" s="183" t="s">
        <v>80</v>
      </c>
      <c r="AY184" s="18" t="s">
        <v>213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8" t="s">
        <v>76</v>
      </c>
      <c r="BK184" s="184">
        <f>ROUND(I184*H184,2)</f>
        <v>0</v>
      </c>
      <c r="BL184" s="18" t="s">
        <v>2891</v>
      </c>
      <c r="BM184" s="183" t="s">
        <v>3713</v>
      </c>
    </row>
    <row r="185" s="2" customFormat="1" ht="16.5" customHeight="1">
      <c r="A185" s="37"/>
      <c r="B185" s="171"/>
      <c r="C185" s="192" t="s">
        <v>584</v>
      </c>
      <c r="D185" s="192" t="s">
        <v>292</v>
      </c>
      <c r="E185" s="193" t="s">
        <v>3714</v>
      </c>
      <c r="F185" s="194" t="s">
        <v>3715</v>
      </c>
      <c r="G185" s="195" t="s">
        <v>403</v>
      </c>
      <c r="H185" s="196">
        <v>15</v>
      </c>
      <c r="I185" s="197"/>
      <c r="J185" s="198">
        <f>ROUND(I185*H185,2)</f>
        <v>0</v>
      </c>
      <c r="K185" s="194" t="s">
        <v>415</v>
      </c>
      <c r="L185" s="199"/>
      <c r="M185" s="200" t="s">
        <v>3</v>
      </c>
      <c r="N185" s="201" t="s">
        <v>43</v>
      </c>
      <c r="O185" s="71"/>
      <c r="P185" s="181">
        <f>O185*H185</f>
        <v>0</v>
      </c>
      <c r="Q185" s="181">
        <v>0</v>
      </c>
      <c r="R185" s="181">
        <f>Q185*H185</f>
        <v>0</v>
      </c>
      <c r="S185" s="181">
        <v>0</v>
      </c>
      <c r="T185" s="18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3" t="s">
        <v>2891</v>
      </c>
      <c r="AT185" s="183" t="s">
        <v>292</v>
      </c>
      <c r="AU185" s="183" t="s">
        <v>80</v>
      </c>
      <c r="AY185" s="18" t="s">
        <v>213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8" t="s">
        <v>76</v>
      </c>
      <c r="BK185" s="184">
        <f>ROUND(I185*H185,2)</f>
        <v>0</v>
      </c>
      <c r="BL185" s="18" t="s">
        <v>2891</v>
      </c>
      <c r="BM185" s="183" t="s">
        <v>3716</v>
      </c>
    </row>
    <row r="186" s="2" customFormat="1" ht="16.5" customHeight="1">
      <c r="A186" s="37"/>
      <c r="B186" s="171"/>
      <c r="C186" s="192" t="s">
        <v>589</v>
      </c>
      <c r="D186" s="192" t="s">
        <v>292</v>
      </c>
      <c r="E186" s="193" t="s">
        <v>3717</v>
      </c>
      <c r="F186" s="194" t="s">
        <v>3718</v>
      </c>
      <c r="G186" s="195" t="s">
        <v>403</v>
      </c>
      <c r="H186" s="196">
        <v>30</v>
      </c>
      <c r="I186" s="197"/>
      <c r="J186" s="198">
        <f>ROUND(I186*H186,2)</f>
        <v>0</v>
      </c>
      <c r="K186" s="194" t="s">
        <v>415</v>
      </c>
      <c r="L186" s="199"/>
      <c r="M186" s="200" t="s">
        <v>3</v>
      </c>
      <c r="N186" s="201" t="s">
        <v>43</v>
      </c>
      <c r="O186" s="71"/>
      <c r="P186" s="181">
        <f>O186*H186</f>
        <v>0</v>
      </c>
      <c r="Q186" s="181">
        <v>0</v>
      </c>
      <c r="R186" s="181">
        <f>Q186*H186</f>
        <v>0</v>
      </c>
      <c r="S186" s="181">
        <v>0</v>
      </c>
      <c r="T186" s="18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3" t="s">
        <v>2891</v>
      </c>
      <c r="AT186" s="183" t="s">
        <v>292</v>
      </c>
      <c r="AU186" s="183" t="s">
        <v>80</v>
      </c>
      <c r="AY186" s="18" t="s">
        <v>213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8" t="s">
        <v>76</v>
      </c>
      <c r="BK186" s="184">
        <f>ROUND(I186*H186,2)</f>
        <v>0</v>
      </c>
      <c r="BL186" s="18" t="s">
        <v>2891</v>
      </c>
      <c r="BM186" s="183" t="s">
        <v>3719</v>
      </c>
    </row>
    <row r="187" s="2" customFormat="1" ht="16.5" customHeight="1">
      <c r="A187" s="37"/>
      <c r="B187" s="171"/>
      <c r="C187" s="192" t="s">
        <v>594</v>
      </c>
      <c r="D187" s="192" t="s">
        <v>292</v>
      </c>
      <c r="E187" s="193" t="s">
        <v>3720</v>
      </c>
      <c r="F187" s="194" t="s">
        <v>3721</v>
      </c>
      <c r="G187" s="195" t="s">
        <v>403</v>
      </c>
      <c r="H187" s="196">
        <v>450</v>
      </c>
      <c r="I187" s="197"/>
      <c r="J187" s="198">
        <f>ROUND(I187*H187,2)</f>
        <v>0</v>
      </c>
      <c r="K187" s="194" t="s">
        <v>415</v>
      </c>
      <c r="L187" s="199"/>
      <c r="M187" s="200" t="s">
        <v>3</v>
      </c>
      <c r="N187" s="201" t="s">
        <v>43</v>
      </c>
      <c r="O187" s="71"/>
      <c r="P187" s="181">
        <f>O187*H187</f>
        <v>0</v>
      </c>
      <c r="Q187" s="181">
        <v>0</v>
      </c>
      <c r="R187" s="181">
        <f>Q187*H187</f>
        <v>0</v>
      </c>
      <c r="S187" s="181">
        <v>0</v>
      </c>
      <c r="T187" s="18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3" t="s">
        <v>2891</v>
      </c>
      <c r="AT187" s="183" t="s">
        <v>292</v>
      </c>
      <c r="AU187" s="183" t="s">
        <v>80</v>
      </c>
      <c r="AY187" s="18" t="s">
        <v>213</v>
      </c>
      <c r="BE187" s="184">
        <f>IF(N187="základní",J187,0)</f>
        <v>0</v>
      </c>
      <c r="BF187" s="184">
        <f>IF(N187="snížená",J187,0)</f>
        <v>0</v>
      </c>
      <c r="BG187" s="184">
        <f>IF(N187="zákl. přenesená",J187,0)</f>
        <v>0</v>
      </c>
      <c r="BH187" s="184">
        <f>IF(N187="sníž. přenesená",J187,0)</f>
        <v>0</v>
      </c>
      <c r="BI187" s="184">
        <f>IF(N187="nulová",J187,0)</f>
        <v>0</v>
      </c>
      <c r="BJ187" s="18" t="s">
        <v>76</v>
      </c>
      <c r="BK187" s="184">
        <f>ROUND(I187*H187,2)</f>
        <v>0</v>
      </c>
      <c r="BL187" s="18" t="s">
        <v>2891</v>
      </c>
      <c r="BM187" s="183" t="s">
        <v>3722</v>
      </c>
    </row>
    <row r="188" s="2" customFormat="1" ht="16.5" customHeight="1">
      <c r="A188" s="37"/>
      <c r="B188" s="171"/>
      <c r="C188" s="192" t="s">
        <v>599</v>
      </c>
      <c r="D188" s="192" t="s">
        <v>292</v>
      </c>
      <c r="E188" s="193" t="s">
        <v>3723</v>
      </c>
      <c r="F188" s="194" t="s">
        <v>3724</v>
      </c>
      <c r="G188" s="195" t="s">
        <v>414</v>
      </c>
      <c r="H188" s="196">
        <v>2</v>
      </c>
      <c r="I188" s="197"/>
      <c r="J188" s="198">
        <f>ROUND(I188*H188,2)</f>
        <v>0</v>
      </c>
      <c r="K188" s="194" t="s">
        <v>415</v>
      </c>
      <c r="L188" s="199"/>
      <c r="M188" s="200" t="s">
        <v>3</v>
      </c>
      <c r="N188" s="201" t="s">
        <v>43</v>
      </c>
      <c r="O188" s="71"/>
      <c r="P188" s="181">
        <f>O188*H188</f>
        <v>0</v>
      </c>
      <c r="Q188" s="181">
        <v>0</v>
      </c>
      <c r="R188" s="181">
        <f>Q188*H188</f>
        <v>0</v>
      </c>
      <c r="S188" s="181">
        <v>0</v>
      </c>
      <c r="T188" s="18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3" t="s">
        <v>2891</v>
      </c>
      <c r="AT188" s="183" t="s">
        <v>292</v>
      </c>
      <c r="AU188" s="183" t="s">
        <v>80</v>
      </c>
      <c r="AY188" s="18" t="s">
        <v>213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8" t="s">
        <v>76</v>
      </c>
      <c r="BK188" s="184">
        <f>ROUND(I188*H188,2)</f>
        <v>0</v>
      </c>
      <c r="BL188" s="18" t="s">
        <v>2891</v>
      </c>
      <c r="BM188" s="183" t="s">
        <v>3725</v>
      </c>
    </row>
    <row r="189" s="2" customFormat="1" ht="16.5" customHeight="1">
      <c r="A189" s="37"/>
      <c r="B189" s="171"/>
      <c r="C189" s="192" t="s">
        <v>604</v>
      </c>
      <c r="D189" s="192" t="s">
        <v>292</v>
      </c>
      <c r="E189" s="193" t="s">
        <v>3726</v>
      </c>
      <c r="F189" s="194" t="s">
        <v>3727</v>
      </c>
      <c r="G189" s="195" t="s">
        <v>414</v>
      </c>
      <c r="H189" s="196">
        <v>5</v>
      </c>
      <c r="I189" s="197"/>
      <c r="J189" s="198">
        <f>ROUND(I189*H189,2)</f>
        <v>0</v>
      </c>
      <c r="K189" s="194" t="s">
        <v>415</v>
      </c>
      <c r="L189" s="199"/>
      <c r="M189" s="200" t="s">
        <v>3</v>
      </c>
      <c r="N189" s="201" t="s">
        <v>43</v>
      </c>
      <c r="O189" s="71"/>
      <c r="P189" s="181">
        <f>O189*H189</f>
        <v>0</v>
      </c>
      <c r="Q189" s="181">
        <v>0</v>
      </c>
      <c r="R189" s="181">
        <f>Q189*H189</f>
        <v>0</v>
      </c>
      <c r="S189" s="181">
        <v>0</v>
      </c>
      <c r="T189" s="18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3" t="s">
        <v>2891</v>
      </c>
      <c r="AT189" s="183" t="s">
        <v>292</v>
      </c>
      <c r="AU189" s="183" t="s">
        <v>80</v>
      </c>
      <c r="AY189" s="18" t="s">
        <v>213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8" t="s">
        <v>76</v>
      </c>
      <c r="BK189" s="184">
        <f>ROUND(I189*H189,2)</f>
        <v>0</v>
      </c>
      <c r="BL189" s="18" t="s">
        <v>2891</v>
      </c>
      <c r="BM189" s="183" t="s">
        <v>3728</v>
      </c>
    </row>
    <row r="190" s="2" customFormat="1" ht="16.5" customHeight="1">
      <c r="A190" s="37"/>
      <c r="B190" s="171"/>
      <c r="C190" s="192" t="s">
        <v>609</v>
      </c>
      <c r="D190" s="192" t="s">
        <v>292</v>
      </c>
      <c r="E190" s="193" t="s">
        <v>3729</v>
      </c>
      <c r="F190" s="194" t="s">
        <v>3730</v>
      </c>
      <c r="G190" s="195" t="s">
        <v>219</v>
      </c>
      <c r="H190" s="196">
        <v>2</v>
      </c>
      <c r="I190" s="197"/>
      <c r="J190" s="198">
        <f>ROUND(I190*H190,2)</f>
        <v>0</v>
      </c>
      <c r="K190" s="194" t="s">
        <v>415</v>
      </c>
      <c r="L190" s="199"/>
      <c r="M190" s="200" t="s">
        <v>3</v>
      </c>
      <c r="N190" s="201" t="s">
        <v>43</v>
      </c>
      <c r="O190" s="71"/>
      <c r="P190" s="181">
        <f>O190*H190</f>
        <v>0</v>
      </c>
      <c r="Q190" s="181">
        <v>0</v>
      </c>
      <c r="R190" s="181">
        <f>Q190*H190</f>
        <v>0</v>
      </c>
      <c r="S190" s="181">
        <v>0</v>
      </c>
      <c r="T190" s="18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3" t="s">
        <v>2891</v>
      </c>
      <c r="AT190" s="183" t="s">
        <v>292</v>
      </c>
      <c r="AU190" s="183" t="s">
        <v>80</v>
      </c>
      <c r="AY190" s="18" t="s">
        <v>213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8" t="s">
        <v>76</v>
      </c>
      <c r="BK190" s="184">
        <f>ROUND(I190*H190,2)</f>
        <v>0</v>
      </c>
      <c r="BL190" s="18" t="s">
        <v>2891</v>
      </c>
      <c r="BM190" s="183" t="s">
        <v>3731</v>
      </c>
    </row>
    <row r="191" s="2" customFormat="1" ht="16.5" customHeight="1">
      <c r="A191" s="37"/>
      <c r="B191" s="171"/>
      <c r="C191" s="192" t="s">
        <v>614</v>
      </c>
      <c r="D191" s="192" t="s">
        <v>292</v>
      </c>
      <c r="E191" s="193" t="s">
        <v>3732</v>
      </c>
      <c r="F191" s="194" t="s">
        <v>3733</v>
      </c>
      <c r="G191" s="195" t="s">
        <v>414</v>
      </c>
      <c r="H191" s="196">
        <v>300</v>
      </c>
      <c r="I191" s="197"/>
      <c r="J191" s="198">
        <f>ROUND(I191*H191,2)</f>
        <v>0</v>
      </c>
      <c r="K191" s="194" t="s">
        <v>415</v>
      </c>
      <c r="L191" s="199"/>
      <c r="M191" s="200" t="s">
        <v>3</v>
      </c>
      <c r="N191" s="201" t="s">
        <v>43</v>
      </c>
      <c r="O191" s="71"/>
      <c r="P191" s="181">
        <f>O191*H191</f>
        <v>0</v>
      </c>
      <c r="Q191" s="181">
        <v>0</v>
      </c>
      <c r="R191" s="181">
        <f>Q191*H191</f>
        <v>0</v>
      </c>
      <c r="S191" s="181">
        <v>0</v>
      </c>
      <c r="T191" s="18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3" t="s">
        <v>2891</v>
      </c>
      <c r="AT191" s="183" t="s">
        <v>292</v>
      </c>
      <c r="AU191" s="183" t="s">
        <v>80</v>
      </c>
      <c r="AY191" s="18" t="s">
        <v>213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8" t="s">
        <v>76</v>
      </c>
      <c r="BK191" s="184">
        <f>ROUND(I191*H191,2)</f>
        <v>0</v>
      </c>
      <c r="BL191" s="18" t="s">
        <v>2891</v>
      </c>
      <c r="BM191" s="183" t="s">
        <v>3734</v>
      </c>
    </row>
    <row r="192" s="12" customFormat="1" ht="22.8" customHeight="1">
      <c r="A192" s="12"/>
      <c r="B192" s="158"/>
      <c r="C192" s="12"/>
      <c r="D192" s="159" t="s">
        <v>71</v>
      </c>
      <c r="E192" s="169" t="s">
        <v>296</v>
      </c>
      <c r="F192" s="169" t="s">
        <v>3735</v>
      </c>
      <c r="G192" s="12"/>
      <c r="H192" s="12"/>
      <c r="I192" s="161"/>
      <c r="J192" s="170">
        <f>BK192</f>
        <v>0</v>
      </c>
      <c r="K192" s="12"/>
      <c r="L192" s="158"/>
      <c r="M192" s="163"/>
      <c r="N192" s="164"/>
      <c r="O192" s="164"/>
      <c r="P192" s="165">
        <f>SUM(P193:P202)</f>
        <v>0</v>
      </c>
      <c r="Q192" s="164"/>
      <c r="R192" s="165">
        <f>SUM(R193:R202)</f>
        <v>0</v>
      </c>
      <c r="S192" s="164"/>
      <c r="T192" s="166">
        <f>SUM(T193:T202)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59" t="s">
        <v>221</v>
      </c>
      <c r="AT192" s="167" t="s">
        <v>71</v>
      </c>
      <c r="AU192" s="167" t="s">
        <v>76</v>
      </c>
      <c r="AY192" s="159" t="s">
        <v>213</v>
      </c>
      <c r="BK192" s="168">
        <f>SUM(BK193:BK202)</f>
        <v>0</v>
      </c>
    </row>
    <row r="193" s="2" customFormat="1" ht="16.5" customHeight="1">
      <c r="A193" s="37"/>
      <c r="B193" s="171"/>
      <c r="C193" s="192" t="s">
        <v>619</v>
      </c>
      <c r="D193" s="192" t="s">
        <v>292</v>
      </c>
      <c r="E193" s="193" t="s">
        <v>3736</v>
      </c>
      <c r="F193" s="194" t="s">
        <v>3737</v>
      </c>
      <c r="G193" s="195" t="s">
        <v>403</v>
      </c>
      <c r="H193" s="196">
        <v>32</v>
      </c>
      <c r="I193" s="197"/>
      <c r="J193" s="198">
        <f>ROUND(I193*H193,2)</f>
        <v>0</v>
      </c>
      <c r="K193" s="194" t="s">
        <v>415</v>
      </c>
      <c r="L193" s="199"/>
      <c r="M193" s="200" t="s">
        <v>3</v>
      </c>
      <c r="N193" s="201" t="s">
        <v>43</v>
      </c>
      <c r="O193" s="71"/>
      <c r="P193" s="181">
        <f>O193*H193</f>
        <v>0</v>
      </c>
      <c r="Q193" s="181">
        <v>0</v>
      </c>
      <c r="R193" s="181">
        <f>Q193*H193</f>
        <v>0</v>
      </c>
      <c r="S193" s="181">
        <v>0</v>
      </c>
      <c r="T193" s="18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3" t="s">
        <v>2891</v>
      </c>
      <c r="AT193" s="183" t="s">
        <v>292</v>
      </c>
      <c r="AU193" s="183" t="s">
        <v>80</v>
      </c>
      <c r="AY193" s="18" t="s">
        <v>213</v>
      </c>
      <c r="BE193" s="184">
        <f>IF(N193="základní",J193,0)</f>
        <v>0</v>
      </c>
      <c r="BF193" s="184">
        <f>IF(N193="snížená",J193,0)</f>
        <v>0</v>
      </c>
      <c r="BG193" s="184">
        <f>IF(N193="zákl. přenesená",J193,0)</f>
        <v>0</v>
      </c>
      <c r="BH193" s="184">
        <f>IF(N193="sníž. přenesená",J193,0)</f>
        <v>0</v>
      </c>
      <c r="BI193" s="184">
        <f>IF(N193="nulová",J193,0)</f>
        <v>0</v>
      </c>
      <c r="BJ193" s="18" t="s">
        <v>76</v>
      </c>
      <c r="BK193" s="184">
        <f>ROUND(I193*H193,2)</f>
        <v>0</v>
      </c>
      <c r="BL193" s="18" t="s">
        <v>2891</v>
      </c>
      <c r="BM193" s="183" t="s">
        <v>3738</v>
      </c>
    </row>
    <row r="194" s="2" customFormat="1" ht="24.15" customHeight="1">
      <c r="A194" s="37"/>
      <c r="B194" s="171"/>
      <c r="C194" s="192" t="s">
        <v>625</v>
      </c>
      <c r="D194" s="192" t="s">
        <v>292</v>
      </c>
      <c r="E194" s="193" t="s">
        <v>3739</v>
      </c>
      <c r="F194" s="194" t="s">
        <v>3740</v>
      </c>
      <c r="G194" s="195" t="s">
        <v>414</v>
      </c>
      <c r="H194" s="196">
        <v>2</v>
      </c>
      <c r="I194" s="197"/>
      <c r="J194" s="198">
        <f>ROUND(I194*H194,2)</f>
        <v>0</v>
      </c>
      <c r="K194" s="194" t="s">
        <v>415</v>
      </c>
      <c r="L194" s="199"/>
      <c r="M194" s="200" t="s">
        <v>3</v>
      </c>
      <c r="N194" s="201" t="s">
        <v>43</v>
      </c>
      <c r="O194" s="71"/>
      <c r="P194" s="181">
        <f>O194*H194</f>
        <v>0</v>
      </c>
      <c r="Q194" s="181">
        <v>0</v>
      </c>
      <c r="R194" s="181">
        <f>Q194*H194</f>
        <v>0</v>
      </c>
      <c r="S194" s="181">
        <v>0</v>
      </c>
      <c r="T194" s="18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3" t="s">
        <v>2891</v>
      </c>
      <c r="AT194" s="183" t="s">
        <v>292</v>
      </c>
      <c r="AU194" s="183" t="s">
        <v>80</v>
      </c>
      <c r="AY194" s="18" t="s">
        <v>213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8" t="s">
        <v>76</v>
      </c>
      <c r="BK194" s="184">
        <f>ROUND(I194*H194,2)</f>
        <v>0</v>
      </c>
      <c r="BL194" s="18" t="s">
        <v>2891</v>
      </c>
      <c r="BM194" s="183" t="s">
        <v>3741</v>
      </c>
    </row>
    <row r="195" s="2" customFormat="1" ht="24.15" customHeight="1">
      <c r="A195" s="37"/>
      <c r="B195" s="171"/>
      <c r="C195" s="192" t="s">
        <v>630</v>
      </c>
      <c r="D195" s="192" t="s">
        <v>292</v>
      </c>
      <c r="E195" s="193" t="s">
        <v>3742</v>
      </c>
      <c r="F195" s="194" t="s">
        <v>3743</v>
      </c>
      <c r="G195" s="195" t="s">
        <v>414</v>
      </c>
      <c r="H195" s="196">
        <v>2</v>
      </c>
      <c r="I195" s="197"/>
      <c r="J195" s="198">
        <f>ROUND(I195*H195,2)</f>
        <v>0</v>
      </c>
      <c r="K195" s="194" t="s">
        <v>415</v>
      </c>
      <c r="L195" s="199"/>
      <c r="M195" s="200" t="s">
        <v>3</v>
      </c>
      <c r="N195" s="201" t="s">
        <v>43</v>
      </c>
      <c r="O195" s="71"/>
      <c r="P195" s="181">
        <f>O195*H195</f>
        <v>0</v>
      </c>
      <c r="Q195" s="181">
        <v>0</v>
      </c>
      <c r="R195" s="181">
        <f>Q195*H195</f>
        <v>0</v>
      </c>
      <c r="S195" s="181">
        <v>0</v>
      </c>
      <c r="T195" s="18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3" t="s">
        <v>2891</v>
      </c>
      <c r="AT195" s="183" t="s">
        <v>292</v>
      </c>
      <c r="AU195" s="183" t="s">
        <v>80</v>
      </c>
      <c r="AY195" s="18" t="s">
        <v>213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8" t="s">
        <v>76</v>
      </c>
      <c r="BK195" s="184">
        <f>ROUND(I195*H195,2)</f>
        <v>0</v>
      </c>
      <c r="BL195" s="18" t="s">
        <v>2891</v>
      </c>
      <c r="BM195" s="183" t="s">
        <v>3744</v>
      </c>
    </row>
    <row r="196" s="2" customFormat="1" ht="21.75" customHeight="1">
      <c r="A196" s="37"/>
      <c r="B196" s="171"/>
      <c r="C196" s="192" t="s">
        <v>636</v>
      </c>
      <c r="D196" s="192" t="s">
        <v>292</v>
      </c>
      <c r="E196" s="193" t="s">
        <v>3745</v>
      </c>
      <c r="F196" s="194" t="s">
        <v>3746</v>
      </c>
      <c r="G196" s="195" t="s">
        <v>1951</v>
      </c>
      <c r="H196" s="196">
        <v>2</v>
      </c>
      <c r="I196" s="197"/>
      <c r="J196" s="198">
        <f>ROUND(I196*H196,2)</f>
        <v>0</v>
      </c>
      <c r="K196" s="194" t="s">
        <v>415</v>
      </c>
      <c r="L196" s="199"/>
      <c r="M196" s="200" t="s">
        <v>3</v>
      </c>
      <c r="N196" s="201" t="s">
        <v>43</v>
      </c>
      <c r="O196" s="71"/>
      <c r="P196" s="181">
        <f>O196*H196</f>
        <v>0</v>
      </c>
      <c r="Q196" s="181">
        <v>0</v>
      </c>
      <c r="R196" s="181">
        <f>Q196*H196</f>
        <v>0</v>
      </c>
      <c r="S196" s="181">
        <v>0</v>
      </c>
      <c r="T196" s="18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3" t="s">
        <v>2891</v>
      </c>
      <c r="AT196" s="183" t="s">
        <v>292</v>
      </c>
      <c r="AU196" s="183" t="s">
        <v>80</v>
      </c>
      <c r="AY196" s="18" t="s">
        <v>213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8" t="s">
        <v>76</v>
      </c>
      <c r="BK196" s="184">
        <f>ROUND(I196*H196,2)</f>
        <v>0</v>
      </c>
      <c r="BL196" s="18" t="s">
        <v>2891</v>
      </c>
      <c r="BM196" s="183" t="s">
        <v>3747</v>
      </c>
    </row>
    <row r="197" s="2" customFormat="1" ht="21.75" customHeight="1">
      <c r="A197" s="37"/>
      <c r="B197" s="171"/>
      <c r="C197" s="192" t="s">
        <v>640</v>
      </c>
      <c r="D197" s="192" t="s">
        <v>292</v>
      </c>
      <c r="E197" s="193" t="s">
        <v>3748</v>
      </c>
      <c r="F197" s="194" t="s">
        <v>3749</v>
      </c>
      <c r="G197" s="195" t="s">
        <v>414</v>
      </c>
      <c r="H197" s="196">
        <v>64</v>
      </c>
      <c r="I197" s="197"/>
      <c r="J197" s="198">
        <f>ROUND(I197*H197,2)</f>
        <v>0</v>
      </c>
      <c r="K197" s="194" t="s">
        <v>415</v>
      </c>
      <c r="L197" s="199"/>
      <c r="M197" s="200" t="s">
        <v>3</v>
      </c>
      <c r="N197" s="201" t="s">
        <v>43</v>
      </c>
      <c r="O197" s="71"/>
      <c r="P197" s="181">
        <f>O197*H197</f>
        <v>0</v>
      </c>
      <c r="Q197" s="181">
        <v>0</v>
      </c>
      <c r="R197" s="181">
        <f>Q197*H197</f>
        <v>0</v>
      </c>
      <c r="S197" s="181">
        <v>0</v>
      </c>
      <c r="T197" s="18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3" t="s">
        <v>2891</v>
      </c>
      <c r="AT197" s="183" t="s">
        <v>292</v>
      </c>
      <c r="AU197" s="183" t="s">
        <v>80</v>
      </c>
      <c r="AY197" s="18" t="s">
        <v>213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8" t="s">
        <v>76</v>
      </c>
      <c r="BK197" s="184">
        <f>ROUND(I197*H197,2)</f>
        <v>0</v>
      </c>
      <c r="BL197" s="18" t="s">
        <v>2891</v>
      </c>
      <c r="BM197" s="183" t="s">
        <v>3750</v>
      </c>
    </row>
    <row r="198" s="2" customFormat="1" ht="21.75" customHeight="1">
      <c r="A198" s="37"/>
      <c r="B198" s="171"/>
      <c r="C198" s="192" t="s">
        <v>645</v>
      </c>
      <c r="D198" s="192" t="s">
        <v>292</v>
      </c>
      <c r="E198" s="193" t="s">
        <v>3751</v>
      </c>
      <c r="F198" s="194" t="s">
        <v>3752</v>
      </c>
      <c r="G198" s="195" t="s">
        <v>414</v>
      </c>
      <c r="H198" s="196">
        <v>2</v>
      </c>
      <c r="I198" s="197"/>
      <c r="J198" s="198">
        <f>ROUND(I198*H198,2)</f>
        <v>0</v>
      </c>
      <c r="K198" s="194" t="s">
        <v>415</v>
      </c>
      <c r="L198" s="199"/>
      <c r="M198" s="200" t="s">
        <v>3</v>
      </c>
      <c r="N198" s="201" t="s">
        <v>43</v>
      </c>
      <c r="O198" s="71"/>
      <c r="P198" s="181">
        <f>O198*H198</f>
        <v>0</v>
      </c>
      <c r="Q198" s="181">
        <v>0</v>
      </c>
      <c r="R198" s="181">
        <f>Q198*H198</f>
        <v>0</v>
      </c>
      <c r="S198" s="181">
        <v>0</v>
      </c>
      <c r="T198" s="18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3" t="s">
        <v>2891</v>
      </c>
      <c r="AT198" s="183" t="s">
        <v>292</v>
      </c>
      <c r="AU198" s="183" t="s">
        <v>80</v>
      </c>
      <c r="AY198" s="18" t="s">
        <v>213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8" t="s">
        <v>76</v>
      </c>
      <c r="BK198" s="184">
        <f>ROUND(I198*H198,2)</f>
        <v>0</v>
      </c>
      <c r="BL198" s="18" t="s">
        <v>2891</v>
      </c>
      <c r="BM198" s="183" t="s">
        <v>3753</v>
      </c>
    </row>
    <row r="199" s="2" customFormat="1" ht="16.5" customHeight="1">
      <c r="A199" s="37"/>
      <c r="B199" s="171"/>
      <c r="C199" s="192" t="s">
        <v>651</v>
      </c>
      <c r="D199" s="192" t="s">
        <v>292</v>
      </c>
      <c r="E199" s="193" t="s">
        <v>3754</v>
      </c>
      <c r="F199" s="194" t="s">
        <v>3755</v>
      </c>
      <c r="G199" s="195" t="s">
        <v>414</v>
      </c>
      <c r="H199" s="196">
        <v>2</v>
      </c>
      <c r="I199" s="197"/>
      <c r="J199" s="198">
        <f>ROUND(I199*H199,2)</f>
        <v>0</v>
      </c>
      <c r="K199" s="194" t="s">
        <v>415</v>
      </c>
      <c r="L199" s="199"/>
      <c r="M199" s="200" t="s">
        <v>3</v>
      </c>
      <c r="N199" s="201" t="s">
        <v>43</v>
      </c>
      <c r="O199" s="71"/>
      <c r="P199" s="181">
        <f>O199*H199</f>
        <v>0</v>
      </c>
      <c r="Q199" s="181">
        <v>0</v>
      </c>
      <c r="R199" s="181">
        <f>Q199*H199</f>
        <v>0</v>
      </c>
      <c r="S199" s="181">
        <v>0</v>
      </c>
      <c r="T199" s="18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3" t="s">
        <v>2891</v>
      </c>
      <c r="AT199" s="183" t="s">
        <v>292</v>
      </c>
      <c r="AU199" s="183" t="s">
        <v>80</v>
      </c>
      <c r="AY199" s="18" t="s">
        <v>213</v>
      </c>
      <c r="BE199" s="184">
        <f>IF(N199="základní",J199,0)</f>
        <v>0</v>
      </c>
      <c r="BF199" s="184">
        <f>IF(N199="snížená",J199,0)</f>
        <v>0</v>
      </c>
      <c r="BG199" s="184">
        <f>IF(N199="zákl. přenesená",J199,0)</f>
        <v>0</v>
      </c>
      <c r="BH199" s="184">
        <f>IF(N199="sníž. přenesená",J199,0)</f>
        <v>0</v>
      </c>
      <c r="BI199" s="184">
        <f>IF(N199="nulová",J199,0)</f>
        <v>0</v>
      </c>
      <c r="BJ199" s="18" t="s">
        <v>76</v>
      </c>
      <c r="BK199" s="184">
        <f>ROUND(I199*H199,2)</f>
        <v>0</v>
      </c>
      <c r="BL199" s="18" t="s">
        <v>2891</v>
      </c>
      <c r="BM199" s="183" t="s">
        <v>3756</v>
      </c>
    </row>
    <row r="200" s="2" customFormat="1" ht="16.5" customHeight="1">
      <c r="A200" s="37"/>
      <c r="B200" s="171"/>
      <c r="C200" s="192" t="s">
        <v>656</v>
      </c>
      <c r="D200" s="192" t="s">
        <v>292</v>
      </c>
      <c r="E200" s="193" t="s">
        <v>3757</v>
      </c>
      <c r="F200" s="194" t="s">
        <v>3758</v>
      </c>
      <c r="G200" s="195" t="s">
        <v>414</v>
      </c>
      <c r="H200" s="196">
        <v>4</v>
      </c>
      <c r="I200" s="197"/>
      <c r="J200" s="198">
        <f>ROUND(I200*H200,2)</f>
        <v>0</v>
      </c>
      <c r="K200" s="194" t="s">
        <v>415</v>
      </c>
      <c r="L200" s="199"/>
      <c r="M200" s="200" t="s">
        <v>3</v>
      </c>
      <c r="N200" s="201" t="s">
        <v>43</v>
      </c>
      <c r="O200" s="71"/>
      <c r="P200" s="181">
        <f>O200*H200</f>
        <v>0</v>
      </c>
      <c r="Q200" s="181">
        <v>0</v>
      </c>
      <c r="R200" s="181">
        <f>Q200*H200</f>
        <v>0</v>
      </c>
      <c r="S200" s="181">
        <v>0</v>
      </c>
      <c r="T200" s="18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3" t="s">
        <v>2891</v>
      </c>
      <c r="AT200" s="183" t="s">
        <v>292</v>
      </c>
      <c r="AU200" s="183" t="s">
        <v>80</v>
      </c>
      <c r="AY200" s="18" t="s">
        <v>213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8" t="s">
        <v>76</v>
      </c>
      <c r="BK200" s="184">
        <f>ROUND(I200*H200,2)</f>
        <v>0</v>
      </c>
      <c r="BL200" s="18" t="s">
        <v>2891</v>
      </c>
      <c r="BM200" s="183" t="s">
        <v>3759</v>
      </c>
    </row>
    <row r="201" s="2" customFormat="1" ht="16.5" customHeight="1">
      <c r="A201" s="37"/>
      <c r="B201" s="171"/>
      <c r="C201" s="192" t="s">
        <v>661</v>
      </c>
      <c r="D201" s="192" t="s">
        <v>292</v>
      </c>
      <c r="E201" s="193" t="s">
        <v>3760</v>
      </c>
      <c r="F201" s="194" t="s">
        <v>3737</v>
      </c>
      <c r="G201" s="195" t="s">
        <v>3761</v>
      </c>
      <c r="H201" s="196">
        <v>2</v>
      </c>
      <c r="I201" s="197"/>
      <c r="J201" s="198">
        <f>ROUND(I201*H201,2)</f>
        <v>0</v>
      </c>
      <c r="K201" s="194" t="s">
        <v>415</v>
      </c>
      <c r="L201" s="199"/>
      <c r="M201" s="200" t="s">
        <v>3</v>
      </c>
      <c r="N201" s="201" t="s">
        <v>43</v>
      </c>
      <c r="O201" s="71"/>
      <c r="P201" s="181">
        <f>O201*H201</f>
        <v>0</v>
      </c>
      <c r="Q201" s="181">
        <v>0</v>
      </c>
      <c r="R201" s="181">
        <f>Q201*H201</f>
        <v>0</v>
      </c>
      <c r="S201" s="181">
        <v>0</v>
      </c>
      <c r="T201" s="18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3" t="s">
        <v>2891</v>
      </c>
      <c r="AT201" s="183" t="s">
        <v>292</v>
      </c>
      <c r="AU201" s="183" t="s">
        <v>80</v>
      </c>
      <c r="AY201" s="18" t="s">
        <v>213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8" t="s">
        <v>76</v>
      </c>
      <c r="BK201" s="184">
        <f>ROUND(I201*H201,2)</f>
        <v>0</v>
      </c>
      <c r="BL201" s="18" t="s">
        <v>2891</v>
      </c>
      <c r="BM201" s="183" t="s">
        <v>3762</v>
      </c>
    </row>
    <row r="202" s="2" customFormat="1" ht="16.5" customHeight="1">
      <c r="A202" s="37"/>
      <c r="B202" s="171"/>
      <c r="C202" s="192" t="s">
        <v>666</v>
      </c>
      <c r="D202" s="192" t="s">
        <v>292</v>
      </c>
      <c r="E202" s="193" t="s">
        <v>3763</v>
      </c>
      <c r="F202" s="194" t="s">
        <v>3764</v>
      </c>
      <c r="G202" s="195" t="s">
        <v>3556</v>
      </c>
      <c r="H202" s="196">
        <v>1</v>
      </c>
      <c r="I202" s="197"/>
      <c r="J202" s="198">
        <f>ROUND(I202*H202,2)</f>
        <v>0</v>
      </c>
      <c r="K202" s="194" t="s">
        <v>415</v>
      </c>
      <c r="L202" s="199"/>
      <c r="M202" s="200" t="s">
        <v>3</v>
      </c>
      <c r="N202" s="201" t="s">
        <v>43</v>
      </c>
      <c r="O202" s="71"/>
      <c r="P202" s="181">
        <f>O202*H202</f>
        <v>0</v>
      </c>
      <c r="Q202" s="181">
        <v>0</v>
      </c>
      <c r="R202" s="181">
        <f>Q202*H202</f>
        <v>0</v>
      </c>
      <c r="S202" s="181">
        <v>0</v>
      </c>
      <c r="T202" s="18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3" t="s">
        <v>2891</v>
      </c>
      <c r="AT202" s="183" t="s">
        <v>292</v>
      </c>
      <c r="AU202" s="183" t="s">
        <v>80</v>
      </c>
      <c r="AY202" s="18" t="s">
        <v>213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8" t="s">
        <v>76</v>
      </c>
      <c r="BK202" s="184">
        <f>ROUND(I202*H202,2)</f>
        <v>0</v>
      </c>
      <c r="BL202" s="18" t="s">
        <v>2891</v>
      </c>
      <c r="BM202" s="183" t="s">
        <v>3765</v>
      </c>
    </row>
    <row r="203" s="12" customFormat="1" ht="22.8" customHeight="1">
      <c r="A203" s="12"/>
      <c r="B203" s="158"/>
      <c r="C203" s="12"/>
      <c r="D203" s="159" t="s">
        <v>71</v>
      </c>
      <c r="E203" s="169" t="s">
        <v>326</v>
      </c>
      <c r="F203" s="169" t="s">
        <v>3766</v>
      </c>
      <c r="G203" s="12"/>
      <c r="H203" s="12"/>
      <c r="I203" s="161"/>
      <c r="J203" s="170">
        <f>BK203</f>
        <v>0</v>
      </c>
      <c r="K203" s="12"/>
      <c r="L203" s="158"/>
      <c r="M203" s="163"/>
      <c r="N203" s="164"/>
      <c r="O203" s="164"/>
      <c r="P203" s="165">
        <f>SUM(P204:P210)</f>
        <v>0</v>
      </c>
      <c r="Q203" s="164"/>
      <c r="R203" s="165">
        <f>SUM(R204:R210)</f>
        <v>0</v>
      </c>
      <c r="S203" s="164"/>
      <c r="T203" s="166">
        <f>SUM(T204:T210)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59" t="s">
        <v>221</v>
      </c>
      <c r="AT203" s="167" t="s">
        <v>71</v>
      </c>
      <c r="AU203" s="167" t="s">
        <v>76</v>
      </c>
      <c r="AY203" s="159" t="s">
        <v>213</v>
      </c>
      <c r="BK203" s="168">
        <f>SUM(BK204:BK210)</f>
        <v>0</v>
      </c>
    </row>
    <row r="204" s="2" customFormat="1" ht="16.5" customHeight="1">
      <c r="A204" s="37"/>
      <c r="B204" s="171"/>
      <c r="C204" s="192" t="s">
        <v>671</v>
      </c>
      <c r="D204" s="192" t="s">
        <v>292</v>
      </c>
      <c r="E204" s="193" t="s">
        <v>3767</v>
      </c>
      <c r="F204" s="194" t="s">
        <v>3768</v>
      </c>
      <c r="G204" s="195" t="s">
        <v>403</v>
      </c>
      <c r="H204" s="196">
        <v>96</v>
      </c>
      <c r="I204" s="197"/>
      <c r="J204" s="198">
        <f>ROUND(I204*H204,2)</f>
        <v>0</v>
      </c>
      <c r="K204" s="194" t="s">
        <v>415</v>
      </c>
      <c r="L204" s="199"/>
      <c r="M204" s="200" t="s">
        <v>3</v>
      </c>
      <c r="N204" s="201" t="s">
        <v>43</v>
      </c>
      <c r="O204" s="71"/>
      <c r="P204" s="181">
        <f>O204*H204</f>
        <v>0</v>
      </c>
      <c r="Q204" s="181">
        <v>0</v>
      </c>
      <c r="R204" s="181">
        <f>Q204*H204</f>
        <v>0</v>
      </c>
      <c r="S204" s="181">
        <v>0</v>
      </c>
      <c r="T204" s="18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3" t="s">
        <v>2891</v>
      </c>
      <c r="AT204" s="183" t="s">
        <v>292</v>
      </c>
      <c r="AU204" s="183" t="s">
        <v>80</v>
      </c>
      <c r="AY204" s="18" t="s">
        <v>213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8" t="s">
        <v>76</v>
      </c>
      <c r="BK204" s="184">
        <f>ROUND(I204*H204,2)</f>
        <v>0</v>
      </c>
      <c r="BL204" s="18" t="s">
        <v>2891</v>
      </c>
      <c r="BM204" s="183" t="s">
        <v>3769</v>
      </c>
    </row>
    <row r="205" s="2" customFormat="1" ht="16.5" customHeight="1">
      <c r="A205" s="37"/>
      <c r="B205" s="171"/>
      <c r="C205" s="192" t="s">
        <v>679</v>
      </c>
      <c r="D205" s="192" t="s">
        <v>292</v>
      </c>
      <c r="E205" s="193" t="s">
        <v>3770</v>
      </c>
      <c r="F205" s="194" t="s">
        <v>3771</v>
      </c>
      <c r="G205" s="195" t="s">
        <v>403</v>
      </c>
      <c r="H205" s="196">
        <v>15</v>
      </c>
      <c r="I205" s="197"/>
      <c r="J205" s="198">
        <f>ROUND(I205*H205,2)</f>
        <v>0</v>
      </c>
      <c r="K205" s="194" t="s">
        <v>415</v>
      </c>
      <c r="L205" s="199"/>
      <c r="M205" s="200" t="s">
        <v>3</v>
      </c>
      <c r="N205" s="201" t="s">
        <v>43</v>
      </c>
      <c r="O205" s="71"/>
      <c r="P205" s="181">
        <f>O205*H205</f>
        <v>0</v>
      </c>
      <c r="Q205" s="181">
        <v>0</v>
      </c>
      <c r="R205" s="181">
        <f>Q205*H205</f>
        <v>0</v>
      </c>
      <c r="S205" s="181">
        <v>0</v>
      </c>
      <c r="T205" s="18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3" t="s">
        <v>2891</v>
      </c>
      <c r="AT205" s="183" t="s">
        <v>292</v>
      </c>
      <c r="AU205" s="183" t="s">
        <v>80</v>
      </c>
      <c r="AY205" s="18" t="s">
        <v>213</v>
      </c>
      <c r="BE205" s="184">
        <f>IF(N205="základní",J205,0)</f>
        <v>0</v>
      </c>
      <c r="BF205" s="184">
        <f>IF(N205="snížená",J205,0)</f>
        <v>0</v>
      </c>
      <c r="BG205" s="184">
        <f>IF(N205="zákl. přenesená",J205,0)</f>
        <v>0</v>
      </c>
      <c r="BH205" s="184">
        <f>IF(N205="sníž. přenesená",J205,0)</f>
        <v>0</v>
      </c>
      <c r="BI205" s="184">
        <f>IF(N205="nulová",J205,0)</f>
        <v>0</v>
      </c>
      <c r="BJ205" s="18" t="s">
        <v>76</v>
      </c>
      <c r="BK205" s="184">
        <f>ROUND(I205*H205,2)</f>
        <v>0</v>
      </c>
      <c r="BL205" s="18" t="s">
        <v>2891</v>
      </c>
      <c r="BM205" s="183" t="s">
        <v>3772</v>
      </c>
    </row>
    <row r="206" s="2" customFormat="1" ht="16.5" customHeight="1">
      <c r="A206" s="37"/>
      <c r="B206" s="171"/>
      <c r="C206" s="192" t="s">
        <v>681</v>
      </c>
      <c r="D206" s="192" t="s">
        <v>292</v>
      </c>
      <c r="E206" s="193" t="s">
        <v>3773</v>
      </c>
      <c r="F206" s="194" t="s">
        <v>3774</v>
      </c>
      <c r="G206" s="195" t="s">
        <v>414</v>
      </c>
      <c r="H206" s="196">
        <v>4</v>
      </c>
      <c r="I206" s="197"/>
      <c r="J206" s="198">
        <f>ROUND(I206*H206,2)</f>
        <v>0</v>
      </c>
      <c r="K206" s="194" t="s">
        <v>415</v>
      </c>
      <c r="L206" s="199"/>
      <c r="M206" s="200" t="s">
        <v>3</v>
      </c>
      <c r="N206" s="201" t="s">
        <v>43</v>
      </c>
      <c r="O206" s="71"/>
      <c r="P206" s="181">
        <f>O206*H206</f>
        <v>0</v>
      </c>
      <c r="Q206" s="181">
        <v>0</v>
      </c>
      <c r="R206" s="181">
        <f>Q206*H206</f>
        <v>0</v>
      </c>
      <c r="S206" s="181">
        <v>0</v>
      </c>
      <c r="T206" s="18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3" t="s">
        <v>2891</v>
      </c>
      <c r="AT206" s="183" t="s">
        <v>292</v>
      </c>
      <c r="AU206" s="183" t="s">
        <v>80</v>
      </c>
      <c r="AY206" s="18" t="s">
        <v>213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8" t="s">
        <v>76</v>
      </c>
      <c r="BK206" s="184">
        <f>ROUND(I206*H206,2)</f>
        <v>0</v>
      </c>
      <c r="BL206" s="18" t="s">
        <v>2891</v>
      </c>
      <c r="BM206" s="183" t="s">
        <v>3775</v>
      </c>
    </row>
    <row r="207" s="2" customFormat="1" ht="16.5" customHeight="1">
      <c r="A207" s="37"/>
      <c r="B207" s="171"/>
      <c r="C207" s="192" t="s">
        <v>683</v>
      </c>
      <c r="D207" s="192" t="s">
        <v>292</v>
      </c>
      <c r="E207" s="193" t="s">
        <v>3776</v>
      </c>
      <c r="F207" s="194" t="s">
        <v>3777</v>
      </c>
      <c r="G207" s="195" t="s">
        <v>414</v>
      </c>
      <c r="H207" s="196">
        <v>6</v>
      </c>
      <c r="I207" s="197"/>
      <c r="J207" s="198">
        <f>ROUND(I207*H207,2)</f>
        <v>0</v>
      </c>
      <c r="K207" s="194" t="s">
        <v>415</v>
      </c>
      <c r="L207" s="199"/>
      <c r="M207" s="200" t="s">
        <v>3</v>
      </c>
      <c r="N207" s="201" t="s">
        <v>43</v>
      </c>
      <c r="O207" s="71"/>
      <c r="P207" s="181">
        <f>O207*H207</f>
        <v>0</v>
      </c>
      <c r="Q207" s="181">
        <v>0</v>
      </c>
      <c r="R207" s="181">
        <f>Q207*H207</f>
        <v>0</v>
      </c>
      <c r="S207" s="181">
        <v>0</v>
      </c>
      <c r="T207" s="18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3" t="s">
        <v>2891</v>
      </c>
      <c r="AT207" s="183" t="s">
        <v>292</v>
      </c>
      <c r="AU207" s="183" t="s">
        <v>80</v>
      </c>
      <c r="AY207" s="18" t="s">
        <v>213</v>
      </c>
      <c r="BE207" s="184">
        <f>IF(N207="základní",J207,0)</f>
        <v>0</v>
      </c>
      <c r="BF207" s="184">
        <f>IF(N207="snížená",J207,0)</f>
        <v>0</v>
      </c>
      <c r="BG207" s="184">
        <f>IF(N207="zákl. přenesená",J207,0)</f>
        <v>0</v>
      </c>
      <c r="BH207" s="184">
        <f>IF(N207="sníž. přenesená",J207,0)</f>
        <v>0</v>
      </c>
      <c r="BI207" s="184">
        <f>IF(N207="nulová",J207,0)</f>
        <v>0</v>
      </c>
      <c r="BJ207" s="18" t="s">
        <v>76</v>
      </c>
      <c r="BK207" s="184">
        <f>ROUND(I207*H207,2)</f>
        <v>0</v>
      </c>
      <c r="BL207" s="18" t="s">
        <v>2891</v>
      </c>
      <c r="BM207" s="183" t="s">
        <v>3778</v>
      </c>
    </row>
    <row r="208" s="2" customFormat="1" ht="21.75" customHeight="1">
      <c r="A208" s="37"/>
      <c r="B208" s="171"/>
      <c r="C208" s="192" t="s">
        <v>685</v>
      </c>
      <c r="D208" s="192" t="s">
        <v>292</v>
      </c>
      <c r="E208" s="193" t="s">
        <v>3779</v>
      </c>
      <c r="F208" s="194" t="s">
        <v>3780</v>
      </c>
      <c r="G208" s="195" t="s">
        <v>414</v>
      </c>
      <c r="H208" s="196">
        <v>1</v>
      </c>
      <c r="I208" s="197"/>
      <c r="J208" s="198">
        <f>ROUND(I208*H208,2)</f>
        <v>0</v>
      </c>
      <c r="K208" s="194" t="s">
        <v>415</v>
      </c>
      <c r="L208" s="199"/>
      <c r="M208" s="200" t="s">
        <v>3</v>
      </c>
      <c r="N208" s="201" t="s">
        <v>43</v>
      </c>
      <c r="O208" s="71"/>
      <c r="P208" s="181">
        <f>O208*H208</f>
        <v>0</v>
      </c>
      <c r="Q208" s="181">
        <v>0</v>
      </c>
      <c r="R208" s="181">
        <f>Q208*H208</f>
        <v>0</v>
      </c>
      <c r="S208" s="181">
        <v>0</v>
      </c>
      <c r="T208" s="18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3" t="s">
        <v>2891</v>
      </c>
      <c r="AT208" s="183" t="s">
        <v>292</v>
      </c>
      <c r="AU208" s="183" t="s">
        <v>80</v>
      </c>
      <c r="AY208" s="18" t="s">
        <v>213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8" t="s">
        <v>76</v>
      </c>
      <c r="BK208" s="184">
        <f>ROUND(I208*H208,2)</f>
        <v>0</v>
      </c>
      <c r="BL208" s="18" t="s">
        <v>2891</v>
      </c>
      <c r="BM208" s="183" t="s">
        <v>3781</v>
      </c>
    </row>
    <row r="209" s="2" customFormat="1" ht="16.5" customHeight="1">
      <c r="A209" s="37"/>
      <c r="B209" s="171"/>
      <c r="C209" s="192" t="s">
        <v>687</v>
      </c>
      <c r="D209" s="192" t="s">
        <v>292</v>
      </c>
      <c r="E209" s="193" t="s">
        <v>3782</v>
      </c>
      <c r="F209" s="194" t="s">
        <v>3783</v>
      </c>
      <c r="G209" s="195" t="s">
        <v>414</v>
      </c>
      <c r="H209" s="196">
        <v>30</v>
      </c>
      <c r="I209" s="197"/>
      <c r="J209" s="198">
        <f>ROUND(I209*H209,2)</f>
        <v>0</v>
      </c>
      <c r="K209" s="194" t="s">
        <v>415</v>
      </c>
      <c r="L209" s="199"/>
      <c r="M209" s="200" t="s">
        <v>3</v>
      </c>
      <c r="N209" s="201" t="s">
        <v>43</v>
      </c>
      <c r="O209" s="71"/>
      <c r="P209" s="181">
        <f>O209*H209</f>
        <v>0</v>
      </c>
      <c r="Q209" s="181">
        <v>0</v>
      </c>
      <c r="R209" s="181">
        <f>Q209*H209</f>
        <v>0</v>
      </c>
      <c r="S209" s="181">
        <v>0</v>
      </c>
      <c r="T209" s="18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3" t="s">
        <v>2891</v>
      </c>
      <c r="AT209" s="183" t="s">
        <v>292</v>
      </c>
      <c r="AU209" s="183" t="s">
        <v>80</v>
      </c>
      <c r="AY209" s="18" t="s">
        <v>213</v>
      </c>
      <c r="BE209" s="184">
        <f>IF(N209="základní",J209,0)</f>
        <v>0</v>
      </c>
      <c r="BF209" s="184">
        <f>IF(N209="snížená",J209,0)</f>
        <v>0</v>
      </c>
      <c r="BG209" s="184">
        <f>IF(N209="zákl. přenesená",J209,0)</f>
        <v>0</v>
      </c>
      <c r="BH209" s="184">
        <f>IF(N209="sníž. přenesená",J209,0)</f>
        <v>0</v>
      </c>
      <c r="BI209" s="184">
        <f>IF(N209="nulová",J209,0)</f>
        <v>0</v>
      </c>
      <c r="BJ209" s="18" t="s">
        <v>76</v>
      </c>
      <c r="BK209" s="184">
        <f>ROUND(I209*H209,2)</f>
        <v>0</v>
      </c>
      <c r="BL209" s="18" t="s">
        <v>2891</v>
      </c>
      <c r="BM209" s="183" t="s">
        <v>3784</v>
      </c>
    </row>
    <row r="210" s="2" customFormat="1" ht="16.5" customHeight="1">
      <c r="A210" s="37"/>
      <c r="B210" s="171"/>
      <c r="C210" s="192" t="s">
        <v>691</v>
      </c>
      <c r="D210" s="192" t="s">
        <v>292</v>
      </c>
      <c r="E210" s="193" t="s">
        <v>3785</v>
      </c>
      <c r="F210" s="194" t="s">
        <v>3786</v>
      </c>
      <c r="G210" s="195" t="s">
        <v>414</v>
      </c>
      <c r="H210" s="196">
        <v>10</v>
      </c>
      <c r="I210" s="197"/>
      <c r="J210" s="198">
        <f>ROUND(I210*H210,2)</f>
        <v>0</v>
      </c>
      <c r="K210" s="194" t="s">
        <v>415</v>
      </c>
      <c r="L210" s="199"/>
      <c r="M210" s="200" t="s">
        <v>3</v>
      </c>
      <c r="N210" s="201" t="s">
        <v>43</v>
      </c>
      <c r="O210" s="71"/>
      <c r="P210" s="181">
        <f>O210*H210</f>
        <v>0</v>
      </c>
      <c r="Q210" s="181">
        <v>0</v>
      </c>
      <c r="R210" s="181">
        <f>Q210*H210</f>
        <v>0</v>
      </c>
      <c r="S210" s="181">
        <v>0</v>
      </c>
      <c r="T210" s="18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3" t="s">
        <v>2891</v>
      </c>
      <c r="AT210" s="183" t="s">
        <v>292</v>
      </c>
      <c r="AU210" s="183" t="s">
        <v>80</v>
      </c>
      <c r="AY210" s="18" t="s">
        <v>213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8" t="s">
        <v>76</v>
      </c>
      <c r="BK210" s="184">
        <f>ROUND(I210*H210,2)</f>
        <v>0</v>
      </c>
      <c r="BL210" s="18" t="s">
        <v>2891</v>
      </c>
      <c r="BM210" s="183" t="s">
        <v>3787</v>
      </c>
    </row>
    <row r="211" s="12" customFormat="1" ht="22.8" customHeight="1">
      <c r="A211" s="12"/>
      <c r="B211" s="158"/>
      <c r="C211" s="12"/>
      <c r="D211" s="159" t="s">
        <v>71</v>
      </c>
      <c r="E211" s="169" t="s">
        <v>333</v>
      </c>
      <c r="F211" s="169" t="s">
        <v>3567</v>
      </c>
      <c r="G211" s="12"/>
      <c r="H211" s="12"/>
      <c r="I211" s="161"/>
      <c r="J211" s="170">
        <f>BK211</f>
        <v>0</v>
      </c>
      <c r="K211" s="12"/>
      <c r="L211" s="158"/>
      <c r="M211" s="163"/>
      <c r="N211" s="164"/>
      <c r="O211" s="164"/>
      <c r="P211" s="165">
        <f>SUM(P212:P219)</f>
        <v>0</v>
      </c>
      <c r="Q211" s="164"/>
      <c r="R211" s="165">
        <f>SUM(R212:R219)</f>
        <v>0</v>
      </c>
      <c r="S211" s="164"/>
      <c r="T211" s="166">
        <f>SUM(T212:T219)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59" t="s">
        <v>221</v>
      </c>
      <c r="AT211" s="167" t="s">
        <v>71</v>
      </c>
      <c r="AU211" s="167" t="s">
        <v>76</v>
      </c>
      <c r="AY211" s="159" t="s">
        <v>213</v>
      </c>
      <c r="BK211" s="168">
        <f>SUM(BK212:BK219)</f>
        <v>0</v>
      </c>
    </row>
    <row r="212" s="2" customFormat="1" ht="16.5" customHeight="1">
      <c r="A212" s="37"/>
      <c r="B212" s="171"/>
      <c r="C212" s="192" t="s">
        <v>696</v>
      </c>
      <c r="D212" s="192" t="s">
        <v>292</v>
      </c>
      <c r="E212" s="193" t="s">
        <v>3788</v>
      </c>
      <c r="F212" s="194" t="s">
        <v>3789</v>
      </c>
      <c r="G212" s="195" t="s">
        <v>414</v>
      </c>
      <c r="H212" s="196">
        <v>8</v>
      </c>
      <c r="I212" s="197"/>
      <c r="J212" s="198">
        <f>ROUND(I212*H212,2)</f>
        <v>0</v>
      </c>
      <c r="K212" s="194" t="s">
        <v>415</v>
      </c>
      <c r="L212" s="199"/>
      <c r="M212" s="200" t="s">
        <v>3</v>
      </c>
      <c r="N212" s="201" t="s">
        <v>43</v>
      </c>
      <c r="O212" s="71"/>
      <c r="P212" s="181">
        <f>O212*H212</f>
        <v>0</v>
      </c>
      <c r="Q212" s="181">
        <v>0</v>
      </c>
      <c r="R212" s="181">
        <f>Q212*H212</f>
        <v>0</v>
      </c>
      <c r="S212" s="181">
        <v>0</v>
      </c>
      <c r="T212" s="18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3" t="s">
        <v>2891</v>
      </c>
      <c r="AT212" s="183" t="s">
        <v>292</v>
      </c>
      <c r="AU212" s="183" t="s">
        <v>80</v>
      </c>
      <c r="AY212" s="18" t="s">
        <v>213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8" t="s">
        <v>76</v>
      </c>
      <c r="BK212" s="184">
        <f>ROUND(I212*H212,2)</f>
        <v>0</v>
      </c>
      <c r="BL212" s="18" t="s">
        <v>2891</v>
      </c>
      <c r="BM212" s="183" t="s">
        <v>3790</v>
      </c>
    </row>
    <row r="213" s="2" customFormat="1" ht="24.15" customHeight="1">
      <c r="A213" s="37"/>
      <c r="B213" s="171"/>
      <c r="C213" s="192" t="s">
        <v>700</v>
      </c>
      <c r="D213" s="192" t="s">
        <v>292</v>
      </c>
      <c r="E213" s="193" t="s">
        <v>3791</v>
      </c>
      <c r="F213" s="194" t="s">
        <v>3792</v>
      </c>
      <c r="G213" s="195" t="s">
        <v>414</v>
      </c>
      <c r="H213" s="196">
        <v>16</v>
      </c>
      <c r="I213" s="197"/>
      <c r="J213" s="198">
        <f>ROUND(I213*H213,2)</f>
        <v>0</v>
      </c>
      <c r="K213" s="194" t="s">
        <v>415</v>
      </c>
      <c r="L213" s="199"/>
      <c r="M213" s="200" t="s">
        <v>3</v>
      </c>
      <c r="N213" s="201" t="s">
        <v>43</v>
      </c>
      <c r="O213" s="71"/>
      <c r="P213" s="181">
        <f>O213*H213</f>
        <v>0</v>
      </c>
      <c r="Q213" s="181">
        <v>0</v>
      </c>
      <c r="R213" s="181">
        <f>Q213*H213</f>
        <v>0</v>
      </c>
      <c r="S213" s="181">
        <v>0</v>
      </c>
      <c r="T213" s="18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3" t="s">
        <v>2891</v>
      </c>
      <c r="AT213" s="183" t="s">
        <v>292</v>
      </c>
      <c r="AU213" s="183" t="s">
        <v>80</v>
      </c>
      <c r="AY213" s="18" t="s">
        <v>213</v>
      </c>
      <c r="BE213" s="184">
        <f>IF(N213="základní",J213,0)</f>
        <v>0</v>
      </c>
      <c r="BF213" s="184">
        <f>IF(N213="snížená",J213,0)</f>
        <v>0</v>
      </c>
      <c r="BG213" s="184">
        <f>IF(N213="zákl. přenesená",J213,0)</f>
        <v>0</v>
      </c>
      <c r="BH213" s="184">
        <f>IF(N213="sníž. přenesená",J213,0)</f>
        <v>0</v>
      </c>
      <c r="BI213" s="184">
        <f>IF(N213="nulová",J213,0)</f>
        <v>0</v>
      </c>
      <c r="BJ213" s="18" t="s">
        <v>76</v>
      </c>
      <c r="BK213" s="184">
        <f>ROUND(I213*H213,2)</f>
        <v>0</v>
      </c>
      <c r="BL213" s="18" t="s">
        <v>2891</v>
      </c>
      <c r="BM213" s="183" t="s">
        <v>3793</v>
      </c>
    </row>
    <row r="214" s="2" customFormat="1" ht="16.5" customHeight="1">
      <c r="A214" s="37"/>
      <c r="B214" s="171"/>
      <c r="C214" s="192" t="s">
        <v>705</v>
      </c>
      <c r="D214" s="192" t="s">
        <v>292</v>
      </c>
      <c r="E214" s="193" t="s">
        <v>3794</v>
      </c>
      <c r="F214" s="194" t="s">
        <v>3795</v>
      </c>
      <c r="G214" s="195" t="s">
        <v>414</v>
      </c>
      <c r="H214" s="196">
        <v>8</v>
      </c>
      <c r="I214" s="197"/>
      <c r="J214" s="198">
        <f>ROUND(I214*H214,2)</f>
        <v>0</v>
      </c>
      <c r="K214" s="194" t="s">
        <v>415</v>
      </c>
      <c r="L214" s="199"/>
      <c r="M214" s="200" t="s">
        <v>3</v>
      </c>
      <c r="N214" s="201" t="s">
        <v>43</v>
      </c>
      <c r="O214" s="71"/>
      <c r="P214" s="181">
        <f>O214*H214</f>
        <v>0</v>
      </c>
      <c r="Q214" s="181">
        <v>0</v>
      </c>
      <c r="R214" s="181">
        <f>Q214*H214</f>
        <v>0</v>
      </c>
      <c r="S214" s="181">
        <v>0</v>
      </c>
      <c r="T214" s="18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3" t="s">
        <v>2891</v>
      </c>
      <c r="AT214" s="183" t="s">
        <v>292</v>
      </c>
      <c r="AU214" s="183" t="s">
        <v>80</v>
      </c>
      <c r="AY214" s="18" t="s">
        <v>213</v>
      </c>
      <c r="BE214" s="184">
        <f>IF(N214="základní",J214,0)</f>
        <v>0</v>
      </c>
      <c r="BF214" s="184">
        <f>IF(N214="snížená",J214,0)</f>
        <v>0</v>
      </c>
      <c r="BG214" s="184">
        <f>IF(N214="zákl. přenesená",J214,0)</f>
        <v>0</v>
      </c>
      <c r="BH214" s="184">
        <f>IF(N214="sníž. přenesená",J214,0)</f>
        <v>0</v>
      </c>
      <c r="BI214" s="184">
        <f>IF(N214="nulová",J214,0)</f>
        <v>0</v>
      </c>
      <c r="BJ214" s="18" t="s">
        <v>76</v>
      </c>
      <c r="BK214" s="184">
        <f>ROUND(I214*H214,2)</f>
        <v>0</v>
      </c>
      <c r="BL214" s="18" t="s">
        <v>2891</v>
      </c>
      <c r="BM214" s="183" t="s">
        <v>3796</v>
      </c>
    </row>
    <row r="215" s="2" customFormat="1" ht="21.75" customHeight="1">
      <c r="A215" s="37"/>
      <c r="B215" s="171"/>
      <c r="C215" s="192" t="s">
        <v>710</v>
      </c>
      <c r="D215" s="192" t="s">
        <v>292</v>
      </c>
      <c r="E215" s="193" t="s">
        <v>3797</v>
      </c>
      <c r="F215" s="194" t="s">
        <v>3798</v>
      </c>
      <c r="G215" s="195" t="s">
        <v>414</v>
      </c>
      <c r="H215" s="196">
        <v>5</v>
      </c>
      <c r="I215" s="197"/>
      <c r="J215" s="198">
        <f>ROUND(I215*H215,2)</f>
        <v>0</v>
      </c>
      <c r="K215" s="194" t="s">
        <v>415</v>
      </c>
      <c r="L215" s="199"/>
      <c r="M215" s="200" t="s">
        <v>3</v>
      </c>
      <c r="N215" s="201" t="s">
        <v>43</v>
      </c>
      <c r="O215" s="71"/>
      <c r="P215" s="181">
        <f>O215*H215</f>
        <v>0</v>
      </c>
      <c r="Q215" s="181">
        <v>0</v>
      </c>
      <c r="R215" s="181">
        <f>Q215*H215</f>
        <v>0</v>
      </c>
      <c r="S215" s="181">
        <v>0</v>
      </c>
      <c r="T215" s="182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3" t="s">
        <v>2891</v>
      </c>
      <c r="AT215" s="183" t="s">
        <v>292</v>
      </c>
      <c r="AU215" s="183" t="s">
        <v>80</v>
      </c>
      <c r="AY215" s="18" t="s">
        <v>213</v>
      </c>
      <c r="BE215" s="184">
        <f>IF(N215="základní",J215,0)</f>
        <v>0</v>
      </c>
      <c r="BF215" s="184">
        <f>IF(N215="snížená",J215,0)</f>
        <v>0</v>
      </c>
      <c r="BG215" s="184">
        <f>IF(N215="zákl. přenesená",J215,0)</f>
        <v>0</v>
      </c>
      <c r="BH215" s="184">
        <f>IF(N215="sníž. přenesená",J215,0)</f>
        <v>0</v>
      </c>
      <c r="BI215" s="184">
        <f>IF(N215="nulová",J215,0)</f>
        <v>0</v>
      </c>
      <c r="BJ215" s="18" t="s">
        <v>76</v>
      </c>
      <c r="BK215" s="184">
        <f>ROUND(I215*H215,2)</f>
        <v>0</v>
      </c>
      <c r="BL215" s="18" t="s">
        <v>2891</v>
      </c>
      <c r="BM215" s="183" t="s">
        <v>3799</v>
      </c>
    </row>
    <row r="216" s="2" customFormat="1" ht="16.5" customHeight="1">
      <c r="A216" s="37"/>
      <c r="B216" s="171"/>
      <c r="C216" s="192" t="s">
        <v>715</v>
      </c>
      <c r="D216" s="192" t="s">
        <v>292</v>
      </c>
      <c r="E216" s="193" t="s">
        <v>3800</v>
      </c>
      <c r="F216" s="194" t="s">
        <v>3801</v>
      </c>
      <c r="G216" s="195" t="s">
        <v>414</v>
      </c>
      <c r="H216" s="196">
        <v>5</v>
      </c>
      <c r="I216" s="197"/>
      <c r="J216" s="198">
        <f>ROUND(I216*H216,2)</f>
        <v>0</v>
      </c>
      <c r="K216" s="194" t="s">
        <v>415</v>
      </c>
      <c r="L216" s="199"/>
      <c r="M216" s="200" t="s">
        <v>3</v>
      </c>
      <c r="N216" s="201" t="s">
        <v>43</v>
      </c>
      <c r="O216" s="71"/>
      <c r="P216" s="181">
        <f>O216*H216</f>
        <v>0</v>
      </c>
      <c r="Q216" s="181">
        <v>0</v>
      </c>
      <c r="R216" s="181">
        <f>Q216*H216</f>
        <v>0</v>
      </c>
      <c r="S216" s="181">
        <v>0</v>
      </c>
      <c r="T216" s="18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3" t="s">
        <v>2891</v>
      </c>
      <c r="AT216" s="183" t="s">
        <v>292</v>
      </c>
      <c r="AU216" s="183" t="s">
        <v>80</v>
      </c>
      <c r="AY216" s="18" t="s">
        <v>213</v>
      </c>
      <c r="BE216" s="184">
        <f>IF(N216="základní",J216,0)</f>
        <v>0</v>
      </c>
      <c r="BF216" s="184">
        <f>IF(N216="snížená",J216,0)</f>
        <v>0</v>
      </c>
      <c r="BG216" s="184">
        <f>IF(N216="zákl. přenesená",J216,0)</f>
        <v>0</v>
      </c>
      <c r="BH216" s="184">
        <f>IF(N216="sníž. přenesená",J216,0)</f>
        <v>0</v>
      </c>
      <c r="BI216" s="184">
        <f>IF(N216="nulová",J216,0)</f>
        <v>0</v>
      </c>
      <c r="BJ216" s="18" t="s">
        <v>76</v>
      </c>
      <c r="BK216" s="184">
        <f>ROUND(I216*H216,2)</f>
        <v>0</v>
      </c>
      <c r="BL216" s="18" t="s">
        <v>2891</v>
      </c>
      <c r="BM216" s="183" t="s">
        <v>3802</v>
      </c>
    </row>
    <row r="217" s="2" customFormat="1" ht="16.5" customHeight="1">
      <c r="A217" s="37"/>
      <c r="B217" s="171"/>
      <c r="C217" s="192" t="s">
        <v>717</v>
      </c>
      <c r="D217" s="192" t="s">
        <v>292</v>
      </c>
      <c r="E217" s="193" t="s">
        <v>3803</v>
      </c>
      <c r="F217" s="194" t="s">
        <v>3804</v>
      </c>
      <c r="G217" s="195" t="s">
        <v>403</v>
      </c>
      <c r="H217" s="196">
        <v>610</v>
      </c>
      <c r="I217" s="197"/>
      <c r="J217" s="198">
        <f>ROUND(I217*H217,2)</f>
        <v>0</v>
      </c>
      <c r="K217" s="194" t="s">
        <v>415</v>
      </c>
      <c r="L217" s="199"/>
      <c r="M217" s="200" t="s">
        <v>3</v>
      </c>
      <c r="N217" s="201" t="s">
        <v>43</v>
      </c>
      <c r="O217" s="71"/>
      <c r="P217" s="181">
        <f>O217*H217</f>
        <v>0</v>
      </c>
      <c r="Q217" s="181">
        <v>0</v>
      </c>
      <c r="R217" s="181">
        <f>Q217*H217</f>
        <v>0</v>
      </c>
      <c r="S217" s="181">
        <v>0</v>
      </c>
      <c r="T217" s="18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3" t="s">
        <v>2891</v>
      </c>
      <c r="AT217" s="183" t="s">
        <v>292</v>
      </c>
      <c r="AU217" s="183" t="s">
        <v>80</v>
      </c>
      <c r="AY217" s="18" t="s">
        <v>213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8" t="s">
        <v>76</v>
      </c>
      <c r="BK217" s="184">
        <f>ROUND(I217*H217,2)</f>
        <v>0</v>
      </c>
      <c r="BL217" s="18" t="s">
        <v>2891</v>
      </c>
      <c r="BM217" s="183" t="s">
        <v>3805</v>
      </c>
    </row>
    <row r="218" s="2" customFormat="1" ht="16.5" customHeight="1">
      <c r="A218" s="37"/>
      <c r="B218" s="171"/>
      <c r="C218" s="192" t="s">
        <v>724</v>
      </c>
      <c r="D218" s="192" t="s">
        <v>292</v>
      </c>
      <c r="E218" s="193" t="s">
        <v>3806</v>
      </c>
      <c r="F218" s="194" t="s">
        <v>3807</v>
      </c>
      <c r="G218" s="195" t="s">
        <v>414</v>
      </c>
      <c r="H218" s="196">
        <v>5</v>
      </c>
      <c r="I218" s="197"/>
      <c r="J218" s="198">
        <f>ROUND(I218*H218,2)</f>
        <v>0</v>
      </c>
      <c r="K218" s="194" t="s">
        <v>415</v>
      </c>
      <c r="L218" s="199"/>
      <c r="M218" s="200" t="s">
        <v>3</v>
      </c>
      <c r="N218" s="201" t="s">
        <v>43</v>
      </c>
      <c r="O218" s="71"/>
      <c r="P218" s="181">
        <f>O218*H218</f>
        <v>0</v>
      </c>
      <c r="Q218" s="181">
        <v>0</v>
      </c>
      <c r="R218" s="181">
        <f>Q218*H218</f>
        <v>0</v>
      </c>
      <c r="S218" s="181">
        <v>0</v>
      </c>
      <c r="T218" s="18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3" t="s">
        <v>2891</v>
      </c>
      <c r="AT218" s="183" t="s">
        <v>292</v>
      </c>
      <c r="AU218" s="183" t="s">
        <v>80</v>
      </c>
      <c r="AY218" s="18" t="s">
        <v>213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8" t="s">
        <v>76</v>
      </c>
      <c r="BK218" s="184">
        <f>ROUND(I218*H218,2)</f>
        <v>0</v>
      </c>
      <c r="BL218" s="18" t="s">
        <v>2891</v>
      </c>
      <c r="BM218" s="183" t="s">
        <v>3808</v>
      </c>
    </row>
    <row r="219" s="2" customFormat="1" ht="21.75" customHeight="1">
      <c r="A219" s="37"/>
      <c r="B219" s="171"/>
      <c r="C219" s="192" t="s">
        <v>729</v>
      </c>
      <c r="D219" s="192" t="s">
        <v>292</v>
      </c>
      <c r="E219" s="193" t="s">
        <v>3809</v>
      </c>
      <c r="F219" s="194" t="s">
        <v>3810</v>
      </c>
      <c r="G219" s="195" t="s">
        <v>3811</v>
      </c>
      <c r="H219" s="196">
        <v>0</v>
      </c>
      <c r="I219" s="197"/>
      <c r="J219" s="198">
        <f>ROUND(I219*H219,2)</f>
        <v>0</v>
      </c>
      <c r="K219" s="194" t="s">
        <v>415</v>
      </c>
      <c r="L219" s="199"/>
      <c r="M219" s="200" t="s">
        <v>3</v>
      </c>
      <c r="N219" s="201" t="s">
        <v>43</v>
      </c>
      <c r="O219" s="71"/>
      <c r="P219" s="181">
        <f>O219*H219</f>
        <v>0</v>
      </c>
      <c r="Q219" s="181">
        <v>0</v>
      </c>
      <c r="R219" s="181">
        <f>Q219*H219</f>
        <v>0</v>
      </c>
      <c r="S219" s="181">
        <v>0</v>
      </c>
      <c r="T219" s="18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3" t="s">
        <v>2891</v>
      </c>
      <c r="AT219" s="183" t="s">
        <v>292</v>
      </c>
      <c r="AU219" s="183" t="s">
        <v>80</v>
      </c>
      <c r="AY219" s="18" t="s">
        <v>213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8" t="s">
        <v>76</v>
      </c>
      <c r="BK219" s="184">
        <f>ROUND(I219*H219,2)</f>
        <v>0</v>
      </c>
      <c r="BL219" s="18" t="s">
        <v>2891</v>
      </c>
      <c r="BM219" s="183" t="s">
        <v>3812</v>
      </c>
    </row>
    <row r="220" s="12" customFormat="1" ht="22.8" customHeight="1">
      <c r="A220" s="12"/>
      <c r="B220" s="158"/>
      <c r="C220" s="12"/>
      <c r="D220" s="159" t="s">
        <v>71</v>
      </c>
      <c r="E220" s="169" t="s">
        <v>3813</v>
      </c>
      <c r="F220" s="169" t="s">
        <v>3814</v>
      </c>
      <c r="G220" s="12"/>
      <c r="H220" s="12"/>
      <c r="I220" s="161"/>
      <c r="J220" s="170">
        <f>BK220</f>
        <v>0</v>
      </c>
      <c r="K220" s="12"/>
      <c r="L220" s="158"/>
      <c r="M220" s="163"/>
      <c r="N220" s="164"/>
      <c r="O220" s="164"/>
      <c r="P220" s="165">
        <f>SUM(P221:P229)</f>
        <v>0</v>
      </c>
      <c r="Q220" s="164"/>
      <c r="R220" s="165">
        <f>SUM(R221:R229)</f>
        <v>0</v>
      </c>
      <c r="S220" s="164"/>
      <c r="T220" s="166">
        <f>SUM(T221:T229)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59" t="s">
        <v>221</v>
      </c>
      <c r="AT220" s="167" t="s">
        <v>71</v>
      </c>
      <c r="AU220" s="167" t="s">
        <v>76</v>
      </c>
      <c r="AY220" s="159" t="s">
        <v>213</v>
      </c>
      <c r="BK220" s="168">
        <f>SUM(BK221:BK229)</f>
        <v>0</v>
      </c>
    </row>
    <row r="221" s="2" customFormat="1" ht="16.5" customHeight="1">
      <c r="A221" s="37"/>
      <c r="B221" s="171"/>
      <c r="C221" s="192" t="s">
        <v>734</v>
      </c>
      <c r="D221" s="192" t="s">
        <v>292</v>
      </c>
      <c r="E221" s="193" t="s">
        <v>3815</v>
      </c>
      <c r="F221" s="194" t="s">
        <v>3816</v>
      </c>
      <c r="G221" s="195" t="s">
        <v>414</v>
      </c>
      <c r="H221" s="196">
        <v>2</v>
      </c>
      <c r="I221" s="197"/>
      <c r="J221" s="198">
        <f>ROUND(I221*H221,2)</f>
        <v>0</v>
      </c>
      <c r="K221" s="194" t="s">
        <v>415</v>
      </c>
      <c r="L221" s="199"/>
      <c r="M221" s="200" t="s">
        <v>3</v>
      </c>
      <c r="N221" s="201" t="s">
        <v>43</v>
      </c>
      <c r="O221" s="71"/>
      <c r="P221" s="181">
        <f>O221*H221</f>
        <v>0</v>
      </c>
      <c r="Q221" s="181">
        <v>0</v>
      </c>
      <c r="R221" s="181">
        <f>Q221*H221</f>
        <v>0</v>
      </c>
      <c r="S221" s="181">
        <v>0</v>
      </c>
      <c r="T221" s="182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3" t="s">
        <v>2891</v>
      </c>
      <c r="AT221" s="183" t="s">
        <v>292</v>
      </c>
      <c r="AU221" s="183" t="s">
        <v>80</v>
      </c>
      <c r="AY221" s="18" t="s">
        <v>213</v>
      </c>
      <c r="BE221" s="184">
        <f>IF(N221="základní",J221,0)</f>
        <v>0</v>
      </c>
      <c r="BF221" s="184">
        <f>IF(N221="snížená",J221,0)</f>
        <v>0</v>
      </c>
      <c r="BG221" s="184">
        <f>IF(N221="zákl. přenesená",J221,0)</f>
        <v>0</v>
      </c>
      <c r="BH221" s="184">
        <f>IF(N221="sníž. přenesená",J221,0)</f>
        <v>0</v>
      </c>
      <c r="BI221" s="184">
        <f>IF(N221="nulová",J221,0)</f>
        <v>0</v>
      </c>
      <c r="BJ221" s="18" t="s">
        <v>76</v>
      </c>
      <c r="BK221" s="184">
        <f>ROUND(I221*H221,2)</f>
        <v>0</v>
      </c>
      <c r="BL221" s="18" t="s">
        <v>2891</v>
      </c>
      <c r="BM221" s="183" t="s">
        <v>3817</v>
      </c>
    </row>
    <row r="222" s="2" customFormat="1" ht="16.5" customHeight="1">
      <c r="A222" s="37"/>
      <c r="B222" s="171"/>
      <c r="C222" s="192" t="s">
        <v>736</v>
      </c>
      <c r="D222" s="192" t="s">
        <v>292</v>
      </c>
      <c r="E222" s="193" t="s">
        <v>3818</v>
      </c>
      <c r="F222" s="194" t="s">
        <v>3819</v>
      </c>
      <c r="G222" s="195" t="s">
        <v>414</v>
      </c>
      <c r="H222" s="196">
        <v>12</v>
      </c>
      <c r="I222" s="197"/>
      <c r="J222" s="198">
        <f>ROUND(I222*H222,2)</f>
        <v>0</v>
      </c>
      <c r="K222" s="194" t="s">
        <v>415</v>
      </c>
      <c r="L222" s="199"/>
      <c r="M222" s="200" t="s">
        <v>3</v>
      </c>
      <c r="N222" s="201" t="s">
        <v>43</v>
      </c>
      <c r="O222" s="71"/>
      <c r="P222" s="181">
        <f>O222*H222</f>
        <v>0</v>
      </c>
      <c r="Q222" s="181">
        <v>0</v>
      </c>
      <c r="R222" s="181">
        <f>Q222*H222</f>
        <v>0</v>
      </c>
      <c r="S222" s="181">
        <v>0</v>
      </c>
      <c r="T222" s="18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3" t="s">
        <v>2891</v>
      </c>
      <c r="AT222" s="183" t="s">
        <v>292</v>
      </c>
      <c r="AU222" s="183" t="s">
        <v>80</v>
      </c>
      <c r="AY222" s="18" t="s">
        <v>213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8" t="s">
        <v>76</v>
      </c>
      <c r="BK222" s="184">
        <f>ROUND(I222*H222,2)</f>
        <v>0</v>
      </c>
      <c r="BL222" s="18" t="s">
        <v>2891</v>
      </c>
      <c r="BM222" s="183" t="s">
        <v>3820</v>
      </c>
    </row>
    <row r="223" s="2" customFormat="1" ht="16.5" customHeight="1">
      <c r="A223" s="37"/>
      <c r="B223" s="171"/>
      <c r="C223" s="192" t="s">
        <v>738</v>
      </c>
      <c r="D223" s="192" t="s">
        <v>292</v>
      </c>
      <c r="E223" s="193" t="s">
        <v>3821</v>
      </c>
      <c r="F223" s="194" t="s">
        <v>3822</v>
      </c>
      <c r="G223" s="195" t="s">
        <v>414</v>
      </c>
      <c r="H223" s="196">
        <v>4</v>
      </c>
      <c r="I223" s="197"/>
      <c r="J223" s="198">
        <f>ROUND(I223*H223,2)</f>
        <v>0</v>
      </c>
      <c r="K223" s="194" t="s">
        <v>415</v>
      </c>
      <c r="L223" s="199"/>
      <c r="M223" s="200" t="s">
        <v>3</v>
      </c>
      <c r="N223" s="201" t="s">
        <v>43</v>
      </c>
      <c r="O223" s="71"/>
      <c r="P223" s="181">
        <f>O223*H223</f>
        <v>0</v>
      </c>
      <c r="Q223" s="181">
        <v>0</v>
      </c>
      <c r="R223" s="181">
        <f>Q223*H223</f>
        <v>0</v>
      </c>
      <c r="S223" s="181">
        <v>0</v>
      </c>
      <c r="T223" s="18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3" t="s">
        <v>2891</v>
      </c>
      <c r="AT223" s="183" t="s">
        <v>292</v>
      </c>
      <c r="AU223" s="183" t="s">
        <v>80</v>
      </c>
      <c r="AY223" s="18" t="s">
        <v>213</v>
      </c>
      <c r="BE223" s="184">
        <f>IF(N223="základní",J223,0)</f>
        <v>0</v>
      </c>
      <c r="BF223" s="184">
        <f>IF(N223="snížená",J223,0)</f>
        <v>0</v>
      </c>
      <c r="BG223" s="184">
        <f>IF(N223="zákl. přenesená",J223,0)</f>
        <v>0</v>
      </c>
      <c r="BH223" s="184">
        <f>IF(N223="sníž. přenesená",J223,0)</f>
        <v>0</v>
      </c>
      <c r="BI223" s="184">
        <f>IF(N223="nulová",J223,0)</f>
        <v>0</v>
      </c>
      <c r="BJ223" s="18" t="s">
        <v>76</v>
      </c>
      <c r="BK223" s="184">
        <f>ROUND(I223*H223,2)</f>
        <v>0</v>
      </c>
      <c r="BL223" s="18" t="s">
        <v>2891</v>
      </c>
      <c r="BM223" s="183" t="s">
        <v>3823</v>
      </c>
    </row>
    <row r="224" s="2" customFormat="1" ht="16.5" customHeight="1">
      <c r="A224" s="37"/>
      <c r="B224" s="171"/>
      <c r="C224" s="192" t="s">
        <v>743</v>
      </c>
      <c r="D224" s="192" t="s">
        <v>292</v>
      </c>
      <c r="E224" s="193" t="s">
        <v>3824</v>
      </c>
      <c r="F224" s="194" t="s">
        <v>3825</v>
      </c>
      <c r="G224" s="195" t="s">
        <v>414</v>
      </c>
      <c r="H224" s="196">
        <v>1</v>
      </c>
      <c r="I224" s="197"/>
      <c r="J224" s="198">
        <f>ROUND(I224*H224,2)</f>
        <v>0</v>
      </c>
      <c r="K224" s="194" t="s">
        <v>415</v>
      </c>
      <c r="L224" s="199"/>
      <c r="M224" s="200" t="s">
        <v>3</v>
      </c>
      <c r="N224" s="201" t="s">
        <v>43</v>
      </c>
      <c r="O224" s="71"/>
      <c r="P224" s="181">
        <f>O224*H224</f>
        <v>0</v>
      </c>
      <c r="Q224" s="181">
        <v>0</v>
      </c>
      <c r="R224" s="181">
        <f>Q224*H224</f>
        <v>0</v>
      </c>
      <c r="S224" s="181">
        <v>0</v>
      </c>
      <c r="T224" s="18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3" t="s">
        <v>2891</v>
      </c>
      <c r="AT224" s="183" t="s">
        <v>292</v>
      </c>
      <c r="AU224" s="183" t="s">
        <v>80</v>
      </c>
      <c r="AY224" s="18" t="s">
        <v>213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8" t="s">
        <v>76</v>
      </c>
      <c r="BK224" s="184">
        <f>ROUND(I224*H224,2)</f>
        <v>0</v>
      </c>
      <c r="BL224" s="18" t="s">
        <v>2891</v>
      </c>
      <c r="BM224" s="183" t="s">
        <v>3826</v>
      </c>
    </row>
    <row r="225" s="2" customFormat="1" ht="16.5" customHeight="1">
      <c r="A225" s="37"/>
      <c r="B225" s="171"/>
      <c r="C225" s="192" t="s">
        <v>748</v>
      </c>
      <c r="D225" s="192" t="s">
        <v>292</v>
      </c>
      <c r="E225" s="193" t="s">
        <v>3827</v>
      </c>
      <c r="F225" s="194" t="s">
        <v>3828</v>
      </c>
      <c r="G225" s="195" t="s">
        <v>414</v>
      </c>
      <c r="H225" s="196">
        <v>1</v>
      </c>
      <c r="I225" s="197"/>
      <c r="J225" s="198">
        <f>ROUND(I225*H225,2)</f>
        <v>0</v>
      </c>
      <c r="K225" s="194" t="s">
        <v>415</v>
      </c>
      <c r="L225" s="199"/>
      <c r="M225" s="200" t="s">
        <v>3</v>
      </c>
      <c r="N225" s="201" t="s">
        <v>43</v>
      </c>
      <c r="O225" s="71"/>
      <c r="P225" s="181">
        <f>O225*H225</f>
        <v>0</v>
      </c>
      <c r="Q225" s="181">
        <v>0</v>
      </c>
      <c r="R225" s="181">
        <f>Q225*H225</f>
        <v>0</v>
      </c>
      <c r="S225" s="181">
        <v>0</v>
      </c>
      <c r="T225" s="18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3" t="s">
        <v>2891</v>
      </c>
      <c r="AT225" s="183" t="s">
        <v>292</v>
      </c>
      <c r="AU225" s="183" t="s">
        <v>80</v>
      </c>
      <c r="AY225" s="18" t="s">
        <v>213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8" t="s">
        <v>76</v>
      </c>
      <c r="BK225" s="184">
        <f>ROUND(I225*H225,2)</f>
        <v>0</v>
      </c>
      <c r="BL225" s="18" t="s">
        <v>2891</v>
      </c>
      <c r="BM225" s="183" t="s">
        <v>3829</v>
      </c>
    </row>
    <row r="226" s="2" customFormat="1" ht="16.5" customHeight="1">
      <c r="A226" s="37"/>
      <c r="B226" s="171"/>
      <c r="C226" s="192" t="s">
        <v>752</v>
      </c>
      <c r="D226" s="192" t="s">
        <v>292</v>
      </c>
      <c r="E226" s="193" t="s">
        <v>3830</v>
      </c>
      <c r="F226" s="194" t="s">
        <v>3831</v>
      </c>
      <c r="G226" s="195" t="s">
        <v>414</v>
      </c>
      <c r="H226" s="196">
        <v>2</v>
      </c>
      <c r="I226" s="197"/>
      <c r="J226" s="198">
        <f>ROUND(I226*H226,2)</f>
        <v>0</v>
      </c>
      <c r="K226" s="194" t="s">
        <v>415</v>
      </c>
      <c r="L226" s="199"/>
      <c r="M226" s="200" t="s">
        <v>3</v>
      </c>
      <c r="N226" s="201" t="s">
        <v>43</v>
      </c>
      <c r="O226" s="71"/>
      <c r="P226" s="181">
        <f>O226*H226</f>
        <v>0</v>
      </c>
      <c r="Q226" s="181">
        <v>0</v>
      </c>
      <c r="R226" s="181">
        <f>Q226*H226</f>
        <v>0</v>
      </c>
      <c r="S226" s="181">
        <v>0</v>
      </c>
      <c r="T226" s="182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3" t="s">
        <v>2891</v>
      </c>
      <c r="AT226" s="183" t="s">
        <v>292</v>
      </c>
      <c r="AU226" s="183" t="s">
        <v>80</v>
      </c>
      <c r="AY226" s="18" t="s">
        <v>213</v>
      </c>
      <c r="BE226" s="184">
        <f>IF(N226="základní",J226,0)</f>
        <v>0</v>
      </c>
      <c r="BF226" s="184">
        <f>IF(N226="snížená",J226,0)</f>
        <v>0</v>
      </c>
      <c r="BG226" s="184">
        <f>IF(N226="zákl. přenesená",J226,0)</f>
        <v>0</v>
      </c>
      <c r="BH226" s="184">
        <f>IF(N226="sníž. přenesená",J226,0)</f>
        <v>0</v>
      </c>
      <c r="BI226" s="184">
        <f>IF(N226="nulová",J226,0)</f>
        <v>0</v>
      </c>
      <c r="BJ226" s="18" t="s">
        <v>76</v>
      </c>
      <c r="BK226" s="184">
        <f>ROUND(I226*H226,2)</f>
        <v>0</v>
      </c>
      <c r="BL226" s="18" t="s">
        <v>2891</v>
      </c>
      <c r="BM226" s="183" t="s">
        <v>3832</v>
      </c>
    </row>
    <row r="227" s="2" customFormat="1" ht="16.5" customHeight="1">
      <c r="A227" s="37"/>
      <c r="B227" s="171"/>
      <c r="C227" s="192" t="s">
        <v>758</v>
      </c>
      <c r="D227" s="192" t="s">
        <v>292</v>
      </c>
      <c r="E227" s="193" t="s">
        <v>3833</v>
      </c>
      <c r="F227" s="194" t="s">
        <v>3834</v>
      </c>
      <c r="G227" s="195" t="s">
        <v>414</v>
      </c>
      <c r="H227" s="196">
        <v>2</v>
      </c>
      <c r="I227" s="197"/>
      <c r="J227" s="198">
        <f>ROUND(I227*H227,2)</f>
        <v>0</v>
      </c>
      <c r="K227" s="194" t="s">
        <v>415</v>
      </c>
      <c r="L227" s="199"/>
      <c r="M227" s="200" t="s">
        <v>3</v>
      </c>
      <c r="N227" s="201" t="s">
        <v>43</v>
      </c>
      <c r="O227" s="71"/>
      <c r="P227" s="181">
        <f>O227*H227</f>
        <v>0</v>
      </c>
      <c r="Q227" s="181">
        <v>0</v>
      </c>
      <c r="R227" s="181">
        <f>Q227*H227</f>
        <v>0</v>
      </c>
      <c r="S227" s="181">
        <v>0</v>
      </c>
      <c r="T227" s="18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3" t="s">
        <v>2891</v>
      </c>
      <c r="AT227" s="183" t="s">
        <v>292</v>
      </c>
      <c r="AU227" s="183" t="s">
        <v>80</v>
      </c>
      <c r="AY227" s="18" t="s">
        <v>213</v>
      </c>
      <c r="BE227" s="184">
        <f>IF(N227="základní",J227,0)</f>
        <v>0</v>
      </c>
      <c r="BF227" s="184">
        <f>IF(N227="snížená",J227,0)</f>
        <v>0</v>
      </c>
      <c r="BG227" s="184">
        <f>IF(N227="zákl. přenesená",J227,0)</f>
        <v>0</v>
      </c>
      <c r="BH227" s="184">
        <f>IF(N227="sníž. přenesená",J227,0)</f>
        <v>0</v>
      </c>
      <c r="BI227" s="184">
        <f>IF(N227="nulová",J227,0)</f>
        <v>0</v>
      </c>
      <c r="BJ227" s="18" t="s">
        <v>76</v>
      </c>
      <c r="BK227" s="184">
        <f>ROUND(I227*H227,2)</f>
        <v>0</v>
      </c>
      <c r="BL227" s="18" t="s">
        <v>2891</v>
      </c>
      <c r="BM227" s="183" t="s">
        <v>3835</v>
      </c>
    </row>
    <row r="228" s="2" customFormat="1" ht="16.5" customHeight="1">
      <c r="A228" s="37"/>
      <c r="B228" s="171"/>
      <c r="C228" s="192" t="s">
        <v>763</v>
      </c>
      <c r="D228" s="192" t="s">
        <v>292</v>
      </c>
      <c r="E228" s="193" t="s">
        <v>3836</v>
      </c>
      <c r="F228" s="194" t="s">
        <v>3837</v>
      </c>
      <c r="G228" s="195" t="s">
        <v>403</v>
      </c>
      <c r="H228" s="196">
        <v>140</v>
      </c>
      <c r="I228" s="197"/>
      <c r="J228" s="198">
        <f>ROUND(I228*H228,2)</f>
        <v>0</v>
      </c>
      <c r="K228" s="194" t="s">
        <v>415</v>
      </c>
      <c r="L228" s="199"/>
      <c r="M228" s="200" t="s">
        <v>3</v>
      </c>
      <c r="N228" s="201" t="s">
        <v>43</v>
      </c>
      <c r="O228" s="71"/>
      <c r="P228" s="181">
        <f>O228*H228</f>
        <v>0</v>
      </c>
      <c r="Q228" s="181">
        <v>0</v>
      </c>
      <c r="R228" s="181">
        <f>Q228*H228</f>
        <v>0</v>
      </c>
      <c r="S228" s="181">
        <v>0</v>
      </c>
      <c r="T228" s="18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3" t="s">
        <v>2891</v>
      </c>
      <c r="AT228" s="183" t="s">
        <v>292</v>
      </c>
      <c r="AU228" s="183" t="s">
        <v>80</v>
      </c>
      <c r="AY228" s="18" t="s">
        <v>213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8" t="s">
        <v>76</v>
      </c>
      <c r="BK228" s="184">
        <f>ROUND(I228*H228,2)</f>
        <v>0</v>
      </c>
      <c r="BL228" s="18" t="s">
        <v>2891</v>
      </c>
      <c r="BM228" s="183" t="s">
        <v>3838</v>
      </c>
    </row>
    <row r="229" s="2" customFormat="1" ht="16.5" customHeight="1">
      <c r="A229" s="37"/>
      <c r="B229" s="171"/>
      <c r="C229" s="192" t="s">
        <v>768</v>
      </c>
      <c r="D229" s="192" t="s">
        <v>292</v>
      </c>
      <c r="E229" s="193" t="s">
        <v>3839</v>
      </c>
      <c r="F229" s="194" t="s">
        <v>3840</v>
      </c>
      <c r="G229" s="195" t="s">
        <v>403</v>
      </c>
      <c r="H229" s="196">
        <v>100</v>
      </c>
      <c r="I229" s="197"/>
      <c r="J229" s="198">
        <f>ROUND(I229*H229,2)</f>
        <v>0</v>
      </c>
      <c r="K229" s="194" t="s">
        <v>415</v>
      </c>
      <c r="L229" s="199"/>
      <c r="M229" s="200" t="s">
        <v>3</v>
      </c>
      <c r="N229" s="201" t="s">
        <v>43</v>
      </c>
      <c r="O229" s="71"/>
      <c r="P229" s="181">
        <f>O229*H229</f>
        <v>0</v>
      </c>
      <c r="Q229" s="181">
        <v>0</v>
      </c>
      <c r="R229" s="181">
        <f>Q229*H229</f>
        <v>0</v>
      </c>
      <c r="S229" s="181">
        <v>0</v>
      </c>
      <c r="T229" s="182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3" t="s">
        <v>2891</v>
      </c>
      <c r="AT229" s="183" t="s">
        <v>292</v>
      </c>
      <c r="AU229" s="183" t="s">
        <v>80</v>
      </c>
      <c r="AY229" s="18" t="s">
        <v>213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8" t="s">
        <v>76</v>
      </c>
      <c r="BK229" s="184">
        <f>ROUND(I229*H229,2)</f>
        <v>0</v>
      </c>
      <c r="BL229" s="18" t="s">
        <v>2891</v>
      </c>
      <c r="BM229" s="183" t="s">
        <v>3841</v>
      </c>
    </row>
    <row r="230" s="12" customFormat="1" ht="25.92" customHeight="1">
      <c r="A230" s="12"/>
      <c r="B230" s="158"/>
      <c r="C230" s="12"/>
      <c r="D230" s="159" t="s">
        <v>71</v>
      </c>
      <c r="E230" s="160" t="s">
        <v>222</v>
      </c>
      <c r="F230" s="160" t="s">
        <v>3842</v>
      </c>
      <c r="G230" s="12"/>
      <c r="H230" s="12"/>
      <c r="I230" s="161"/>
      <c r="J230" s="162">
        <f>BK230</f>
        <v>0</v>
      </c>
      <c r="K230" s="12"/>
      <c r="L230" s="158"/>
      <c r="M230" s="163"/>
      <c r="N230" s="164"/>
      <c r="O230" s="164"/>
      <c r="P230" s="165">
        <f>P231</f>
        <v>0</v>
      </c>
      <c r="Q230" s="164"/>
      <c r="R230" s="165">
        <f>R231</f>
        <v>0</v>
      </c>
      <c r="S230" s="164"/>
      <c r="T230" s="166">
        <f>T231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59" t="s">
        <v>221</v>
      </c>
      <c r="AT230" s="167" t="s">
        <v>71</v>
      </c>
      <c r="AU230" s="167" t="s">
        <v>72</v>
      </c>
      <c r="AY230" s="159" t="s">
        <v>213</v>
      </c>
      <c r="BK230" s="168">
        <f>BK231</f>
        <v>0</v>
      </c>
    </row>
    <row r="231" s="12" customFormat="1" ht="22.8" customHeight="1">
      <c r="A231" s="12"/>
      <c r="B231" s="158"/>
      <c r="C231" s="12"/>
      <c r="D231" s="159" t="s">
        <v>71</v>
      </c>
      <c r="E231" s="169" t="s">
        <v>369</v>
      </c>
      <c r="F231" s="169" t="s">
        <v>3766</v>
      </c>
      <c r="G231" s="12"/>
      <c r="H231" s="12"/>
      <c r="I231" s="161"/>
      <c r="J231" s="170">
        <f>BK231</f>
        <v>0</v>
      </c>
      <c r="K231" s="12"/>
      <c r="L231" s="158"/>
      <c r="M231" s="163"/>
      <c r="N231" s="164"/>
      <c r="O231" s="164"/>
      <c r="P231" s="165">
        <f>P232</f>
        <v>0</v>
      </c>
      <c r="Q231" s="164"/>
      <c r="R231" s="165">
        <f>R232</f>
        <v>0</v>
      </c>
      <c r="S231" s="164"/>
      <c r="T231" s="166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59" t="s">
        <v>221</v>
      </c>
      <c r="AT231" s="167" t="s">
        <v>71</v>
      </c>
      <c r="AU231" s="167" t="s">
        <v>76</v>
      </c>
      <c r="AY231" s="159" t="s">
        <v>213</v>
      </c>
      <c r="BK231" s="168">
        <f>BK232</f>
        <v>0</v>
      </c>
    </row>
    <row r="232" s="2" customFormat="1" ht="16.5" customHeight="1">
      <c r="A232" s="37"/>
      <c r="B232" s="171"/>
      <c r="C232" s="192" t="s">
        <v>773</v>
      </c>
      <c r="D232" s="192" t="s">
        <v>292</v>
      </c>
      <c r="E232" s="193" t="s">
        <v>3843</v>
      </c>
      <c r="F232" s="194" t="s">
        <v>3844</v>
      </c>
      <c r="G232" s="195" t="s">
        <v>409</v>
      </c>
      <c r="H232" s="196">
        <v>2</v>
      </c>
      <c r="I232" s="197"/>
      <c r="J232" s="198">
        <f>ROUND(I232*H232,2)</f>
        <v>0</v>
      </c>
      <c r="K232" s="194" t="s">
        <v>415</v>
      </c>
      <c r="L232" s="199"/>
      <c r="M232" s="200" t="s">
        <v>3</v>
      </c>
      <c r="N232" s="201" t="s">
        <v>43</v>
      </c>
      <c r="O232" s="71"/>
      <c r="P232" s="181">
        <f>O232*H232</f>
        <v>0</v>
      </c>
      <c r="Q232" s="181">
        <v>0</v>
      </c>
      <c r="R232" s="181">
        <f>Q232*H232</f>
        <v>0</v>
      </c>
      <c r="S232" s="181">
        <v>0</v>
      </c>
      <c r="T232" s="18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3" t="s">
        <v>2891</v>
      </c>
      <c r="AT232" s="183" t="s">
        <v>292</v>
      </c>
      <c r="AU232" s="183" t="s">
        <v>80</v>
      </c>
      <c r="AY232" s="18" t="s">
        <v>213</v>
      </c>
      <c r="BE232" s="184">
        <f>IF(N232="základní",J232,0)</f>
        <v>0</v>
      </c>
      <c r="BF232" s="184">
        <f>IF(N232="snížená",J232,0)</f>
        <v>0</v>
      </c>
      <c r="BG232" s="184">
        <f>IF(N232="zákl. přenesená",J232,0)</f>
        <v>0</v>
      </c>
      <c r="BH232" s="184">
        <f>IF(N232="sníž. přenesená",J232,0)</f>
        <v>0</v>
      </c>
      <c r="BI232" s="184">
        <f>IF(N232="nulová",J232,0)</f>
        <v>0</v>
      </c>
      <c r="BJ232" s="18" t="s">
        <v>76</v>
      </c>
      <c r="BK232" s="184">
        <f>ROUND(I232*H232,2)</f>
        <v>0</v>
      </c>
      <c r="BL232" s="18" t="s">
        <v>2891</v>
      </c>
      <c r="BM232" s="183" t="s">
        <v>3845</v>
      </c>
    </row>
    <row r="233" s="12" customFormat="1" ht="25.92" customHeight="1">
      <c r="A233" s="12"/>
      <c r="B233" s="158"/>
      <c r="C233" s="12"/>
      <c r="D233" s="159" t="s">
        <v>71</v>
      </c>
      <c r="E233" s="160" t="s">
        <v>221</v>
      </c>
      <c r="F233" s="160" t="s">
        <v>3846</v>
      </c>
      <c r="G233" s="12"/>
      <c r="H233" s="12"/>
      <c r="I233" s="161"/>
      <c r="J233" s="162">
        <f>BK233</f>
        <v>0</v>
      </c>
      <c r="K233" s="12"/>
      <c r="L233" s="158"/>
      <c r="M233" s="163"/>
      <c r="N233" s="164"/>
      <c r="O233" s="164"/>
      <c r="P233" s="165">
        <f>P234+P295+P307+P313+P317+P321</f>
        <v>0</v>
      </c>
      <c r="Q233" s="164"/>
      <c r="R233" s="165">
        <f>R234+R295+R307+R313+R317+R321</f>
        <v>0</v>
      </c>
      <c r="S233" s="164"/>
      <c r="T233" s="166">
        <f>T234+T295+T307+T313+T317+T321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59" t="s">
        <v>221</v>
      </c>
      <c r="AT233" s="167" t="s">
        <v>71</v>
      </c>
      <c r="AU233" s="167" t="s">
        <v>72</v>
      </c>
      <c r="AY233" s="159" t="s">
        <v>213</v>
      </c>
      <c r="BK233" s="168">
        <f>BK234+BK295+BK307+BK313+BK317+BK321</f>
        <v>0</v>
      </c>
    </row>
    <row r="234" s="12" customFormat="1" ht="22.8" customHeight="1">
      <c r="A234" s="12"/>
      <c r="B234" s="158"/>
      <c r="C234" s="12"/>
      <c r="D234" s="159" t="s">
        <v>71</v>
      </c>
      <c r="E234" s="169" t="s">
        <v>422</v>
      </c>
      <c r="F234" s="169" t="s">
        <v>3493</v>
      </c>
      <c r="G234" s="12"/>
      <c r="H234" s="12"/>
      <c r="I234" s="161"/>
      <c r="J234" s="170">
        <f>BK234</f>
        <v>0</v>
      </c>
      <c r="K234" s="12"/>
      <c r="L234" s="158"/>
      <c r="M234" s="163"/>
      <c r="N234" s="164"/>
      <c r="O234" s="164"/>
      <c r="P234" s="165">
        <f>SUM(P235:P294)</f>
        <v>0</v>
      </c>
      <c r="Q234" s="164"/>
      <c r="R234" s="165">
        <f>SUM(R235:R294)</f>
        <v>0</v>
      </c>
      <c r="S234" s="164"/>
      <c r="T234" s="166">
        <f>SUM(T235:T294)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59" t="s">
        <v>221</v>
      </c>
      <c r="AT234" s="167" t="s">
        <v>71</v>
      </c>
      <c r="AU234" s="167" t="s">
        <v>76</v>
      </c>
      <c r="AY234" s="159" t="s">
        <v>213</v>
      </c>
      <c r="BK234" s="168">
        <f>SUM(BK235:BK294)</f>
        <v>0</v>
      </c>
    </row>
    <row r="235" s="2" customFormat="1" ht="16.5" customHeight="1">
      <c r="A235" s="37"/>
      <c r="B235" s="171"/>
      <c r="C235" s="172" t="s">
        <v>778</v>
      </c>
      <c r="D235" s="172" t="s">
        <v>216</v>
      </c>
      <c r="E235" s="173" t="s">
        <v>3847</v>
      </c>
      <c r="F235" s="174" t="s">
        <v>3848</v>
      </c>
      <c r="G235" s="175" t="s">
        <v>414</v>
      </c>
      <c r="H235" s="176">
        <v>3</v>
      </c>
      <c r="I235" s="177"/>
      <c r="J235" s="178">
        <f>ROUND(I235*H235,2)</f>
        <v>0</v>
      </c>
      <c r="K235" s="174" t="s">
        <v>415</v>
      </c>
      <c r="L235" s="38"/>
      <c r="M235" s="179" t="s">
        <v>3</v>
      </c>
      <c r="N235" s="180" t="s">
        <v>43</v>
      </c>
      <c r="O235" s="71"/>
      <c r="P235" s="181">
        <f>O235*H235</f>
        <v>0</v>
      </c>
      <c r="Q235" s="181">
        <v>0</v>
      </c>
      <c r="R235" s="181">
        <f>Q235*H235</f>
        <v>0</v>
      </c>
      <c r="S235" s="181">
        <v>0</v>
      </c>
      <c r="T235" s="182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3" t="s">
        <v>2891</v>
      </c>
      <c r="AT235" s="183" t="s">
        <v>216</v>
      </c>
      <c r="AU235" s="183" t="s">
        <v>80</v>
      </c>
      <c r="AY235" s="18" t="s">
        <v>213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8" t="s">
        <v>76</v>
      </c>
      <c r="BK235" s="184">
        <f>ROUND(I235*H235,2)</f>
        <v>0</v>
      </c>
      <c r="BL235" s="18" t="s">
        <v>2891</v>
      </c>
      <c r="BM235" s="183" t="s">
        <v>3849</v>
      </c>
    </row>
    <row r="236" s="2" customFormat="1" ht="16.5" customHeight="1">
      <c r="A236" s="37"/>
      <c r="B236" s="171"/>
      <c r="C236" s="172" t="s">
        <v>783</v>
      </c>
      <c r="D236" s="172" t="s">
        <v>216</v>
      </c>
      <c r="E236" s="173" t="s">
        <v>3850</v>
      </c>
      <c r="F236" s="174" t="s">
        <v>3851</v>
      </c>
      <c r="G236" s="175" t="s">
        <v>414</v>
      </c>
      <c r="H236" s="176">
        <v>1</v>
      </c>
      <c r="I236" s="177"/>
      <c r="J236" s="178">
        <f>ROUND(I236*H236,2)</f>
        <v>0</v>
      </c>
      <c r="K236" s="174" t="s">
        <v>220</v>
      </c>
      <c r="L236" s="38"/>
      <c r="M236" s="179" t="s">
        <v>3</v>
      </c>
      <c r="N236" s="180" t="s">
        <v>43</v>
      </c>
      <c r="O236" s="71"/>
      <c r="P236" s="181">
        <f>O236*H236</f>
        <v>0</v>
      </c>
      <c r="Q236" s="181">
        <v>0</v>
      </c>
      <c r="R236" s="181">
        <f>Q236*H236</f>
        <v>0</v>
      </c>
      <c r="S236" s="181">
        <v>0</v>
      </c>
      <c r="T236" s="18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3" t="s">
        <v>2891</v>
      </c>
      <c r="AT236" s="183" t="s">
        <v>216</v>
      </c>
      <c r="AU236" s="183" t="s">
        <v>80</v>
      </c>
      <c r="AY236" s="18" t="s">
        <v>213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8" t="s">
        <v>76</v>
      </c>
      <c r="BK236" s="184">
        <f>ROUND(I236*H236,2)</f>
        <v>0</v>
      </c>
      <c r="BL236" s="18" t="s">
        <v>2891</v>
      </c>
      <c r="BM236" s="183" t="s">
        <v>3852</v>
      </c>
    </row>
    <row r="237" s="2" customFormat="1">
      <c r="A237" s="37"/>
      <c r="B237" s="38"/>
      <c r="C237" s="37"/>
      <c r="D237" s="185" t="s">
        <v>224</v>
      </c>
      <c r="E237" s="37"/>
      <c r="F237" s="186" t="s">
        <v>3853</v>
      </c>
      <c r="G237" s="37"/>
      <c r="H237" s="37"/>
      <c r="I237" s="187"/>
      <c r="J237" s="37"/>
      <c r="K237" s="37"/>
      <c r="L237" s="38"/>
      <c r="M237" s="188"/>
      <c r="N237" s="189"/>
      <c r="O237" s="71"/>
      <c r="P237" s="71"/>
      <c r="Q237" s="71"/>
      <c r="R237" s="71"/>
      <c r="S237" s="71"/>
      <c r="T237" s="72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8" t="s">
        <v>224</v>
      </c>
      <c r="AU237" s="18" t="s">
        <v>80</v>
      </c>
    </row>
    <row r="238" s="2" customFormat="1" ht="21.75" customHeight="1">
      <c r="A238" s="37"/>
      <c r="B238" s="171"/>
      <c r="C238" s="172" t="s">
        <v>790</v>
      </c>
      <c r="D238" s="172" t="s">
        <v>216</v>
      </c>
      <c r="E238" s="173" t="s">
        <v>3854</v>
      </c>
      <c r="F238" s="174" t="s">
        <v>3855</v>
      </c>
      <c r="G238" s="175" t="s">
        <v>414</v>
      </c>
      <c r="H238" s="176">
        <v>1</v>
      </c>
      <c r="I238" s="177"/>
      <c r="J238" s="178">
        <f>ROUND(I238*H238,2)</f>
        <v>0</v>
      </c>
      <c r="K238" s="174" t="s">
        <v>220</v>
      </c>
      <c r="L238" s="38"/>
      <c r="M238" s="179" t="s">
        <v>3</v>
      </c>
      <c r="N238" s="180" t="s">
        <v>43</v>
      </c>
      <c r="O238" s="71"/>
      <c r="P238" s="181">
        <f>O238*H238</f>
        <v>0</v>
      </c>
      <c r="Q238" s="181">
        <v>0</v>
      </c>
      <c r="R238" s="181">
        <f>Q238*H238</f>
        <v>0</v>
      </c>
      <c r="S238" s="181">
        <v>0</v>
      </c>
      <c r="T238" s="182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3" t="s">
        <v>2891</v>
      </c>
      <c r="AT238" s="183" t="s">
        <v>216</v>
      </c>
      <c r="AU238" s="183" t="s">
        <v>80</v>
      </c>
      <c r="AY238" s="18" t="s">
        <v>213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8" t="s">
        <v>76</v>
      </c>
      <c r="BK238" s="184">
        <f>ROUND(I238*H238,2)</f>
        <v>0</v>
      </c>
      <c r="BL238" s="18" t="s">
        <v>2891</v>
      </c>
      <c r="BM238" s="183" t="s">
        <v>3856</v>
      </c>
    </row>
    <row r="239" s="2" customFormat="1">
      <c r="A239" s="37"/>
      <c r="B239" s="38"/>
      <c r="C239" s="37"/>
      <c r="D239" s="185" t="s">
        <v>224</v>
      </c>
      <c r="E239" s="37"/>
      <c r="F239" s="186" t="s">
        <v>3857</v>
      </c>
      <c r="G239" s="37"/>
      <c r="H239" s="37"/>
      <c r="I239" s="187"/>
      <c r="J239" s="37"/>
      <c r="K239" s="37"/>
      <c r="L239" s="38"/>
      <c r="M239" s="188"/>
      <c r="N239" s="189"/>
      <c r="O239" s="71"/>
      <c r="P239" s="71"/>
      <c r="Q239" s="71"/>
      <c r="R239" s="71"/>
      <c r="S239" s="71"/>
      <c r="T239" s="72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8" t="s">
        <v>224</v>
      </c>
      <c r="AU239" s="18" t="s">
        <v>80</v>
      </c>
    </row>
    <row r="240" s="2" customFormat="1" ht="16.5" customHeight="1">
      <c r="A240" s="37"/>
      <c r="B240" s="171"/>
      <c r="C240" s="172" t="s">
        <v>795</v>
      </c>
      <c r="D240" s="172" t="s">
        <v>216</v>
      </c>
      <c r="E240" s="173" t="s">
        <v>3858</v>
      </c>
      <c r="F240" s="174" t="s">
        <v>3859</v>
      </c>
      <c r="G240" s="175" t="s">
        <v>414</v>
      </c>
      <c r="H240" s="176">
        <v>1</v>
      </c>
      <c r="I240" s="177"/>
      <c r="J240" s="178">
        <f>ROUND(I240*H240,2)</f>
        <v>0</v>
      </c>
      <c r="K240" s="174" t="s">
        <v>415</v>
      </c>
      <c r="L240" s="38"/>
      <c r="M240" s="179" t="s">
        <v>3</v>
      </c>
      <c r="N240" s="180" t="s">
        <v>43</v>
      </c>
      <c r="O240" s="71"/>
      <c r="P240" s="181">
        <f>O240*H240</f>
        <v>0</v>
      </c>
      <c r="Q240" s="181">
        <v>0</v>
      </c>
      <c r="R240" s="181">
        <f>Q240*H240</f>
        <v>0</v>
      </c>
      <c r="S240" s="181">
        <v>0</v>
      </c>
      <c r="T240" s="182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3" t="s">
        <v>2891</v>
      </c>
      <c r="AT240" s="183" t="s">
        <v>216</v>
      </c>
      <c r="AU240" s="183" t="s">
        <v>80</v>
      </c>
      <c r="AY240" s="18" t="s">
        <v>213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8" t="s">
        <v>76</v>
      </c>
      <c r="BK240" s="184">
        <f>ROUND(I240*H240,2)</f>
        <v>0</v>
      </c>
      <c r="BL240" s="18" t="s">
        <v>2891</v>
      </c>
      <c r="BM240" s="183" t="s">
        <v>3860</v>
      </c>
    </row>
    <row r="241" s="2" customFormat="1" ht="16.5" customHeight="1">
      <c r="A241" s="37"/>
      <c r="B241" s="171"/>
      <c r="C241" s="172" t="s">
        <v>800</v>
      </c>
      <c r="D241" s="172" t="s">
        <v>216</v>
      </c>
      <c r="E241" s="173" t="s">
        <v>3861</v>
      </c>
      <c r="F241" s="174" t="s">
        <v>3862</v>
      </c>
      <c r="G241" s="175" t="s">
        <v>414</v>
      </c>
      <c r="H241" s="176">
        <v>1</v>
      </c>
      <c r="I241" s="177"/>
      <c r="J241" s="178">
        <f>ROUND(I241*H241,2)</f>
        <v>0</v>
      </c>
      <c r="K241" s="174" t="s">
        <v>415</v>
      </c>
      <c r="L241" s="38"/>
      <c r="M241" s="179" t="s">
        <v>3</v>
      </c>
      <c r="N241" s="180" t="s">
        <v>43</v>
      </c>
      <c r="O241" s="71"/>
      <c r="P241" s="181">
        <f>O241*H241</f>
        <v>0</v>
      </c>
      <c r="Q241" s="181">
        <v>0</v>
      </c>
      <c r="R241" s="181">
        <f>Q241*H241</f>
        <v>0</v>
      </c>
      <c r="S241" s="181">
        <v>0</v>
      </c>
      <c r="T241" s="18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3" t="s">
        <v>2891</v>
      </c>
      <c r="AT241" s="183" t="s">
        <v>216</v>
      </c>
      <c r="AU241" s="183" t="s">
        <v>80</v>
      </c>
      <c r="AY241" s="18" t="s">
        <v>213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8" t="s">
        <v>76</v>
      </c>
      <c r="BK241" s="184">
        <f>ROUND(I241*H241,2)</f>
        <v>0</v>
      </c>
      <c r="BL241" s="18" t="s">
        <v>2891</v>
      </c>
      <c r="BM241" s="183" t="s">
        <v>3863</v>
      </c>
    </row>
    <row r="242" s="2" customFormat="1" ht="16.5" customHeight="1">
      <c r="A242" s="37"/>
      <c r="B242" s="171"/>
      <c r="C242" s="172" t="s">
        <v>804</v>
      </c>
      <c r="D242" s="172" t="s">
        <v>216</v>
      </c>
      <c r="E242" s="173" t="s">
        <v>3858</v>
      </c>
      <c r="F242" s="174" t="s">
        <v>3859</v>
      </c>
      <c r="G242" s="175" t="s">
        <v>414</v>
      </c>
      <c r="H242" s="176">
        <v>1</v>
      </c>
      <c r="I242" s="177"/>
      <c r="J242" s="178">
        <f>ROUND(I242*H242,2)</f>
        <v>0</v>
      </c>
      <c r="K242" s="174" t="s">
        <v>415</v>
      </c>
      <c r="L242" s="38"/>
      <c r="M242" s="179" t="s">
        <v>3</v>
      </c>
      <c r="N242" s="180" t="s">
        <v>43</v>
      </c>
      <c r="O242" s="71"/>
      <c r="P242" s="181">
        <f>O242*H242</f>
        <v>0</v>
      </c>
      <c r="Q242" s="181">
        <v>0</v>
      </c>
      <c r="R242" s="181">
        <f>Q242*H242</f>
        <v>0</v>
      </c>
      <c r="S242" s="181">
        <v>0</v>
      </c>
      <c r="T242" s="182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3" t="s">
        <v>2891</v>
      </c>
      <c r="AT242" s="183" t="s">
        <v>216</v>
      </c>
      <c r="AU242" s="183" t="s">
        <v>80</v>
      </c>
      <c r="AY242" s="18" t="s">
        <v>213</v>
      </c>
      <c r="BE242" s="184">
        <f>IF(N242="základní",J242,0)</f>
        <v>0</v>
      </c>
      <c r="BF242" s="184">
        <f>IF(N242="snížená",J242,0)</f>
        <v>0</v>
      </c>
      <c r="BG242" s="184">
        <f>IF(N242="zákl. přenesená",J242,0)</f>
        <v>0</v>
      </c>
      <c r="BH242" s="184">
        <f>IF(N242="sníž. přenesená",J242,0)</f>
        <v>0</v>
      </c>
      <c r="BI242" s="184">
        <f>IF(N242="nulová",J242,0)</f>
        <v>0</v>
      </c>
      <c r="BJ242" s="18" t="s">
        <v>76</v>
      </c>
      <c r="BK242" s="184">
        <f>ROUND(I242*H242,2)</f>
        <v>0</v>
      </c>
      <c r="BL242" s="18" t="s">
        <v>2891</v>
      </c>
      <c r="BM242" s="183" t="s">
        <v>3864</v>
      </c>
    </row>
    <row r="243" s="2" customFormat="1" ht="16.5" customHeight="1">
      <c r="A243" s="37"/>
      <c r="B243" s="171"/>
      <c r="C243" s="172" t="s">
        <v>809</v>
      </c>
      <c r="D243" s="172" t="s">
        <v>216</v>
      </c>
      <c r="E243" s="173" t="s">
        <v>3865</v>
      </c>
      <c r="F243" s="174" t="s">
        <v>3866</v>
      </c>
      <c r="G243" s="175" t="s">
        <v>414</v>
      </c>
      <c r="H243" s="176">
        <v>1</v>
      </c>
      <c r="I243" s="177"/>
      <c r="J243" s="178">
        <f>ROUND(I243*H243,2)</f>
        <v>0</v>
      </c>
      <c r="K243" s="174" t="s">
        <v>415</v>
      </c>
      <c r="L243" s="38"/>
      <c r="M243" s="179" t="s">
        <v>3</v>
      </c>
      <c r="N243" s="180" t="s">
        <v>43</v>
      </c>
      <c r="O243" s="71"/>
      <c r="P243" s="181">
        <f>O243*H243</f>
        <v>0</v>
      </c>
      <c r="Q243" s="181">
        <v>0</v>
      </c>
      <c r="R243" s="181">
        <f>Q243*H243</f>
        <v>0</v>
      </c>
      <c r="S243" s="181">
        <v>0</v>
      </c>
      <c r="T243" s="182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3" t="s">
        <v>2891</v>
      </c>
      <c r="AT243" s="183" t="s">
        <v>216</v>
      </c>
      <c r="AU243" s="183" t="s">
        <v>80</v>
      </c>
      <c r="AY243" s="18" t="s">
        <v>213</v>
      </c>
      <c r="BE243" s="184">
        <f>IF(N243="základní",J243,0)</f>
        <v>0</v>
      </c>
      <c r="BF243" s="184">
        <f>IF(N243="snížená",J243,0)</f>
        <v>0</v>
      </c>
      <c r="BG243" s="184">
        <f>IF(N243="zákl. přenesená",J243,0)</f>
        <v>0</v>
      </c>
      <c r="BH243" s="184">
        <f>IF(N243="sníž. přenesená",J243,0)</f>
        <v>0</v>
      </c>
      <c r="BI243" s="184">
        <f>IF(N243="nulová",J243,0)</f>
        <v>0</v>
      </c>
      <c r="BJ243" s="18" t="s">
        <v>76</v>
      </c>
      <c r="BK243" s="184">
        <f>ROUND(I243*H243,2)</f>
        <v>0</v>
      </c>
      <c r="BL243" s="18" t="s">
        <v>2891</v>
      </c>
      <c r="BM243" s="183" t="s">
        <v>3867</v>
      </c>
    </row>
    <row r="244" s="2" customFormat="1" ht="16.5" customHeight="1">
      <c r="A244" s="37"/>
      <c r="B244" s="171"/>
      <c r="C244" s="172" t="s">
        <v>814</v>
      </c>
      <c r="D244" s="172" t="s">
        <v>216</v>
      </c>
      <c r="E244" s="173" t="s">
        <v>3868</v>
      </c>
      <c r="F244" s="174" t="s">
        <v>3513</v>
      </c>
      <c r="G244" s="175" t="s">
        <v>414</v>
      </c>
      <c r="H244" s="176">
        <v>2</v>
      </c>
      <c r="I244" s="177"/>
      <c r="J244" s="178">
        <f>ROUND(I244*H244,2)</f>
        <v>0</v>
      </c>
      <c r="K244" s="174" t="s">
        <v>415</v>
      </c>
      <c r="L244" s="38"/>
      <c r="M244" s="179" t="s">
        <v>3</v>
      </c>
      <c r="N244" s="180" t="s">
        <v>43</v>
      </c>
      <c r="O244" s="71"/>
      <c r="P244" s="181">
        <f>O244*H244</f>
        <v>0</v>
      </c>
      <c r="Q244" s="181">
        <v>0</v>
      </c>
      <c r="R244" s="181">
        <f>Q244*H244</f>
        <v>0</v>
      </c>
      <c r="S244" s="181">
        <v>0</v>
      </c>
      <c r="T244" s="182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3" t="s">
        <v>2891</v>
      </c>
      <c r="AT244" s="183" t="s">
        <v>216</v>
      </c>
      <c r="AU244" s="183" t="s">
        <v>80</v>
      </c>
      <c r="AY244" s="18" t="s">
        <v>213</v>
      </c>
      <c r="BE244" s="184">
        <f>IF(N244="základní",J244,0)</f>
        <v>0</v>
      </c>
      <c r="BF244" s="184">
        <f>IF(N244="snížená",J244,0)</f>
        <v>0</v>
      </c>
      <c r="BG244" s="184">
        <f>IF(N244="zákl. přenesená",J244,0)</f>
        <v>0</v>
      </c>
      <c r="BH244" s="184">
        <f>IF(N244="sníž. přenesená",J244,0)</f>
        <v>0</v>
      </c>
      <c r="BI244" s="184">
        <f>IF(N244="nulová",J244,0)</f>
        <v>0</v>
      </c>
      <c r="BJ244" s="18" t="s">
        <v>76</v>
      </c>
      <c r="BK244" s="184">
        <f>ROUND(I244*H244,2)</f>
        <v>0</v>
      </c>
      <c r="BL244" s="18" t="s">
        <v>2891</v>
      </c>
      <c r="BM244" s="183" t="s">
        <v>3869</v>
      </c>
    </row>
    <row r="245" s="2" customFormat="1" ht="16.5" customHeight="1">
      <c r="A245" s="37"/>
      <c r="B245" s="171"/>
      <c r="C245" s="172" t="s">
        <v>821</v>
      </c>
      <c r="D245" s="172" t="s">
        <v>216</v>
      </c>
      <c r="E245" s="173" t="s">
        <v>3870</v>
      </c>
      <c r="F245" s="174" t="s">
        <v>3516</v>
      </c>
      <c r="G245" s="175" t="s">
        <v>414</v>
      </c>
      <c r="H245" s="176">
        <v>26</v>
      </c>
      <c r="I245" s="177"/>
      <c r="J245" s="178">
        <f>ROUND(I245*H245,2)</f>
        <v>0</v>
      </c>
      <c r="K245" s="174" t="s">
        <v>415</v>
      </c>
      <c r="L245" s="38"/>
      <c r="M245" s="179" t="s">
        <v>3</v>
      </c>
      <c r="N245" s="180" t="s">
        <v>43</v>
      </c>
      <c r="O245" s="71"/>
      <c r="P245" s="181">
        <f>O245*H245</f>
        <v>0</v>
      </c>
      <c r="Q245" s="181">
        <v>0</v>
      </c>
      <c r="R245" s="181">
        <f>Q245*H245</f>
        <v>0</v>
      </c>
      <c r="S245" s="181">
        <v>0</v>
      </c>
      <c r="T245" s="182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3" t="s">
        <v>2891</v>
      </c>
      <c r="AT245" s="183" t="s">
        <v>216</v>
      </c>
      <c r="AU245" s="183" t="s">
        <v>80</v>
      </c>
      <c r="AY245" s="18" t="s">
        <v>213</v>
      </c>
      <c r="BE245" s="184">
        <f>IF(N245="základní",J245,0)</f>
        <v>0</v>
      </c>
      <c r="BF245" s="184">
        <f>IF(N245="snížená",J245,0)</f>
        <v>0</v>
      </c>
      <c r="BG245" s="184">
        <f>IF(N245="zákl. přenesená",J245,0)</f>
        <v>0</v>
      </c>
      <c r="BH245" s="184">
        <f>IF(N245="sníž. přenesená",J245,0)</f>
        <v>0</v>
      </c>
      <c r="BI245" s="184">
        <f>IF(N245="nulová",J245,0)</f>
        <v>0</v>
      </c>
      <c r="BJ245" s="18" t="s">
        <v>76</v>
      </c>
      <c r="BK245" s="184">
        <f>ROUND(I245*H245,2)</f>
        <v>0</v>
      </c>
      <c r="BL245" s="18" t="s">
        <v>2891</v>
      </c>
      <c r="BM245" s="183" t="s">
        <v>3871</v>
      </c>
    </row>
    <row r="246" s="2" customFormat="1" ht="16.5" customHeight="1">
      <c r="A246" s="37"/>
      <c r="B246" s="171"/>
      <c r="C246" s="172" t="s">
        <v>826</v>
      </c>
      <c r="D246" s="172" t="s">
        <v>216</v>
      </c>
      <c r="E246" s="173" t="s">
        <v>3872</v>
      </c>
      <c r="F246" s="174" t="s">
        <v>3519</v>
      </c>
      <c r="G246" s="175" t="s">
        <v>414</v>
      </c>
      <c r="H246" s="176">
        <v>4</v>
      </c>
      <c r="I246" s="177"/>
      <c r="J246" s="178">
        <f>ROUND(I246*H246,2)</f>
        <v>0</v>
      </c>
      <c r="K246" s="174" t="s">
        <v>415</v>
      </c>
      <c r="L246" s="38"/>
      <c r="M246" s="179" t="s">
        <v>3</v>
      </c>
      <c r="N246" s="180" t="s">
        <v>43</v>
      </c>
      <c r="O246" s="71"/>
      <c r="P246" s="181">
        <f>O246*H246</f>
        <v>0</v>
      </c>
      <c r="Q246" s="181">
        <v>0</v>
      </c>
      <c r="R246" s="181">
        <f>Q246*H246</f>
        <v>0</v>
      </c>
      <c r="S246" s="181">
        <v>0</v>
      </c>
      <c r="T246" s="182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3" t="s">
        <v>2891</v>
      </c>
      <c r="AT246" s="183" t="s">
        <v>216</v>
      </c>
      <c r="AU246" s="183" t="s">
        <v>80</v>
      </c>
      <c r="AY246" s="18" t="s">
        <v>213</v>
      </c>
      <c r="BE246" s="184">
        <f>IF(N246="základní",J246,0)</f>
        <v>0</v>
      </c>
      <c r="BF246" s="184">
        <f>IF(N246="snížená",J246,0)</f>
        <v>0</v>
      </c>
      <c r="BG246" s="184">
        <f>IF(N246="zákl. přenesená",J246,0)</f>
        <v>0</v>
      </c>
      <c r="BH246" s="184">
        <f>IF(N246="sníž. přenesená",J246,0)</f>
        <v>0</v>
      </c>
      <c r="BI246" s="184">
        <f>IF(N246="nulová",J246,0)</f>
        <v>0</v>
      </c>
      <c r="BJ246" s="18" t="s">
        <v>76</v>
      </c>
      <c r="BK246" s="184">
        <f>ROUND(I246*H246,2)</f>
        <v>0</v>
      </c>
      <c r="BL246" s="18" t="s">
        <v>2891</v>
      </c>
      <c r="BM246" s="183" t="s">
        <v>3873</v>
      </c>
    </row>
    <row r="247" s="2" customFormat="1" ht="16.5" customHeight="1">
      <c r="A247" s="37"/>
      <c r="B247" s="171"/>
      <c r="C247" s="172" t="s">
        <v>831</v>
      </c>
      <c r="D247" s="172" t="s">
        <v>216</v>
      </c>
      <c r="E247" s="173" t="s">
        <v>3874</v>
      </c>
      <c r="F247" s="174" t="s">
        <v>3522</v>
      </c>
      <c r="G247" s="175" t="s">
        <v>414</v>
      </c>
      <c r="H247" s="176">
        <v>3</v>
      </c>
      <c r="I247" s="177"/>
      <c r="J247" s="178">
        <f>ROUND(I247*H247,2)</f>
        <v>0</v>
      </c>
      <c r="K247" s="174" t="s">
        <v>415</v>
      </c>
      <c r="L247" s="38"/>
      <c r="M247" s="179" t="s">
        <v>3</v>
      </c>
      <c r="N247" s="180" t="s">
        <v>43</v>
      </c>
      <c r="O247" s="71"/>
      <c r="P247" s="181">
        <f>O247*H247</f>
        <v>0</v>
      </c>
      <c r="Q247" s="181">
        <v>0</v>
      </c>
      <c r="R247" s="181">
        <f>Q247*H247</f>
        <v>0</v>
      </c>
      <c r="S247" s="181">
        <v>0</v>
      </c>
      <c r="T247" s="182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3" t="s">
        <v>2891</v>
      </c>
      <c r="AT247" s="183" t="s">
        <v>216</v>
      </c>
      <c r="AU247" s="183" t="s">
        <v>80</v>
      </c>
      <c r="AY247" s="18" t="s">
        <v>213</v>
      </c>
      <c r="BE247" s="184">
        <f>IF(N247="základní",J247,0)</f>
        <v>0</v>
      </c>
      <c r="BF247" s="184">
        <f>IF(N247="snížená",J247,0)</f>
        <v>0</v>
      </c>
      <c r="BG247" s="184">
        <f>IF(N247="zákl. přenesená",J247,0)</f>
        <v>0</v>
      </c>
      <c r="BH247" s="184">
        <f>IF(N247="sníž. přenesená",J247,0)</f>
        <v>0</v>
      </c>
      <c r="BI247" s="184">
        <f>IF(N247="nulová",J247,0)</f>
        <v>0</v>
      </c>
      <c r="BJ247" s="18" t="s">
        <v>76</v>
      </c>
      <c r="BK247" s="184">
        <f>ROUND(I247*H247,2)</f>
        <v>0</v>
      </c>
      <c r="BL247" s="18" t="s">
        <v>2891</v>
      </c>
      <c r="BM247" s="183" t="s">
        <v>3875</v>
      </c>
    </row>
    <row r="248" s="2" customFormat="1" ht="16.5" customHeight="1">
      <c r="A248" s="37"/>
      <c r="B248" s="171"/>
      <c r="C248" s="172" t="s">
        <v>835</v>
      </c>
      <c r="D248" s="172" t="s">
        <v>216</v>
      </c>
      <c r="E248" s="173" t="s">
        <v>3876</v>
      </c>
      <c r="F248" s="174" t="s">
        <v>3525</v>
      </c>
      <c r="G248" s="175" t="s">
        <v>414</v>
      </c>
      <c r="H248" s="176">
        <v>3</v>
      </c>
      <c r="I248" s="177"/>
      <c r="J248" s="178">
        <f>ROUND(I248*H248,2)</f>
        <v>0</v>
      </c>
      <c r="K248" s="174" t="s">
        <v>415</v>
      </c>
      <c r="L248" s="38"/>
      <c r="M248" s="179" t="s">
        <v>3</v>
      </c>
      <c r="N248" s="180" t="s">
        <v>43</v>
      </c>
      <c r="O248" s="71"/>
      <c r="P248" s="181">
        <f>O248*H248</f>
        <v>0</v>
      </c>
      <c r="Q248" s="181">
        <v>0</v>
      </c>
      <c r="R248" s="181">
        <f>Q248*H248</f>
        <v>0</v>
      </c>
      <c r="S248" s="181">
        <v>0</v>
      </c>
      <c r="T248" s="182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3" t="s">
        <v>2891</v>
      </c>
      <c r="AT248" s="183" t="s">
        <v>216</v>
      </c>
      <c r="AU248" s="183" t="s">
        <v>80</v>
      </c>
      <c r="AY248" s="18" t="s">
        <v>213</v>
      </c>
      <c r="BE248" s="184">
        <f>IF(N248="základní",J248,0)</f>
        <v>0</v>
      </c>
      <c r="BF248" s="184">
        <f>IF(N248="snížená",J248,0)</f>
        <v>0</v>
      </c>
      <c r="BG248" s="184">
        <f>IF(N248="zákl. přenesená",J248,0)</f>
        <v>0</v>
      </c>
      <c r="BH248" s="184">
        <f>IF(N248="sníž. přenesená",J248,0)</f>
        <v>0</v>
      </c>
      <c r="BI248" s="184">
        <f>IF(N248="nulová",J248,0)</f>
        <v>0</v>
      </c>
      <c r="BJ248" s="18" t="s">
        <v>76</v>
      </c>
      <c r="BK248" s="184">
        <f>ROUND(I248*H248,2)</f>
        <v>0</v>
      </c>
      <c r="BL248" s="18" t="s">
        <v>2891</v>
      </c>
      <c r="BM248" s="183" t="s">
        <v>3877</v>
      </c>
    </row>
    <row r="249" s="2" customFormat="1" ht="16.5" customHeight="1">
      <c r="A249" s="37"/>
      <c r="B249" s="171"/>
      <c r="C249" s="172" t="s">
        <v>840</v>
      </c>
      <c r="D249" s="172" t="s">
        <v>216</v>
      </c>
      <c r="E249" s="173" t="s">
        <v>3878</v>
      </c>
      <c r="F249" s="174" t="s">
        <v>3528</v>
      </c>
      <c r="G249" s="175" t="s">
        <v>414</v>
      </c>
      <c r="H249" s="176">
        <v>2</v>
      </c>
      <c r="I249" s="177"/>
      <c r="J249" s="178">
        <f>ROUND(I249*H249,2)</f>
        <v>0</v>
      </c>
      <c r="K249" s="174" t="s">
        <v>415</v>
      </c>
      <c r="L249" s="38"/>
      <c r="M249" s="179" t="s">
        <v>3</v>
      </c>
      <c r="N249" s="180" t="s">
        <v>43</v>
      </c>
      <c r="O249" s="71"/>
      <c r="P249" s="181">
        <f>O249*H249</f>
        <v>0</v>
      </c>
      <c r="Q249" s="181">
        <v>0</v>
      </c>
      <c r="R249" s="181">
        <f>Q249*H249</f>
        <v>0</v>
      </c>
      <c r="S249" s="181">
        <v>0</v>
      </c>
      <c r="T249" s="182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3" t="s">
        <v>2891</v>
      </c>
      <c r="AT249" s="183" t="s">
        <v>216</v>
      </c>
      <c r="AU249" s="183" t="s">
        <v>80</v>
      </c>
      <c r="AY249" s="18" t="s">
        <v>213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8" t="s">
        <v>76</v>
      </c>
      <c r="BK249" s="184">
        <f>ROUND(I249*H249,2)</f>
        <v>0</v>
      </c>
      <c r="BL249" s="18" t="s">
        <v>2891</v>
      </c>
      <c r="BM249" s="183" t="s">
        <v>3879</v>
      </c>
    </row>
    <row r="250" s="2" customFormat="1" ht="16.5" customHeight="1">
      <c r="A250" s="37"/>
      <c r="B250" s="171"/>
      <c r="C250" s="172" t="s">
        <v>844</v>
      </c>
      <c r="D250" s="172" t="s">
        <v>216</v>
      </c>
      <c r="E250" s="173" t="s">
        <v>3880</v>
      </c>
      <c r="F250" s="174" t="s">
        <v>3531</v>
      </c>
      <c r="G250" s="175" t="s">
        <v>414</v>
      </c>
      <c r="H250" s="176">
        <v>12</v>
      </c>
      <c r="I250" s="177"/>
      <c r="J250" s="178">
        <f>ROUND(I250*H250,2)</f>
        <v>0</v>
      </c>
      <c r="K250" s="174" t="s">
        <v>415</v>
      </c>
      <c r="L250" s="38"/>
      <c r="M250" s="179" t="s">
        <v>3</v>
      </c>
      <c r="N250" s="180" t="s">
        <v>43</v>
      </c>
      <c r="O250" s="71"/>
      <c r="P250" s="181">
        <f>O250*H250</f>
        <v>0</v>
      </c>
      <c r="Q250" s="181">
        <v>0</v>
      </c>
      <c r="R250" s="181">
        <f>Q250*H250</f>
        <v>0</v>
      </c>
      <c r="S250" s="181">
        <v>0</v>
      </c>
      <c r="T250" s="182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3" t="s">
        <v>2891</v>
      </c>
      <c r="AT250" s="183" t="s">
        <v>216</v>
      </c>
      <c r="AU250" s="183" t="s">
        <v>80</v>
      </c>
      <c r="AY250" s="18" t="s">
        <v>213</v>
      </c>
      <c r="BE250" s="184">
        <f>IF(N250="základní",J250,0)</f>
        <v>0</v>
      </c>
      <c r="BF250" s="184">
        <f>IF(N250="snížená",J250,0)</f>
        <v>0</v>
      </c>
      <c r="BG250" s="184">
        <f>IF(N250="zákl. přenesená",J250,0)</f>
        <v>0</v>
      </c>
      <c r="BH250" s="184">
        <f>IF(N250="sníž. přenesená",J250,0)</f>
        <v>0</v>
      </c>
      <c r="BI250" s="184">
        <f>IF(N250="nulová",J250,0)</f>
        <v>0</v>
      </c>
      <c r="BJ250" s="18" t="s">
        <v>76</v>
      </c>
      <c r="BK250" s="184">
        <f>ROUND(I250*H250,2)</f>
        <v>0</v>
      </c>
      <c r="BL250" s="18" t="s">
        <v>2891</v>
      </c>
      <c r="BM250" s="183" t="s">
        <v>3881</v>
      </c>
    </row>
    <row r="251" s="2" customFormat="1" ht="16.5" customHeight="1">
      <c r="A251" s="37"/>
      <c r="B251" s="171"/>
      <c r="C251" s="172" t="s">
        <v>848</v>
      </c>
      <c r="D251" s="172" t="s">
        <v>216</v>
      </c>
      <c r="E251" s="173" t="s">
        <v>3882</v>
      </c>
      <c r="F251" s="174" t="s">
        <v>3534</v>
      </c>
      <c r="G251" s="175" t="s">
        <v>414</v>
      </c>
      <c r="H251" s="176">
        <v>15</v>
      </c>
      <c r="I251" s="177"/>
      <c r="J251" s="178">
        <f>ROUND(I251*H251,2)</f>
        <v>0</v>
      </c>
      <c r="K251" s="174" t="s">
        <v>415</v>
      </c>
      <c r="L251" s="38"/>
      <c r="M251" s="179" t="s">
        <v>3</v>
      </c>
      <c r="N251" s="180" t="s">
        <v>43</v>
      </c>
      <c r="O251" s="71"/>
      <c r="P251" s="181">
        <f>O251*H251</f>
        <v>0</v>
      </c>
      <c r="Q251" s="181">
        <v>0</v>
      </c>
      <c r="R251" s="181">
        <f>Q251*H251</f>
        <v>0</v>
      </c>
      <c r="S251" s="181">
        <v>0</v>
      </c>
      <c r="T251" s="182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3" t="s">
        <v>2891</v>
      </c>
      <c r="AT251" s="183" t="s">
        <v>216</v>
      </c>
      <c r="AU251" s="183" t="s">
        <v>80</v>
      </c>
      <c r="AY251" s="18" t="s">
        <v>213</v>
      </c>
      <c r="BE251" s="184">
        <f>IF(N251="základní",J251,0)</f>
        <v>0</v>
      </c>
      <c r="BF251" s="184">
        <f>IF(N251="snížená",J251,0)</f>
        <v>0</v>
      </c>
      <c r="BG251" s="184">
        <f>IF(N251="zákl. přenesená",J251,0)</f>
        <v>0</v>
      </c>
      <c r="BH251" s="184">
        <f>IF(N251="sníž. přenesená",J251,0)</f>
        <v>0</v>
      </c>
      <c r="BI251" s="184">
        <f>IF(N251="nulová",J251,0)</f>
        <v>0</v>
      </c>
      <c r="BJ251" s="18" t="s">
        <v>76</v>
      </c>
      <c r="BK251" s="184">
        <f>ROUND(I251*H251,2)</f>
        <v>0</v>
      </c>
      <c r="BL251" s="18" t="s">
        <v>2891</v>
      </c>
      <c r="BM251" s="183" t="s">
        <v>3883</v>
      </c>
    </row>
    <row r="252" s="2" customFormat="1" ht="16.5" customHeight="1">
      <c r="A252" s="37"/>
      <c r="B252" s="171"/>
      <c r="C252" s="172" t="s">
        <v>853</v>
      </c>
      <c r="D252" s="172" t="s">
        <v>216</v>
      </c>
      <c r="E252" s="173" t="s">
        <v>3884</v>
      </c>
      <c r="F252" s="174" t="s">
        <v>3537</v>
      </c>
      <c r="G252" s="175" t="s">
        <v>414</v>
      </c>
      <c r="H252" s="176">
        <v>2</v>
      </c>
      <c r="I252" s="177"/>
      <c r="J252" s="178">
        <f>ROUND(I252*H252,2)</f>
        <v>0</v>
      </c>
      <c r="K252" s="174" t="s">
        <v>415</v>
      </c>
      <c r="L252" s="38"/>
      <c r="M252" s="179" t="s">
        <v>3</v>
      </c>
      <c r="N252" s="180" t="s">
        <v>43</v>
      </c>
      <c r="O252" s="71"/>
      <c r="P252" s="181">
        <f>O252*H252</f>
        <v>0</v>
      </c>
      <c r="Q252" s="181">
        <v>0</v>
      </c>
      <c r="R252" s="181">
        <f>Q252*H252</f>
        <v>0</v>
      </c>
      <c r="S252" s="181">
        <v>0</v>
      </c>
      <c r="T252" s="182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3" t="s">
        <v>2891</v>
      </c>
      <c r="AT252" s="183" t="s">
        <v>216</v>
      </c>
      <c r="AU252" s="183" t="s">
        <v>80</v>
      </c>
      <c r="AY252" s="18" t="s">
        <v>213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8" t="s">
        <v>76</v>
      </c>
      <c r="BK252" s="184">
        <f>ROUND(I252*H252,2)</f>
        <v>0</v>
      </c>
      <c r="BL252" s="18" t="s">
        <v>2891</v>
      </c>
      <c r="BM252" s="183" t="s">
        <v>3885</v>
      </c>
    </row>
    <row r="253" s="2" customFormat="1" ht="16.5" customHeight="1">
      <c r="A253" s="37"/>
      <c r="B253" s="171"/>
      <c r="C253" s="172" t="s">
        <v>860</v>
      </c>
      <c r="D253" s="172" t="s">
        <v>216</v>
      </c>
      <c r="E253" s="173" t="s">
        <v>3886</v>
      </c>
      <c r="F253" s="174" t="s">
        <v>3540</v>
      </c>
      <c r="G253" s="175" t="s">
        <v>414</v>
      </c>
      <c r="H253" s="176">
        <v>6</v>
      </c>
      <c r="I253" s="177"/>
      <c r="J253" s="178">
        <f>ROUND(I253*H253,2)</f>
        <v>0</v>
      </c>
      <c r="K253" s="174" t="s">
        <v>415</v>
      </c>
      <c r="L253" s="38"/>
      <c r="M253" s="179" t="s">
        <v>3</v>
      </c>
      <c r="N253" s="180" t="s">
        <v>43</v>
      </c>
      <c r="O253" s="71"/>
      <c r="P253" s="181">
        <f>O253*H253</f>
        <v>0</v>
      </c>
      <c r="Q253" s="181">
        <v>0</v>
      </c>
      <c r="R253" s="181">
        <f>Q253*H253</f>
        <v>0</v>
      </c>
      <c r="S253" s="181">
        <v>0</v>
      </c>
      <c r="T253" s="182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3" t="s">
        <v>2891</v>
      </c>
      <c r="AT253" s="183" t="s">
        <v>216</v>
      </c>
      <c r="AU253" s="183" t="s">
        <v>80</v>
      </c>
      <c r="AY253" s="18" t="s">
        <v>213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8" t="s">
        <v>76</v>
      </c>
      <c r="BK253" s="184">
        <f>ROUND(I253*H253,2)</f>
        <v>0</v>
      </c>
      <c r="BL253" s="18" t="s">
        <v>2891</v>
      </c>
      <c r="BM253" s="183" t="s">
        <v>3887</v>
      </c>
    </row>
    <row r="254" s="2" customFormat="1" ht="16.5" customHeight="1">
      <c r="A254" s="37"/>
      <c r="B254" s="171"/>
      <c r="C254" s="172" t="s">
        <v>867</v>
      </c>
      <c r="D254" s="172" t="s">
        <v>216</v>
      </c>
      <c r="E254" s="173" t="s">
        <v>3888</v>
      </c>
      <c r="F254" s="174" t="s">
        <v>3543</v>
      </c>
      <c r="G254" s="175" t="s">
        <v>414</v>
      </c>
      <c r="H254" s="176">
        <v>11</v>
      </c>
      <c r="I254" s="177"/>
      <c r="J254" s="178">
        <f>ROUND(I254*H254,2)</f>
        <v>0</v>
      </c>
      <c r="K254" s="174" t="s">
        <v>415</v>
      </c>
      <c r="L254" s="38"/>
      <c r="M254" s="179" t="s">
        <v>3</v>
      </c>
      <c r="N254" s="180" t="s">
        <v>43</v>
      </c>
      <c r="O254" s="71"/>
      <c r="P254" s="181">
        <f>O254*H254</f>
        <v>0</v>
      </c>
      <c r="Q254" s="181">
        <v>0</v>
      </c>
      <c r="R254" s="181">
        <f>Q254*H254</f>
        <v>0</v>
      </c>
      <c r="S254" s="181">
        <v>0</v>
      </c>
      <c r="T254" s="182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3" t="s">
        <v>2891</v>
      </c>
      <c r="AT254" s="183" t="s">
        <v>216</v>
      </c>
      <c r="AU254" s="183" t="s">
        <v>80</v>
      </c>
      <c r="AY254" s="18" t="s">
        <v>213</v>
      </c>
      <c r="BE254" s="184">
        <f>IF(N254="základní",J254,0)</f>
        <v>0</v>
      </c>
      <c r="BF254" s="184">
        <f>IF(N254="snížená",J254,0)</f>
        <v>0</v>
      </c>
      <c r="BG254" s="184">
        <f>IF(N254="zákl. přenesená",J254,0)</f>
        <v>0</v>
      </c>
      <c r="BH254" s="184">
        <f>IF(N254="sníž. přenesená",J254,0)</f>
        <v>0</v>
      </c>
      <c r="BI254" s="184">
        <f>IF(N254="nulová",J254,0)</f>
        <v>0</v>
      </c>
      <c r="BJ254" s="18" t="s">
        <v>76</v>
      </c>
      <c r="BK254" s="184">
        <f>ROUND(I254*H254,2)</f>
        <v>0</v>
      </c>
      <c r="BL254" s="18" t="s">
        <v>2891</v>
      </c>
      <c r="BM254" s="183" t="s">
        <v>3889</v>
      </c>
    </row>
    <row r="255" s="2" customFormat="1" ht="16.5" customHeight="1">
      <c r="A255" s="37"/>
      <c r="B255" s="171"/>
      <c r="C255" s="172" t="s">
        <v>872</v>
      </c>
      <c r="D255" s="172" t="s">
        <v>216</v>
      </c>
      <c r="E255" s="173" t="s">
        <v>3890</v>
      </c>
      <c r="F255" s="174" t="s">
        <v>3546</v>
      </c>
      <c r="G255" s="175" t="s">
        <v>414</v>
      </c>
      <c r="H255" s="176">
        <v>1</v>
      </c>
      <c r="I255" s="177"/>
      <c r="J255" s="178">
        <f>ROUND(I255*H255,2)</f>
        <v>0</v>
      </c>
      <c r="K255" s="174" t="s">
        <v>415</v>
      </c>
      <c r="L255" s="38"/>
      <c r="M255" s="179" t="s">
        <v>3</v>
      </c>
      <c r="N255" s="180" t="s">
        <v>43</v>
      </c>
      <c r="O255" s="71"/>
      <c r="P255" s="181">
        <f>O255*H255</f>
        <v>0</v>
      </c>
      <c r="Q255" s="181">
        <v>0</v>
      </c>
      <c r="R255" s="181">
        <f>Q255*H255</f>
        <v>0</v>
      </c>
      <c r="S255" s="181">
        <v>0</v>
      </c>
      <c r="T255" s="182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3" t="s">
        <v>2891</v>
      </c>
      <c r="AT255" s="183" t="s">
        <v>216</v>
      </c>
      <c r="AU255" s="183" t="s">
        <v>80</v>
      </c>
      <c r="AY255" s="18" t="s">
        <v>213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8" t="s">
        <v>76</v>
      </c>
      <c r="BK255" s="184">
        <f>ROUND(I255*H255,2)</f>
        <v>0</v>
      </c>
      <c r="BL255" s="18" t="s">
        <v>2891</v>
      </c>
      <c r="BM255" s="183" t="s">
        <v>3891</v>
      </c>
    </row>
    <row r="256" s="2" customFormat="1" ht="16.5" customHeight="1">
      <c r="A256" s="37"/>
      <c r="B256" s="171"/>
      <c r="C256" s="172" t="s">
        <v>880</v>
      </c>
      <c r="D256" s="172" t="s">
        <v>216</v>
      </c>
      <c r="E256" s="173" t="s">
        <v>3892</v>
      </c>
      <c r="F256" s="174" t="s">
        <v>3549</v>
      </c>
      <c r="G256" s="175" t="s">
        <v>414</v>
      </c>
      <c r="H256" s="176">
        <v>13</v>
      </c>
      <c r="I256" s="177"/>
      <c r="J256" s="178">
        <f>ROUND(I256*H256,2)</f>
        <v>0</v>
      </c>
      <c r="K256" s="174" t="s">
        <v>415</v>
      </c>
      <c r="L256" s="38"/>
      <c r="M256" s="179" t="s">
        <v>3</v>
      </c>
      <c r="N256" s="180" t="s">
        <v>43</v>
      </c>
      <c r="O256" s="71"/>
      <c r="P256" s="181">
        <f>O256*H256</f>
        <v>0</v>
      </c>
      <c r="Q256" s="181">
        <v>0</v>
      </c>
      <c r="R256" s="181">
        <f>Q256*H256</f>
        <v>0</v>
      </c>
      <c r="S256" s="181">
        <v>0</v>
      </c>
      <c r="T256" s="182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3" t="s">
        <v>2891</v>
      </c>
      <c r="AT256" s="183" t="s">
        <v>216</v>
      </c>
      <c r="AU256" s="183" t="s">
        <v>80</v>
      </c>
      <c r="AY256" s="18" t="s">
        <v>213</v>
      </c>
      <c r="BE256" s="184">
        <f>IF(N256="základní",J256,0)</f>
        <v>0</v>
      </c>
      <c r="BF256" s="184">
        <f>IF(N256="snížená",J256,0)</f>
        <v>0</v>
      </c>
      <c r="BG256" s="184">
        <f>IF(N256="zákl. přenesená",J256,0)</f>
        <v>0</v>
      </c>
      <c r="BH256" s="184">
        <f>IF(N256="sníž. přenesená",J256,0)</f>
        <v>0</v>
      </c>
      <c r="BI256" s="184">
        <f>IF(N256="nulová",J256,0)</f>
        <v>0</v>
      </c>
      <c r="BJ256" s="18" t="s">
        <v>76</v>
      </c>
      <c r="BK256" s="184">
        <f>ROUND(I256*H256,2)</f>
        <v>0</v>
      </c>
      <c r="BL256" s="18" t="s">
        <v>2891</v>
      </c>
      <c r="BM256" s="183" t="s">
        <v>3893</v>
      </c>
    </row>
    <row r="257" s="2" customFormat="1" ht="16.5" customHeight="1">
      <c r="A257" s="37"/>
      <c r="B257" s="171"/>
      <c r="C257" s="172" t="s">
        <v>882</v>
      </c>
      <c r="D257" s="172" t="s">
        <v>216</v>
      </c>
      <c r="E257" s="173" t="s">
        <v>3894</v>
      </c>
      <c r="F257" s="174" t="s">
        <v>3552</v>
      </c>
      <c r="G257" s="175" t="s">
        <v>414</v>
      </c>
      <c r="H257" s="176">
        <v>4</v>
      </c>
      <c r="I257" s="177"/>
      <c r="J257" s="178">
        <f>ROUND(I257*H257,2)</f>
        <v>0</v>
      </c>
      <c r="K257" s="174" t="s">
        <v>415</v>
      </c>
      <c r="L257" s="38"/>
      <c r="M257" s="179" t="s">
        <v>3</v>
      </c>
      <c r="N257" s="180" t="s">
        <v>43</v>
      </c>
      <c r="O257" s="71"/>
      <c r="P257" s="181">
        <f>O257*H257</f>
        <v>0</v>
      </c>
      <c r="Q257" s="181">
        <v>0</v>
      </c>
      <c r="R257" s="181">
        <f>Q257*H257</f>
        <v>0</v>
      </c>
      <c r="S257" s="181">
        <v>0</v>
      </c>
      <c r="T257" s="182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3" t="s">
        <v>2891</v>
      </c>
      <c r="AT257" s="183" t="s">
        <v>216</v>
      </c>
      <c r="AU257" s="183" t="s">
        <v>80</v>
      </c>
      <c r="AY257" s="18" t="s">
        <v>213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8" t="s">
        <v>76</v>
      </c>
      <c r="BK257" s="184">
        <f>ROUND(I257*H257,2)</f>
        <v>0</v>
      </c>
      <c r="BL257" s="18" t="s">
        <v>2891</v>
      </c>
      <c r="BM257" s="183" t="s">
        <v>3895</v>
      </c>
    </row>
    <row r="258" s="2" customFormat="1" ht="16.5" customHeight="1">
      <c r="A258" s="37"/>
      <c r="B258" s="171"/>
      <c r="C258" s="172" t="s">
        <v>889</v>
      </c>
      <c r="D258" s="172" t="s">
        <v>216</v>
      </c>
      <c r="E258" s="173" t="s">
        <v>3896</v>
      </c>
      <c r="F258" s="174" t="s">
        <v>3897</v>
      </c>
      <c r="G258" s="175" t="s">
        <v>414</v>
      </c>
      <c r="H258" s="176">
        <v>2</v>
      </c>
      <c r="I258" s="177"/>
      <c r="J258" s="178">
        <f>ROUND(I258*H258,2)</f>
        <v>0</v>
      </c>
      <c r="K258" s="174" t="s">
        <v>415</v>
      </c>
      <c r="L258" s="38"/>
      <c r="M258" s="179" t="s">
        <v>3</v>
      </c>
      <c r="N258" s="180" t="s">
        <v>43</v>
      </c>
      <c r="O258" s="71"/>
      <c r="P258" s="181">
        <f>O258*H258</f>
        <v>0</v>
      </c>
      <c r="Q258" s="181">
        <v>0</v>
      </c>
      <c r="R258" s="181">
        <f>Q258*H258</f>
        <v>0</v>
      </c>
      <c r="S258" s="181">
        <v>0</v>
      </c>
      <c r="T258" s="182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3" t="s">
        <v>2891</v>
      </c>
      <c r="AT258" s="183" t="s">
        <v>216</v>
      </c>
      <c r="AU258" s="183" t="s">
        <v>80</v>
      </c>
      <c r="AY258" s="18" t="s">
        <v>213</v>
      </c>
      <c r="BE258" s="184">
        <f>IF(N258="základní",J258,0)</f>
        <v>0</v>
      </c>
      <c r="BF258" s="184">
        <f>IF(N258="snížená",J258,0)</f>
        <v>0</v>
      </c>
      <c r="BG258" s="184">
        <f>IF(N258="zákl. přenesená",J258,0)</f>
        <v>0</v>
      </c>
      <c r="BH258" s="184">
        <f>IF(N258="sníž. přenesená",J258,0)</f>
        <v>0</v>
      </c>
      <c r="BI258" s="184">
        <f>IF(N258="nulová",J258,0)</f>
        <v>0</v>
      </c>
      <c r="BJ258" s="18" t="s">
        <v>76</v>
      </c>
      <c r="BK258" s="184">
        <f>ROUND(I258*H258,2)</f>
        <v>0</v>
      </c>
      <c r="BL258" s="18" t="s">
        <v>2891</v>
      </c>
      <c r="BM258" s="183" t="s">
        <v>3898</v>
      </c>
    </row>
    <row r="259" s="2" customFormat="1" ht="16.5" customHeight="1">
      <c r="A259" s="37"/>
      <c r="B259" s="171"/>
      <c r="C259" s="172" t="s">
        <v>891</v>
      </c>
      <c r="D259" s="172" t="s">
        <v>216</v>
      </c>
      <c r="E259" s="173" t="s">
        <v>3896</v>
      </c>
      <c r="F259" s="174" t="s">
        <v>3897</v>
      </c>
      <c r="G259" s="175" t="s">
        <v>414</v>
      </c>
      <c r="H259" s="176">
        <v>2</v>
      </c>
      <c r="I259" s="177"/>
      <c r="J259" s="178">
        <f>ROUND(I259*H259,2)</f>
        <v>0</v>
      </c>
      <c r="K259" s="174" t="s">
        <v>415</v>
      </c>
      <c r="L259" s="38"/>
      <c r="M259" s="179" t="s">
        <v>3</v>
      </c>
      <c r="N259" s="180" t="s">
        <v>43</v>
      </c>
      <c r="O259" s="71"/>
      <c r="P259" s="181">
        <f>O259*H259</f>
        <v>0</v>
      </c>
      <c r="Q259" s="181">
        <v>0</v>
      </c>
      <c r="R259" s="181">
        <f>Q259*H259</f>
        <v>0</v>
      </c>
      <c r="S259" s="181">
        <v>0</v>
      </c>
      <c r="T259" s="182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3" t="s">
        <v>2891</v>
      </c>
      <c r="AT259" s="183" t="s">
        <v>216</v>
      </c>
      <c r="AU259" s="183" t="s">
        <v>80</v>
      </c>
      <c r="AY259" s="18" t="s">
        <v>213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8" t="s">
        <v>76</v>
      </c>
      <c r="BK259" s="184">
        <f>ROUND(I259*H259,2)</f>
        <v>0</v>
      </c>
      <c r="BL259" s="18" t="s">
        <v>2891</v>
      </c>
      <c r="BM259" s="183" t="s">
        <v>3899</v>
      </c>
    </row>
    <row r="260" s="2" customFormat="1" ht="16.5" customHeight="1">
      <c r="A260" s="37"/>
      <c r="B260" s="171"/>
      <c r="C260" s="172" t="s">
        <v>895</v>
      </c>
      <c r="D260" s="172" t="s">
        <v>216</v>
      </c>
      <c r="E260" s="173" t="s">
        <v>3900</v>
      </c>
      <c r="F260" s="174" t="s">
        <v>3901</v>
      </c>
      <c r="G260" s="175" t="s">
        <v>414</v>
      </c>
      <c r="H260" s="176">
        <v>4</v>
      </c>
      <c r="I260" s="177"/>
      <c r="J260" s="178">
        <f>ROUND(I260*H260,2)</f>
        <v>0</v>
      </c>
      <c r="K260" s="174" t="s">
        <v>415</v>
      </c>
      <c r="L260" s="38"/>
      <c r="M260" s="179" t="s">
        <v>3</v>
      </c>
      <c r="N260" s="180" t="s">
        <v>43</v>
      </c>
      <c r="O260" s="71"/>
      <c r="P260" s="181">
        <f>O260*H260</f>
        <v>0</v>
      </c>
      <c r="Q260" s="181">
        <v>0</v>
      </c>
      <c r="R260" s="181">
        <f>Q260*H260</f>
        <v>0</v>
      </c>
      <c r="S260" s="181">
        <v>0</v>
      </c>
      <c r="T260" s="182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3" t="s">
        <v>2891</v>
      </c>
      <c r="AT260" s="183" t="s">
        <v>216</v>
      </c>
      <c r="AU260" s="183" t="s">
        <v>80</v>
      </c>
      <c r="AY260" s="18" t="s">
        <v>213</v>
      </c>
      <c r="BE260" s="184">
        <f>IF(N260="základní",J260,0)</f>
        <v>0</v>
      </c>
      <c r="BF260" s="184">
        <f>IF(N260="snížená",J260,0)</f>
        <v>0</v>
      </c>
      <c r="BG260" s="184">
        <f>IF(N260="zákl. přenesená",J260,0)</f>
        <v>0</v>
      </c>
      <c r="BH260" s="184">
        <f>IF(N260="sníž. přenesená",J260,0)</f>
        <v>0</v>
      </c>
      <c r="BI260" s="184">
        <f>IF(N260="nulová",J260,0)</f>
        <v>0</v>
      </c>
      <c r="BJ260" s="18" t="s">
        <v>76</v>
      </c>
      <c r="BK260" s="184">
        <f>ROUND(I260*H260,2)</f>
        <v>0</v>
      </c>
      <c r="BL260" s="18" t="s">
        <v>2891</v>
      </c>
      <c r="BM260" s="183" t="s">
        <v>3902</v>
      </c>
    </row>
    <row r="261" s="2" customFormat="1" ht="16.5" customHeight="1">
      <c r="A261" s="37"/>
      <c r="B261" s="171"/>
      <c r="C261" s="172" t="s">
        <v>900</v>
      </c>
      <c r="D261" s="172" t="s">
        <v>216</v>
      </c>
      <c r="E261" s="173" t="s">
        <v>3903</v>
      </c>
      <c r="F261" s="174" t="s">
        <v>3904</v>
      </c>
      <c r="G261" s="175" t="s">
        <v>414</v>
      </c>
      <c r="H261" s="176">
        <v>4</v>
      </c>
      <c r="I261" s="177"/>
      <c r="J261" s="178">
        <f>ROUND(I261*H261,2)</f>
        <v>0</v>
      </c>
      <c r="K261" s="174" t="s">
        <v>415</v>
      </c>
      <c r="L261" s="38"/>
      <c r="M261" s="179" t="s">
        <v>3</v>
      </c>
      <c r="N261" s="180" t="s">
        <v>43</v>
      </c>
      <c r="O261" s="71"/>
      <c r="P261" s="181">
        <f>O261*H261</f>
        <v>0</v>
      </c>
      <c r="Q261" s="181">
        <v>0</v>
      </c>
      <c r="R261" s="181">
        <f>Q261*H261</f>
        <v>0</v>
      </c>
      <c r="S261" s="181">
        <v>0</v>
      </c>
      <c r="T261" s="182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3" t="s">
        <v>2891</v>
      </c>
      <c r="AT261" s="183" t="s">
        <v>216</v>
      </c>
      <c r="AU261" s="183" t="s">
        <v>80</v>
      </c>
      <c r="AY261" s="18" t="s">
        <v>213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8" t="s">
        <v>76</v>
      </c>
      <c r="BK261" s="184">
        <f>ROUND(I261*H261,2)</f>
        <v>0</v>
      </c>
      <c r="BL261" s="18" t="s">
        <v>2891</v>
      </c>
      <c r="BM261" s="183" t="s">
        <v>3905</v>
      </c>
    </row>
    <row r="262" s="2" customFormat="1" ht="16.5" customHeight="1">
      <c r="A262" s="37"/>
      <c r="B262" s="171"/>
      <c r="C262" s="172" t="s">
        <v>904</v>
      </c>
      <c r="D262" s="172" t="s">
        <v>216</v>
      </c>
      <c r="E262" s="173" t="s">
        <v>3906</v>
      </c>
      <c r="F262" s="174" t="s">
        <v>3907</v>
      </c>
      <c r="G262" s="175" t="s">
        <v>414</v>
      </c>
      <c r="H262" s="176">
        <v>12</v>
      </c>
      <c r="I262" s="177"/>
      <c r="J262" s="178">
        <f>ROUND(I262*H262,2)</f>
        <v>0</v>
      </c>
      <c r="K262" s="174" t="s">
        <v>415</v>
      </c>
      <c r="L262" s="38"/>
      <c r="M262" s="179" t="s">
        <v>3</v>
      </c>
      <c r="N262" s="180" t="s">
        <v>43</v>
      </c>
      <c r="O262" s="71"/>
      <c r="P262" s="181">
        <f>O262*H262</f>
        <v>0</v>
      </c>
      <c r="Q262" s="181">
        <v>0</v>
      </c>
      <c r="R262" s="181">
        <f>Q262*H262</f>
        <v>0</v>
      </c>
      <c r="S262" s="181">
        <v>0</v>
      </c>
      <c r="T262" s="182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3" t="s">
        <v>2891</v>
      </c>
      <c r="AT262" s="183" t="s">
        <v>216</v>
      </c>
      <c r="AU262" s="183" t="s">
        <v>80</v>
      </c>
      <c r="AY262" s="18" t="s">
        <v>213</v>
      </c>
      <c r="BE262" s="184">
        <f>IF(N262="základní",J262,0)</f>
        <v>0</v>
      </c>
      <c r="BF262" s="184">
        <f>IF(N262="snížená",J262,0)</f>
        <v>0</v>
      </c>
      <c r="BG262" s="184">
        <f>IF(N262="zákl. přenesená",J262,0)</f>
        <v>0</v>
      </c>
      <c r="BH262" s="184">
        <f>IF(N262="sníž. přenesená",J262,0)</f>
        <v>0</v>
      </c>
      <c r="BI262" s="184">
        <f>IF(N262="nulová",J262,0)</f>
        <v>0</v>
      </c>
      <c r="BJ262" s="18" t="s">
        <v>76</v>
      </c>
      <c r="BK262" s="184">
        <f>ROUND(I262*H262,2)</f>
        <v>0</v>
      </c>
      <c r="BL262" s="18" t="s">
        <v>2891</v>
      </c>
      <c r="BM262" s="183" t="s">
        <v>3908</v>
      </c>
    </row>
    <row r="263" s="2" customFormat="1" ht="16.5" customHeight="1">
      <c r="A263" s="37"/>
      <c r="B263" s="171"/>
      <c r="C263" s="172" t="s">
        <v>908</v>
      </c>
      <c r="D263" s="172" t="s">
        <v>216</v>
      </c>
      <c r="E263" s="173" t="s">
        <v>3909</v>
      </c>
      <c r="F263" s="174" t="s">
        <v>3910</v>
      </c>
      <c r="G263" s="175" t="s">
        <v>414</v>
      </c>
      <c r="H263" s="176">
        <v>10</v>
      </c>
      <c r="I263" s="177"/>
      <c r="J263" s="178">
        <f>ROUND(I263*H263,2)</f>
        <v>0</v>
      </c>
      <c r="K263" s="174" t="s">
        <v>415</v>
      </c>
      <c r="L263" s="38"/>
      <c r="M263" s="179" t="s">
        <v>3</v>
      </c>
      <c r="N263" s="180" t="s">
        <v>43</v>
      </c>
      <c r="O263" s="71"/>
      <c r="P263" s="181">
        <f>O263*H263</f>
        <v>0</v>
      </c>
      <c r="Q263" s="181">
        <v>0</v>
      </c>
      <c r="R263" s="181">
        <f>Q263*H263</f>
        <v>0</v>
      </c>
      <c r="S263" s="181">
        <v>0</v>
      </c>
      <c r="T263" s="182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3" t="s">
        <v>2891</v>
      </c>
      <c r="AT263" s="183" t="s">
        <v>216</v>
      </c>
      <c r="AU263" s="183" t="s">
        <v>80</v>
      </c>
      <c r="AY263" s="18" t="s">
        <v>213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8" t="s">
        <v>76</v>
      </c>
      <c r="BK263" s="184">
        <f>ROUND(I263*H263,2)</f>
        <v>0</v>
      </c>
      <c r="BL263" s="18" t="s">
        <v>2891</v>
      </c>
      <c r="BM263" s="183" t="s">
        <v>3911</v>
      </c>
    </row>
    <row r="264" s="2" customFormat="1" ht="16.5" customHeight="1">
      <c r="A264" s="37"/>
      <c r="B264" s="171"/>
      <c r="C264" s="172" t="s">
        <v>914</v>
      </c>
      <c r="D264" s="172" t="s">
        <v>216</v>
      </c>
      <c r="E264" s="173" t="s">
        <v>3912</v>
      </c>
      <c r="F264" s="174" t="s">
        <v>3913</v>
      </c>
      <c r="G264" s="175" t="s">
        <v>414</v>
      </c>
      <c r="H264" s="176">
        <v>2</v>
      </c>
      <c r="I264" s="177"/>
      <c r="J264" s="178">
        <f>ROUND(I264*H264,2)</f>
        <v>0</v>
      </c>
      <c r="K264" s="174" t="s">
        <v>415</v>
      </c>
      <c r="L264" s="38"/>
      <c r="M264" s="179" t="s">
        <v>3</v>
      </c>
      <c r="N264" s="180" t="s">
        <v>43</v>
      </c>
      <c r="O264" s="71"/>
      <c r="P264" s="181">
        <f>O264*H264</f>
        <v>0</v>
      </c>
      <c r="Q264" s="181">
        <v>0</v>
      </c>
      <c r="R264" s="181">
        <f>Q264*H264</f>
        <v>0</v>
      </c>
      <c r="S264" s="181">
        <v>0</v>
      </c>
      <c r="T264" s="182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3" t="s">
        <v>2891</v>
      </c>
      <c r="AT264" s="183" t="s">
        <v>216</v>
      </c>
      <c r="AU264" s="183" t="s">
        <v>80</v>
      </c>
      <c r="AY264" s="18" t="s">
        <v>213</v>
      </c>
      <c r="BE264" s="184">
        <f>IF(N264="základní",J264,0)</f>
        <v>0</v>
      </c>
      <c r="BF264" s="184">
        <f>IF(N264="snížená",J264,0)</f>
        <v>0</v>
      </c>
      <c r="BG264" s="184">
        <f>IF(N264="zákl. přenesená",J264,0)</f>
        <v>0</v>
      </c>
      <c r="BH264" s="184">
        <f>IF(N264="sníž. přenesená",J264,0)</f>
        <v>0</v>
      </c>
      <c r="BI264" s="184">
        <f>IF(N264="nulová",J264,0)</f>
        <v>0</v>
      </c>
      <c r="BJ264" s="18" t="s">
        <v>76</v>
      </c>
      <c r="BK264" s="184">
        <f>ROUND(I264*H264,2)</f>
        <v>0</v>
      </c>
      <c r="BL264" s="18" t="s">
        <v>2891</v>
      </c>
      <c r="BM264" s="183" t="s">
        <v>3914</v>
      </c>
    </row>
    <row r="265" s="2" customFormat="1" ht="16.5" customHeight="1">
      <c r="A265" s="37"/>
      <c r="B265" s="171"/>
      <c r="C265" s="172" t="s">
        <v>919</v>
      </c>
      <c r="D265" s="172" t="s">
        <v>216</v>
      </c>
      <c r="E265" s="173" t="s">
        <v>3915</v>
      </c>
      <c r="F265" s="174" t="s">
        <v>3916</v>
      </c>
      <c r="G265" s="175" t="s">
        <v>414</v>
      </c>
      <c r="H265" s="176">
        <v>6</v>
      </c>
      <c r="I265" s="177"/>
      <c r="J265" s="178">
        <f>ROUND(I265*H265,2)</f>
        <v>0</v>
      </c>
      <c r="K265" s="174" t="s">
        <v>415</v>
      </c>
      <c r="L265" s="38"/>
      <c r="M265" s="179" t="s">
        <v>3</v>
      </c>
      <c r="N265" s="180" t="s">
        <v>43</v>
      </c>
      <c r="O265" s="71"/>
      <c r="P265" s="181">
        <f>O265*H265</f>
        <v>0</v>
      </c>
      <c r="Q265" s="181">
        <v>0</v>
      </c>
      <c r="R265" s="181">
        <f>Q265*H265</f>
        <v>0</v>
      </c>
      <c r="S265" s="181">
        <v>0</v>
      </c>
      <c r="T265" s="182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3" t="s">
        <v>2891</v>
      </c>
      <c r="AT265" s="183" t="s">
        <v>216</v>
      </c>
      <c r="AU265" s="183" t="s">
        <v>80</v>
      </c>
      <c r="AY265" s="18" t="s">
        <v>213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8" t="s">
        <v>76</v>
      </c>
      <c r="BK265" s="184">
        <f>ROUND(I265*H265,2)</f>
        <v>0</v>
      </c>
      <c r="BL265" s="18" t="s">
        <v>2891</v>
      </c>
      <c r="BM265" s="183" t="s">
        <v>3917</v>
      </c>
    </row>
    <row r="266" s="2" customFormat="1" ht="16.5" customHeight="1">
      <c r="A266" s="37"/>
      <c r="B266" s="171"/>
      <c r="C266" s="172" t="s">
        <v>923</v>
      </c>
      <c r="D266" s="172" t="s">
        <v>216</v>
      </c>
      <c r="E266" s="173" t="s">
        <v>3918</v>
      </c>
      <c r="F266" s="174" t="s">
        <v>3919</v>
      </c>
      <c r="G266" s="175" t="s">
        <v>414</v>
      </c>
      <c r="H266" s="176">
        <v>2</v>
      </c>
      <c r="I266" s="177"/>
      <c r="J266" s="178">
        <f>ROUND(I266*H266,2)</f>
        <v>0</v>
      </c>
      <c r="K266" s="174" t="s">
        <v>415</v>
      </c>
      <c r="L266" s="38"/>
      <c r="M266" s="179" t="s">
        <v>3</v>
      </c>
      <c r="N266" s="180" t="s">
        <v>43</v>
      </c>
      <c r="O266" s="71"/>
      <c r="P266" s="181">
        <f>O266*H266</f>
        <v>0</v>
      </c>
      <c r="Q266" s="181">
        <v>0</v>
      </c>
      <c r="R266" s="181">
        <f>Q266*H266</f>
        <v>0</v>
      </c>
      <c r="S266" s="181">
        <v>0</v>
      </c>
      <c r="T266" s="182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3" t="s">
        <v>2891</v>
      </c>
      <c r="AT266" s="183" t="s">
        <v>216</v>
      </c>
      <c r="AU266" s="183" t="s">
        <v>80</v>
      </c>
      <c r="AY266" s="18" t="s">
        <v>213</v>
      </c>
      <c r="BE266" s="184">
        <f>IF(N266="základní",J266,0)</f>
        <v>0</v>
      </c>
      <c r="BF266" s="184">
        <f>IF(N266="snížená",J266,0)</f>
        <v>0</v>
      </c>
      <c r="BG266" s="184">
        <f>IF(N266="zákl. přenesená",J266,0)</f>
        <v>0</v>
      </c>
      <c r="BH266" s="184">
        <f>IF(N266="sníž. přenesená",J266,0)</f>
        <v>0</v>
      </c>
      <c r="BI266" s="184">
        <f>IF(N266="nulová",J266,0)</f>
        <v>0</v>
      </c>
      <c r="BJ266" s="18" t="s">
        <v>76</v>
      </c>
      <c r="BK266" s="184">
        <f>ROUND(I266*H266,2)</f>
        <v>0</v>
      </c>
      <c r="BL266" s="18" t="s">
        <v>2891</v>
      </c>
      <c r="BM266" s="183" t="s">
        <v>3920</v>
      </c>
    </row>
    <row r="267" s="2" customFormat="1" ht="16.5" customHeight="1">
      <c r="A267" s="37"/>
      <c r="B267" s="171"/>
      <c r="C267" s="172" t="s">
        <v>928</v>
      </c>
      <c r="D267" s="172" t="s">
        <v>216</v>
      </c>
      <c r="E267" s="173" t="s">
        <v>3921</v>
      </c>
      <c r="F267" s="174" t="s">
        <v>3922</v>
      </c>
      <c r="G267" s="175" t="s">
        <v>414</v>
      </c>
      <c r="H267" s="176">
        <v>10</v>
      </c>
      <c r="I267" s="177"/>
      <c r="J267" s="178">
        <f>ROUND(I267*H267,2)</f>
        <v>0</v>
      </c>
      <c r="K267" s="174" t="s">
        <v>415</v>
      </c>
      <c r="L267" s="38"/>
      <c r="M267" s="179" t="s">
        <v>3</v>
      </c>
      <c r="N267" s="180" t="s">
        <v>43</v>
      </c>
      <c r="O267" s="71"/>
      <c r="P267" s="181">
        <f>O267*H267</f>
        <v>0</v>
      </c>
      <c r="Q267" s="181">
        <v>0</v>
      </c>
      <c r="R267" s="181">
        <f>Q267*H267</f>
        <v>0</v>
      </c>
      <c r="S267" s="181">
        <v>0</v>
      </c>
      <c r="T267" s="182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3" t="s">
        <v>2891</v>
      </c>
      <c r="AT267" s="183" t="s">
        <v>216</v>
      </c>
      <c r="AU267" s="183" t="s">
        <v>80</v>
      </c>
      <c r="AY267" s="18" t="s">
        <v>213</v>
      </c>
      <c r="BE267" s="184">
        <f>IF(N267="základní",J267,0)</f>
        <v>0</v>
      </c>
      <c r="BF267" s="184">
        <f>IF(N267="snížená",J267,0)</f>
        <v>0</v>
      </c>
      <c r="BG267" s="184">
        <f>IF(N267="zákl. přenesená",J267,0)</f>
        <v>0</v>
      </c>
      <c r="BH267" s="184">
        <f>IF(N267="sníž. přenesená",J267,0)</f>
        <v>0</v>
      </c>
      <c r="BI267" s="184">
        <f>IF(N267="nulová",J267,0)</f>
        <v>0</v>
      </c>
      <c r="BJ267" s="18" t="s">
        <v>76</v>
      </c>
      <c r="BK267" s="184">
        <f>ROUND(I267*H267,2)</f>
        <v>0</v>
      </c>
      <c r="BL267" s="18" t="s">
        <v>2891</v>
      </c>
      <c r="BM267" s="183" t="s">
        <v>3923</v>
      </c>
    </row>
    <row r="268" s="2" customFormat="1" ht="16.5" customHeight="1">
      <c r="A268" s="37"/>
      <c r="B268" s="171"/>
      <c r="C268" s="172" t="s">
        <v>932</v>
      </c>
      <c r="D268" s="172" t="s">
        <v>216</v>
      </c>
      <c r="E268" s="173" t="s">
        <v>3924</v>
      </c>
      <c r="F268" s="174" t="s">
        <v>3925</v>
      </c>
      <c r="G268" s="175" t="s">
        <v>414</v>
      </c>
      <c r="H268" s="176">
        <v>42</v>
      </c>
      <c r="I268" s="177"/>
      <c r="J268" s="178">
        <f>ROUND(I268*H268,2)</f>
        <v>0</v>
      </c>
      <c r="K268" s="174" t="s">
        <v>415</v>
      </c>
      <c r="L268" s="38"/>
      <c r="M268" s="179" t="s">
        <v>3</v>
      </c>
      <c r="N268" s="180" t="s">
        <v>43</v>
      </c>
      <c r="O268" s="71"/>
      <c r="P268" s="181">
        <f>O268*H268</f>
        <v>0</v>
      </c>
      <c r="Q268" s="181">
        <v>0</v>
      </c>
      <c r="R268" s="181">
        <f>Q268*H268</f>
        <v>0</v>
      </c>
      <c r="S268" s="181">
        <v>0</v>
      </c>
      <c r="T268" s="182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3" t="s">
        <v>2891</v>
      </c>
      <c r="AT268" s="183" t="s">
        <v>216</v>
      </c>
      <c r="AU268" s="183" t="s">
        <v>80</v>
      </c>
      <c r="AY268" s="18" t="s">
        <v>213</v>
      </c>
      <c r="BE268" s="184">
        <f>IF(N268="základní",J268,0)</f>
        <v>0</v>
      </c>
      <c r="BF268" s="184">
        <f>IF(N268="snížená",J268,0)</f>
        <v>0</v>
      </c>
      <c r="BG268" s="184">
        <f>IF(N268="zákl. přenesená",J268,0)</f>
        <v>0</v>
      </c>
      <c r="BH268" s="184">
        <f>IF(N268="sníž. přenesená",J268,0)</f>
        <v>0</v>
      </c>
      <c r="BI268" s="184">
        <f>IF(N268="nulová",J268,0)</f>
        <v>0</v>
      </c>
      <c r="BJ268" s="18" t="s">
        <v>76</v>
      </c>
      <c r="BK268" s="184">
        <f>ROUND(I268*H268,2)</f>
        <v>0</v>
      </c>
      <c r="BL268" s="18" t="s">
        <v>2891</v>
      </c>
      <c r="BM268" s="183" t="s">
        <v>3926</v>
      </c>
    </row>
    <row r="269" s="2" customFormat="1" ht="16.5" customHeight="1">
      <c r="A269" s="37"/>
      <c r="B269" s="171"/>
      <c r="C269" s="172" t="s">
        <v>937</v>
      </c>
      <c r="D269" s="172" t="s">
        <v>216</v>
      </c>
      <c r="E269" s="173" t="s">
        <v>3927</v>
      </c>
      <c r="F269" s="174" t="s">
        <v>3928</v>
      </c>
      <c r="G269" s="175" t="s">
        <v>414</v>
      </c>
      <c r="H269" s="176">
        <v>37</v>
      </c>
      <c r="I269" s="177"/>
      <c r="J269" s="178">
        <f>ROUND(I269*H269,2)</f>
        <v>0</v>
      </c>
      <c r="K269" s="174" t="s">
        <v>415</v>
      </c>
      <c r="L269" s="38"/>
      <c r="M269" s="179" t="s">
        <v>3</v>
      </c>
      <c r="N269" s="180" t="s">
        <v>43</v>
      </c>
      <c r="O269" s="71"/>
      <c r="P269" s="181">
        <f>O269*H269</f>
        <v>0</v>
      </c>
      <c r="Q269" s="181">
        <v>0</v>
      </c>
      <c r="R269" s="181">
        <f>Q269*H269</f>
        <v>0</v>
      </c>
      <c r="S269" s="181">
        <v>0</v>
      </c>
      <c r="T269" s="182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3" t="s">
        <v>2891</v>
      </c>
      <c r="AT269" s="183" t="s">
        <v>216</v>
      </c>
      <c r="AU269" s="183" t="s">
        <v>80</v>
      </c>
      <c r="AY269" s="18" t="s">
        <v>213</v>
      </c>
      <c r="BE269" s="184">
        <f>IF(N269="základní",J269,0)</f>
        <v>0</v>
      </c>
      <c r="BF269" s="184">
        <f>IF(N269="snížená",J269,0)</f>
        <v>0</v>
      </c>
      <c r="BG269" s="184">
        <f>IF(N269="zákl. přenesená",J269,0)</f>
        <v>0</v>
      </c>
      <c r="BH269" s="184">
        <f>IF(N269="sníž. přenesená",J269,0)</f>
        <v>0</v>
      </c>
      <c r="BI269" s="184">
        <f>IF(N269="nulová",J269,0)</f>
        <v>0</v>
      </c>
      <c r="BJ269" s="18" t="s">
        <v>76</v>
      </c>
      <c r="BK269" s="184">
        <f>ROUND(I269*H269,2)</f>
        <v>0</v>
      </c>
      <c r="BL269" s="18" t="s">
        <v>2891</v>
      </c>
      <c r="BM269" s="183" t="s">
        <v>3929</v>
      </c>
    </row>
    <row r="270" s="2" customFormat="1" ht="16.5" customHeight="1">
      <c r="A270" s="37"/>
      <c r="B270" s="171"/>
      <c r="C270" s="172" t="s">
        <v>942</v>
      </c>
      <c r="D270" s="172" t="s">
        <v>216</v>
      </c>
      <c r="E270" s="173" t="s">
        <v>3930</v>
      </c>
      <c r="F270" s="174" t="s">
        <v>3931</v>
      </c>
      <c r="G270" s="175" t="s">
        <v>414</v>
      </c>
      <c r="H270" s="176">
        <v>60</v>
      </c>
      <c r="I270" s="177"/>
      <c r="J270" s="178">
        <f>ROUND(I270*H270,2)</f>
        <v>0</v>
      </c>
      <c r="K270" s="174" t="s">
        <v>415</v>
      </c>
      <c r="L270" s="38"/>
      <c r="M270" s="179" t="s">
        <v>3</v>
      </c>
      <c r="N270" s="180" t="s">
        <v>43</v>
      </c>
      <c r="O270" s="71"/>
      <c r="P270" s="181">
        <f>O270*H270</f>
        <v>0</v>
      </c>
      <c r="Q270" s="181">
        <v>0</v>
      </c>
      <c r="R270" s="181">
        <f>Q270*H270</f>
        <v>0</v>
      </c>
      <c r="S270" s="181">
        <v>0</v>
      </c>
      <c r="T270" s="182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3" t="s">
        <v>2891</v>
      </c>
      <c r="AT270" s="183" t="s">
        <v>216</v>
      </c>
      <c r="AU270" s="183" t="s">
        <v>80</v>
      </c>
      <c r="AY270" s="18" t="s">
        <v>213</v>
      </c>
      <c r="BE270" s="184">
        <f>IF(N270="základní",J270,0)</f>
        <v>0</v>
      </c>
      <c r="BF270" s="184">
        <f>IF(N270="snížená",J270,0)</f>
        <v>0</v>
      </c>
      <c r="BG270" s="184">
        <f>IF(N270="zákl. přenesená",J270,0)</f>
        <v>0</v>
      </c>
      <c r="BH270" s="184">
        <f>IF(N270="sníž. přenesená",J270,0)</f>
        <v>0</v>
      </c>
      <c r="BI270" s="184">
        <f>IF(N270="nulová",J270,0)</f>
        <v>0</v>
      </c>
      <c r="BJ270" s="18" t="s">
        <v>76</v>
      </c>
      <c r="BK270" s="184">
        <f>ROUND(I270*H270,2)</f>
        <v>0</v>
      </c>
      <c r="BL270" s="18" t="s">
        <v>2891</v>
      </c>
      <c r="BM270" s="183" t="s">
        <v>3932</v>
      </c>
    </row>
    <row r="271" s="2" customFormat="1" ht="16.5" customHeight="1">
      <c r="A271" s="37"/>
      <c r="B271" s="171"/>
      <c r="C271" s="172" t="s">
        <v>946</v>
      </c>
      <c r="D271" s="172" t="s">
        <v>216</v>
      </c>
      <c r="E271" s="173" t="s">
        <v>3930</v>
      </c>
      <c r="F271" s="174" t="s">
        <v>3931</v>
      </c>
      <c r="G271" s="175" t="s">
        <v>414</v>
      </c>
      <c r="H271" s="176">
        <v>6</v>
      </c>
      <c r="I271" s="177"/>
      <c r="J271" s="178">
        <f>ROUND(I271*H271,2)</f>
        <v>0</v>
      </c>
      <c r="K271" s="174" t="s">
        <v>415</v>
      </c>
      <c r="L271" s="38"/>
      <c r="M271" s="179" t="s">
        <v>3</v>
      </c>
      <c r="N271" s="180" t="s">
        <v>43</v>
      </c>
      <c r="O271" s="71"/>
      <c r="P271" s="181">
        <f>O271*H271</f>
        <v>0</v>
      </c>
      <c r="Q271" s="181">
        <v>0</v>
      </c>
      <c r="R271" s="181">
        <f>Q271*H271</f>
        <v>0</v>
      </c>
      <c r="S271" s="181">
        <v>0</v>
      </c>
      <c r="T271" s="182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3" t="s">
        <v>2891</v>
      </c>
      <c r="AT271" s="183" t="s">
        <v>216</v>
      </c>
      <c r="AU271" s="183" t="s">
        <v>80</v>
      </c>
      <c r="AY271" s="18" t="s">
        <v>213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8" t="s">
        <v>76</v>
      </c>
      <c r="BK271" s="184">
        <f>ROUND(I271*H271,2)</f>
        <v>0</v>
      </c>
      <c r="BL271" s="18" t="s">
        <v>2891</v>
      </c>
      <c r="BM271" s="183" t="s">
        <v>3933</v>
      </c>
    </row>
    <row r="272" s="2" customFormat="1" ht="16.5" customHeight="1">
      <c r="A272" s="37"/>
      <c r="B272" s="171"/>
      <c r="C272" s="172" t="s">
        <v>953</v>
      </c>
      <c r="D272" s="172" t="s">
        <v>216</v>
      </c>
      <c r="E272" s="173" t="s">
        <v>3934</v>
      </c>
      <c r="F272" s="174" t="s">
        <v>3935</v>
      </c>
      <c r="G272" s="175" t="s">
        <v>414</v>
      </c>
      <c r="H272" s="176">
        <v>29</v>
      </c>
      <c r="I272" s="177"/>
      <c r="J272" s="178">
        <f>ROUND(I272*H272,2)</f>
        <v>0</v>
      </c>
      <c r="K272" s="174" t="s">
        <v>415</v>
      </c>
      <c r="L272" s="38"/>
      <c r="M272" s="179" t="s">
        <v>3</v>
      </c>
      <c r="N272" s="180" t="s">
        <v>43</v>
      </c>
      <c r="O272" s="71"/>
      <c r="P272" s="181">
        <f>O272*H272</f>
        <v>0</v>
      </c>
      <c r="Q272" s="181">
        <v>0</v>
      </c>
      <c r="R272" s="181">
        <f>Q272*H272</f>
        <v>0</v>
      </c>
      <c r="S272" s="181">
        <v>0</v>
      </c>
      <c r="T272" s="182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3" t="s">
        <v>2891</v>
      </c>
      <c r="AT272" s="183" t="s">
        <v>216</v>
      </c>
      <c r="AU272" s="183" t="s">
        <v>80</v>
      </c>
      <c r="AY272" s="18" t="s">
        <v>213</v>
      </c>
      <c r="BE272" s="184">
        <f>IF(N272="základní",J272,0)</f>
        <v>0</v>
      </c>
      <c r="BF272" s="184">
        <f>IF(N272="snížená",J272,0)</f>
        <v>0</v>
      </c>
      <c r="BG272" s="184">
        <f>IF(N272="zákl. přenesená",J272,0)</f>
        <v>0</v>
      </c>
      <c r="BH272" s="184">
        <f>IF(N272="sníž. přenesená",J272,0)</f>
        <v>0</v>
      </c>
      <c r="BI272" s="184">
        <f>IF(N272="nulová",J272,0)</f>
        <v>0</v>
      </c>
      <c r="BJ272" s="18" t="s">
        <v>76</v>
      </c>
      <c r="BK272" s="184">
        <f>ROUND(I272*H272,2)</f>
        <v>0</v>
      </c>
      <c r="BL272" s="18" t="s">
        <v>2891</v>
      </c>
      <c r="BM272" s="183" t="s">
        <v>3936</v>
      </c>
    </row>
    <row r="273" s="2" customFormat="1" ht="16.5" customHeight="1">
      <c r="A273" s="37"/>
      <c r="B273" s="171"/>
      <c r="C273" s="172" t="s">
        <v>958</v>
      </c>
      <c r="D273" s="172" t="s">
        <v>216</v>
      </c>
      <c r="E273" s="173" t="s">
        <v>3924</v>
      </c>
      <c r="F273" s="174" t="s">
        <v>3925</v>
      </c>
      <c r="G273" s="175" t="s">
        <v>414</v>
      </c>
      <c r="H273" s="176">
        <v>103</v>
      </c>
      <c r="I273" s="177"/>
      <c r="J273" s="178">
        <f>ROUND(I273*H273,2)</f>
        <v>0</v>
      </c>
      <c r="K273" s="174" t="s">
        <v>415</v>
      </c>
      <c r="L273" s="38"/>
      <c r="M273" s="179" t="s">
        <v>3</v>
      </c>
      <c r="N273" s="180" t="s">
        <v>43</v>
      </c>
      <c r="O273" s="71"/>
      <c r="P273" s="181">
        <f>O273*H273</f>
        <v>0</v>
      </c>
      <c r="Q273" s="181">
        <v>0</v>
      </c>
      <c r="R273" s="181">
        <f>Q273*H273</f>
        <v>0</v>
      </c>
      <c r="S273" s="181">
        <v>0</v>
      </c>
      <c r="T273" s="182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3" t="s">
        <v>2891</v>
      </c>
      <c r="AT273" s="183" t="s">
        <v>216</v>
      </c>
      <c r="AU273" s="183" t="s">
        <v>80</v>
      </c>
      <c r="AY273" s="18" t="s">
        <v>213</v>
      </c>
      <c r="BE273" s="184">
        <f>IF(N273="základní",J273,0)</f>
        <v>0</v>
      </c>
      <c r="BF273" s="184">
        <f>IF(N273="snížená",J273,0)</f>
        <v>0</v>
      </c>
      <c r="BG273" s="184">
        <f>IF(N273="zákl. přenesená",J273,0)</f>
        <v>0</v>
      </c>
      <c r="BH273" s="184">
        <f>IF(N273="sníž. přenesená",J273,0)</f>
        <v>0</v>
      </c>
      <c r="BI273" s="184">
        <f>IF(N273="nulová",J273,0)</f>
        <v>0</v>
      </c>
      <c r="BJ273" s="18" t="s">
        <v>76</v>
      </c>
      <c r="BK273" s="184">
        <f>ROUND(I273*H273,2)</f>
        <v>0</v>
      </c>
      <c r="BL273" s="18" t="s">
        <v>2891</v>
      </c>
      <c r="BM273" s="183" t="s">
        <v>3937</v>
      </c>
    </row>
    <row r="274" s="2" customFormat="1" ht="16.5" customHeight="1">
      <c r="A274" s="37"/>
      <c r="B274" s="171"/>
      <c r="C274" s="172" t="s">
        <v>962</v>
      </c>
      <c r="D274" s="172" t="s">
        <v>216</v>
      </c>
      <c r="E274" s="173" t="s">
        <v>3927</v>
      </c>
      <c r="F274" s="174" t="s">
        <v>3928</v>
      </c>
      <c r="G274" s="175" t="s">
        <v>414</v>
      </c>
      <c r="H274" s="176">
        <v>10</v>
      </c>
      <c r="I274" s="177"/>
      <c r="J274" s="178">
        <f>ROUND(I274*H274,2)</f>
        <v>0</v>
      </c>
      <c r="K274" s="174" t="s">
        <v>415</v>
      </c>
      <c r="L274" s="38"/>
      <c r="M274" s="179" t="s">
        <v>3</v>
      </c>
      <c r="N274" s="180" t="s">
        <v>43</v>
      </c>
      <c r="O274" s="71"/>
      <c r="P274" s="181">
        <f>O274*H274</f>
        <v>0</v>
      </c>
      <c r="Q274" s="181">
        <v>0</v>
      </c>
      <c r="R274" s="181">
        <f>Q274*H274</f>
        <v>0</v>
      </c>
      <c r="S274" s="181">
        <v>0</v>
      </c>
      <c r="T274" s="182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3" t="s">
        <v>2891</v>
      </c>
      <c r="AT274" s="183" t="s">
        <v>216</v>
      </c>
      <c r="AU274" s="183" t="s">
        <v>80</v>
      </c>
      <c r="AY274" s="18" t="s">
        <v>213</v>
      </c>
      <c r="BE274" s="184">
        <f>IF(N274="základní",J274,0)</f>
        <v>0</v>
      </c>
      <c r="BF274" s="184">
        <f>IF(N274="snížená",J274,0)</f>
        <v>0</v>
      </c>
      <c r="BG274" s="184">
        <f>IF(N274="zákl. přenesená",J274,0)</f>
        <v>0</v>
      </c>
      <c r="BH274" s="184">
        <f>IF(N274="sníž. přenesená",J274,0)</f>
        <v>0</v>
      </c>
      <c r="BI274" s="184">
        <f>IF(N274="nulová",J274,0)</f>
        <v>0</v>
      </c>
      <c r="BJ274" s="18" t="s">
        <v>76</v>
      </c>
      <c r="BK274" s="184">
        <f>ROUND(I274*H274,2)</f>
        <v>0</v>
      </c>
      <c r="BL274" s="18" t="s">
        <v>2891</v>
      </c>
      <c r="BM274" s="183" t="s">
        <v>3938</v>
      </c>
    </row>
    <row r="275" s="2" customFormat="1" ht="21.75" customHeight="1">
      <c r="A275" s="37"/>
      <c r="B275" s="171"/>
      <c r="C275" s="172" t="s">
        <v>964</v>
      </c>
      <c r="D275" s="172" t="s">
        <v>216</v>
      </c>
      <c r="E275" s="173" t="s">
        <v>3939</v>
      </c>
      <c r="F275" s="174" t="s">
        <v>3940</v>
      </c>
      <c r="G275" s="175" t="s">
        <v>414</v>
      </c>
      <c r="H275" s="176">
        <v>2</v>
      </c>
      <c r="I275" s="177"/>
      <c r="J275" s="178">
        <f>ROUND(I275*H275,2)</f>
        <v>0</v>
      </c>
      <c r="K275" s="174" t="s">
        <v>415</v>
      </c>
      <c r="L275" s="38"/>
      <c r="M275" s="179" t="s">
        <v>3</v>
      </c>
      <c r="N275" s="180" t="s">
        <v>43</v>
      </c>
      <c r="O275" s="71"/>
      <c r="P275" s="181">
        <f>O275*H275</f>
        <v>0</v>
      </c>
      <c r="Q275" s="181">
        <v>0</v>
      </c>
      <c r="R275" s="181">
        <f>Q275*H275</f>
        <v>0</v>
      </c>
      <c r="S275" s="181">
        <v>0</v>
      </c>
      <c r="T275" s="182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3" t="s">
        <v>2891</v>
      </c>
      <c r="AT275" s="183" t="s">
        <v>216</v>
      </c>
      <c r="AU275" s="183" t="s">
        <v>80</v>
      </c>
      <c r="AY275" s="18" t="s">
        <v>213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8" t="s">
        <v>76</v>
      </c>
      <c r="BK275" s="184">
        <f>ROUND(I275*H275,2)</f>
        <v>0</v>
      </c>
      <c r="BL275" s="18" t="s">
        <v>2891</v>
      </c>
      <c r="BM275" s="183" t="s">
        <v>3941</v>
      </c>
    </row>
    <row r="276" s="2" customFormat="1" ht="21.75" customHeight="1">
      <c r="A276" s="37"/>
      <c r="B276" s="171"/>
      <c r="C276" s="172" t="s">
        <v>966</v>
      </c>
      <c r="D276" s="172" t="s">
        <v>216</v>
      </c>
      <c r="E276" s="173" t="s">
        <v>3942</v>
      </c>
      <c r="F276" s="174" t="s">
        <v>3940</v>
      </c>
      <c r="G276" s="175" t="s">
        <v>414</v>
      </c>
      <c r="H276" s="176">
        <v>1</v>
      </c>
      <c r="I276" s="177"/>
      <c r="J276" s="178">
        <f>ROUND(I276*H276,2)</f>
        <v>0</v>
      </c>
      <c r="K276" s="174" t="s">
        <v>415</v>
      </c>
      <c r="L276" s="38"/>
      <c r="M276" s="179" t="s">
        <v>3</v>
      </c>
      <c r="N276" s="180" t="s">
        <v>43</v>
      </c>
      <c r="O276" s="71"/>
      <c r="P276" s="181">
        <f>O276*H276</f>
        <v>0</v>
      </c>
      <c r="Q276" s="181">
        <v>0</v>
      </c>
      <c r="R276" s="181">
        <f>Q276*H276</f>
        <v>0</v>
      </c>
      <c r="S276" s="181">
        <v>0</v>
      </c>
      <c r="T276" s="182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3" t="s">
        <v>2891</v>
      </c>
      <c r="AT276" s="183" t="s">
        <v>216</v>
      </c>
      <c r="AU276" s="183" t="s">
        <v>80</v>
      </c>
      <c r="AY276" s="18" t="s">
        <v>213</v>
      </c>
      <c r="BE276" s="184">
        <f>IF(N276="základní",J276,0)</f>
        <v>0</v>
      </c>
      <c r="BF276" s="184">
        <f>IF(N276="snížená",J276,0)</f>
        <v>0</v>
      </c>
      <c r="BG276" s="184">
        <f>IF(N276="zákl. přenesená",J276,0)</f>
        <v>0</v>
      </c>
      <c r="BH276" s="184">
        <f>IF(N276="sníž. přenesená",J276,0)</f>
        <v>0</v>
      </c>
      <c r="BI276" s="184">
        <f>IF(N276="nulová",J276,0)</f>
        <v>0</v>
      </c>
      <c r="BJ276" s="18" t="s">
        <v>76</v>
      </c>
      <c r="BK276" s="184">
        <f>ROUND(I276*H276,2)</f>
        <v>0</v>
      </c>
      <c r="BL276" s="18" t="s">
        <v>2891</v>
      </c>
      <c r="BM276" s="183" t="s">
        <v>3943</v>
      </c>
    </row>
    <row r="277" s="2" customFormat="1" ht="21.75" customHeight="1">
      <c r="A277" s="37"/>
      <c r="B277" s="171"/>
      <c r="C277" s="172" t="s">
        <v>970</v>
      </c>
      <c r="D277" s="172" t="s">
        <v>216</v>
      </c>
      <c r="E277" s="173" t="s">
        <v>3944</v>
      </c>
      <c r="F277" s="174" t="s">
        <v>3940</v>
      </c>
      <c r="G277" s="175" t="s">
        <v>414</v>
      </c>
      <c r="H277" s="176">
        <v>2</v>
      </c>
      <c r="I277" s="177"/>
      <c r="J277" s="178">
        <f>ROUND(I277*H277,2)</f>
        <v>0</v>
      </c>
      <c r="K277" s="174" t="s">
        <v>415</v>
      </c>
      <c r="L277" s="38"/>
      <c r="M277" s="179" t="s">
        <v>3</v>
      </c>
      <c r="N277" s="180" t="s">
        <v>43</v>
      </c>
      <c r="O277" s="71"/>
      <c r="P277" s="181">
        <f>O277*H277</f>
        <v>0</v>
      </c>
      <c r="Q277" s="181">
        <v>0</v>
      </c>
      <c r="R277" s="181">
        <f>Q277*H277</f>
        <v>0</v>
      </c>
      <c r="S277" s="181">
        <v>0</v>
      </c>
      <c r="T277" s="182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3" t="s">
        <v>2891</v>
      </c>
      <c r="AT277" s="183" t="s">
        <v>216</v>
      </c>
      <c r="AU277" s="183" t="s">
        <v>80</v>
      </c>
      <c r="AY277" s="18" t="s">
        <v>213</v>
      </c>
      <c r="BE277" s="184">
        <f>IF(N277="základní",J277,0)</f>
        <v>0</v>
      </c>
      <c r="BF277" s="184">
        <f>IF(N277="snížená",J277,0)</f>
        <v>0</v>
      </c>
      <c r="BG277" s="184">
        <f>IF(N277="zákl. přenesená",J277,0)</f>
        <v>0</v>
      </c>
      <c r="BH277" s="184">
        <f>IF(N277="sníž. přenesená",J277,0)</f>
        <v>0</v>
      </c>
      <c r="BI277" s="184">
        <f>IF(N277="nulová",J277,0)</f>
        <v>0</v>
      </c>
      <c r="BJ277" s="18" t="s">
        <v>76</v>
      </c>
      <c r="BK277" s="184">
        <f>ROUND(I277*H277,2)</f>
        <v>0</v>
      </c>
      <c r="BL277" s="18" t="s">
        <v>2891</v>
      </c>
      <c r="BM277" s="183" t="s">
        <v>3945</v>
      </c>
    </row>
    <row r="278" s="2" customFormat="1" ht="16.5" customHeight="1">
      <c r="A278" s="37"/>
      <c r="B278" s="171"/>
      <c r="C278" s="172" t="s">
        <v>977</v>
      </c>
      <c r="D278" s="172" t="s">
        <v>216</v>
      </c>
      <c r="E278" s="173" t="s">
        <v>3946</v>
      </c>
      <c r="F278" s="174" t="s">
        <v>3947</v>
      </c>
      <c r="G278" s="175" t="s">
        <v>403</v>
      </c>
      <c r="H278" s="176">
        <v>120</v>
      </c>
      <c r="I278" s="177"/>
      <c r="J278" s="178">
        <f>ROUND(I278*H278,2)</f>
        <v>0</v>
      </c>
      <c r="K278" s="174" t="s">
        <v>415</v>
      </c>
      <c r="L278" s="38"/>
      <c r="M278" s="179" t="s">
        <v>3</v>
      </c>
      <c r="N278" s="180" t="s">
        <v>43</v>
      </c>
      <c r="O278" s="71"/>
      <c r="P278" s="181">
        <f>O278*H278</f>
        <v>0</v>
      </c>
      <c r="Q278" s="181">
        <v>0</v>
      </c>
      <c r="R278" s="181">
        <f>Q278*H278</f>
        <v>0</v>
      </c>
      <c r="S278" s="181">
        <v>0</v>
      </c>
      <c r="T278" s="182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3" t="s">
        <v>2891</v>
      </c>
      <c r="AT278" s="183" t="s">
        <v>216</v>
      </c>
      <c r="AU278" s="183" t="s">
        <v>80</v>
      </c>
      <c r="AY278" s="18" t="s">
        <v>213</v>
      </c>
      <c r="BE278" s="184">
        <f>IF(N278="základní",J278,0)</f>
        <v>0</v>
      </c>
      <c r="BF278" s="184">
        <f>IF(N278="snížená",J278,0)</f>
        <v>0</v>
      </c>
      <c r="BG278" s="184">
        <f>IF(N278="zákl. přenesená",J278,0)</f>
        <v>0</v>
      </c>
      <c r="BH278" s="184">
        <f>IF(N278="sníž. přenesená",J278,0)</f>
        <v>0</v>
      </c>
      <c r="BI278" s="184">
        <f>IF(N278="nulová",J278,0)</f>
        <v>0</v>
      </c>
      <c r="BJ278" s="18" t="s">
        <v>76</v>
      </c>
      <c r="BK278" s="184">
        <f>ROUND(I278*H278,2)</f>
        <v>0</v>
      </c>
      <c r="BL278" s="18" t="s">
        <v>2891</v>
      </c>
      <c r="BM278" s="183" t="s">
        <v>3948</v>
      </c>
    </row>
    <row r="279" s="2" customFormat="1" ht="16.5" customHeight="1">
      <c r="A279" s="37"/>
      <c r="B279" s="171"/>
      <c r="C279" s="172" t="s">
        <v>982</v>
      </c>
      <c r="D279" s="172" t="s">
        <v>216</v>
      </c>
      <c r="E279" s="173" t="s">
        <v>3946</v>
      </c>
      <c r="F279" s="174" t="s">
        <v>3947</v>
      </c>
      <c r="G279" s="175" t="s">
        <v>403</v>
      </c>
      <c r="H279" s="176">
        <v>50</v>
      </c>
      <c r="I279" s="177"/>
      <c r="J279" s="178">
        <f>ROUND(I279*H279,2)</f>
        <v>0</v>
      </c>
      <c r="K279" s="174" t="s">
        <v>415</v>
      </c>
      <c r="L279" s="38"/>
      <c r="M279" s="179" t="s">
        <v>3</v>
      </c>
      <c r="N279" s="180" t="s">
        <v>43</v>
      </c>
      <c r="O279" s="71"/>
      <c r="P279" s="181">
        <f>O279*H279</f>
        <v>0</v>
      </c>
      <c r="Q279" s="181">
        <v>0</v>
      </c>
      <c r="R279" s="181">
        <f>Q279*H279</f>
        <v>0</v>
      </c>
      <c r="S279" s="181">
        <v>0</v>
      </c>
      <c r="T279" s="182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3" t="s">
        <v>2891</v>
      </c>
      <c r="AT279" s="183" t="s">
        <v>216</v>
      </c>
      <c r="AU279" s="183" t="s">
        <v>80</v>
      </c>
      <c r="AY279" s="18" t="s">
        <v>213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8" t="s">
        <v>76</v>
      </c>
      <c r="BK279" s="184">
        <f>ROUND(I279*H279,2)</f>
        <v>0</v>
      </c>
      <c r="BL279" s="18" t="s">
        <v>2891</v>
      </c>
      <c r="BM279" s="183" t="s">
        <v>3949</v>
      </c>
    </row>
    <row r="280" s="2" customFormat="1" ht="16.5" customHeight="1">
      <c r="A280" s="37"/>
      <c r="B280" s="171"/>
      <c r="C280" s="172" t="s">
        <v>987</v>
      </c>
      <c r="D280" s="172" t="s">
        <v>216</v>
      </c>
      <c r="E280" s="173" t="s">
        <v>3946</v>
      </c>
      <c r="F280" s="174" t="s">
        <v>3947</v>
      </c>
      <c r="G280" s="175" t="s">
        <v>403</v>
      </c>
      <c r="H280" s="176">
        <v>30</v>
      </c>
      <c r="I280" s="177"/>
      <c r="J280" s="178">
        <f>ROUND(I280*H280,2)</f>
        <v>0</v>
      </c>
      <c r="K280" s="174" t="s">
        <v>415</v>
      </c>
      <c r="L280" s="38"/>
      <c r="M280" s="179" t="s">
        <v>3</v>
      </c>
      <c r="N280" s="180" t="s">
        <v>43</v>
      </c>
      <c r="O280" s="71"/>
      <c r="P280" s="181">
        <f>O280*H280</f>
        <v>0</v>
      </c>
      <c r="Q280" s="181">
        <v>0</v>
      </c>
      <c r="R280" s="181">
        <f>Q280*H280</f>
        <v>0</v>
      </c>
      <c r="S280" s="181">
        <v>0</v>
      </c>
      <c r="T280" s="182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3" t="s">
        <v>2891</v>
      </c>
      <c r="AT280" s="183" t="s">
        <v>216</v>
      </c>
      <c r="AU280" s="183" t="s">
        <v>80</v>
      </c>
      <c r="AY280" s="18" t="s">
        <v>213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8" t="s">
        <v>76</v>
      </c>
      <c r="BK280" s="184">
        <f>ROUND(I280*H280,2)</f>
        <v>0</v>
      </c>
      <c r="BL280" s="18" t="s">
        <v>2891</v>
      </c>
      <c r="BM280" s="183" t="s">
        <v>3950</v>
      </c>
    </row>
    <row r="281" s="2" customFormat="1" ht="16.5" customHeight="1">
      <c r="A281" s="37"/>
      <c r="B281" s="171"/>
      <c r="C281" s="172" t="s">
        <v>992</v>
      </c>
      <c r="D281" s="172" t="s">
        <v>216</v>
      </c>
      <c r="E281" s="173" t="s">
        <v>3951</v>
      </c>
      <c r="F281" s="174" t="s">
        <v>3952</v>
      </c>
      <c r="G281" s="175" t="s">
        <v>403</v>
      </c>
      <c r="H281" s="176">
        <v>480</v>
      </c>
      <c r="I281" s="177"/>
      <c r="J281" s="178">
        <f>ROUND(I281*H281,2)</f>
        <v>0</v>
      </c>
      <c r="K281" s="174" t="s">
        <v>415</v>
      </c>
      <c r="L281" s="38"/>
      <c r="M281" s="179" t="s">
        <v>3</v>
      </c>
      <c r="N281" s="180" t="s">
        <v>43</v>
      </c>
      <c r="O281" s="71"/>
      <c r="P281" s="181">
        <f>O281*H281</f>
        <v>0</v>
      </c>
      <c r="Q281" s="181">
        <v>0</v>
      </c>
      <c r="R281" s="181">
        <f>Q281*H281</f>
        <v>0</v>
      </c>
      <c r="S281" s="181">
        <v>0</v>
      </c>
      <c r="T281" s="182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3" t="s">
        <v>2891</v>
      </c>
      <c r="AT281" s="183" t="s">
        <v>216</v>
      </c>
      <c r="AU281" s="183" t="s">
        <v>80</v>
      </c>
      <c r="AY281" s="18" t="s">
        <v>213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8" t="s">
        <v>76</v>
      </c>
      <c r="BK281" s="184">
        <f>ROUND(I281*H281,2)</f>
        <v>0</v>
      </c>
      <c r="BL281" s="18" t="s">
        <v>2891</v>
      </c>
      <c r="BM281" s="183" t="s">
        <v>3953</v>
      </c>
    </row>
    <row r="282" s="2" customFormat="1" ht="16.5" customHeight="1">
      <c r="A282" s="37"/>
      <c r="B282" s="171"/>
      <c r="C282" s="172" t="s">
        <v>996</v>
      </c>
      <c r="D282" s="172" t="s">
        <v>216</v>
      </c>
      <c r="E282" s="173" t="s">
        <v>3951</v>
      </c>
      <c r="F282" s="174" t="s">
        <v>3952</v>
      </c>
      <c r="G282" s="175" t="s">
        <v>403</v>
      </c>
      <c r="H282" s="176">
        <v>480</v>
      </c>
      <c r="I282" s="177"/>
      <c r="J282" s="178">
        <f>ROUND(I282*H282,2)</f>
        <v>0</v>
      </c>
      <c r="K282" s="174" t="s">
        <v>415</v>
      </c>
      <c r="L282" s="38"/>
      <c r="M282" s="179" t="s">
        <v>3</v>
      </c>
      <c r="N282" s="180" t="s">
        <v>43</v>
      </c>
      <c r="O282" s="71"/>
      <c r="P282" s="181">
        <f>O282*H282</f>
        <v>0</v>
      </c>
      <c r="Q282" s="181">
        <v>0</v>
      </c>
      <c r="R282" s="181">
        <f>Q282*H282</f>
        <v>0</v>
      </c>
      <c r="S282" s="181">
        <v>0</v>
      </c>
      <c r="T282" s="182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3" t="s">
        <v>2891</v>
      </c>
      <c r="AT282" s="183" t="s">
        <v>216</v>
      </c>
      <c r="AU282" s="183" t="s">
        <v>80</v>
      </c>
      <c r="AY282" s="18" t="s">
        <v>213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8" t="s">
        <v>76</v>
      </c>
      <c r="BK282" s="184">
        <f>ROUND(I282*H282,2)</f>
        <v>0</v>
      </c>
      <c r="BL282" s="18" t="s">
        <v>2891</v>
      </c>
      <c r="BM282" s="183" t="s">
        <v>3954</v>
      </c>
    </row>
    <row r="283" s="2" customFormat="1" ht="16.5" customHeight="1">
      <c r="A283" s="37"/>
      <c r="B283" s="171"/>
      <c r="C283" s="172" t="s">
        <v>1002</v>
      </c>
      <c r="D283" s="172" t="s">
        <v>216</v>
      </c>
      <c r="E283" s="173" t="s">
        <v>3951</v>
      </c>
      <c r="F283" s="174" t="s">
        <v>3952</v>
      </c>
      <c r="G283" s="175" t="s">
        <v>403</v>
      </c>
      <c r="H283" s="176">
        <v>80</v>
      </c>
      <c r="I283" s="177"/>
      <c r="J283" s="178">
        <f>ROUND(I283*H283,2)</f>
        <v>0</v>
      </c>
      <c r="K283" s="174" t="s">
        <v>415</v>
      </c>
      <c r="L283" s="38"/>
      <c r="M283" s="179" t="s">
        <v>3</v>
      </c>
      <c r="N283" s="180" t="s">
        <v>43</v>
      </c>
      <c r="O283" s="71"/>
      <c r="P283" s="181">
        <f>O283*H283</f>
        <v>0</v>
      </c>
      <c r="Q283" s="181">
        <v>0</v>
      </c>
      <c r="R283" s="181">
        <f>Q283*H283</f>
        <v>0</v>
      </c>
      <c r="S283" s="181">
        <v>0</v>
      </c>
      <c r="T283" s="182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3" t="s">
        <v>2891</v>
      </c>
      <c r="AT283" s="183" t="s">
        <v>216</v>
      </c>
      <c r="AU283" s="183" t="s">
        <v>80</v>
      </c>
      <c r="AY283" s="18" t="s">
        <v>213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8" t="s">
        <v>76</v>
      </c>
      <c r="BK283" s="184">
        <f>ROUND(I283*H283,2)</f>
        <v>0</v>
      </c>
      <c r="BL283" s="18" t="s">
        <v>2891</v>
      </c>
      <c r="BM283" s="183" t="s">
        <v>3955</v>
      </c>
    </row>
    <row r="284" s="2" customFormat="1" ht="16.5" customHeight="1">
      <c r="A284" s="37"/>
      <c r="B284" s="171"/>
      <c r="C284" s="172" t="s">
        <v>1007</v>
      </c>
      <c r="D284" s="172" t="s">
        <v>216</v>
      </c>
      <c r="E284" s="173" t="s">
        <v>3956</v>
      </c>
      <c r="F284" s="174" t="s">
        <v>3957</v>
      </c>
      <c r="G284" s="175" t="s">
        <v>403</v>
      </c>
      <c r="H284" s="176">
        <v>60</v>
      </c>
      <c r="I284" s="177"/>
      <c r="J284" s="178">
        <f>ROUND(I284*H284,2)</f>
        <v>0</v>
      </c>
      <c r="K284" s="174" t="s">
        <v>415</v>
      </c>
      <c r="L284" s="38"/>
      <c r="M284" s="179" t="s">
        <v>3</v>
      </c>
      <c r="N284" s="180" t="s">
        <v>43</v>
      </c>
      <c r="O284" s="71"/>
      <c r="P284" s="181">
        <f>O284*H284</f>
        <v>0</v>
      </c>
      <c r="Q284" s="181">
        <v>0</v>
      </c>
      <c r="R284" s="181">
        <f>Q284*H284</f>
        <v>0</v>
      </c>
      <c r="S284" s="181">
        <v>0</v>
      </c>
      <c r="T284" s="182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3" t="s">
        <v>2891</v>
      </c>
      <c r="AT284" s="183" t="s">
        <v>216</v>
      </c>
      <c r="AU284" s="183" t="s">
        <v>80</v>
      </c>
      <c r="AY284" s="18" t="s">
        <v>213</v>
      </c>
      <c r="BE284" s="184">
        <f>IF(N284="základní",J284,0)</f>
        <v>0</v>
      </c>
      <c r="BF284" s="184">
        <f>IF(N284="snížená",J284,0)</f>
        <v>0</v>
      </c>
      <c r="BG284" s="184">
        <f>IF(N284="zákl. přenesená",J284,0)</f>
        <v>0</v>
      </c>
      <c r="BH284" s="184">
        <f>IF(N284="sníž. přenesená",J284,0)</f>
        <v>0</v>
      </c>
      <c r="BI284" s="184">
        <f>IF(N284="nulová",J284,0)</f>
        <v>0</v>
      </c>
      <c r="BJ284" s="18" t="s">
        <v>76</v>
      </c>
      <c r="BK284" s="184">
        <f>ROUND(I284*H284,2)</f>
        <v>0</v>
      </c>
      <c r="BL284" s="18" t="s">
        <v>2891</v>
      </c>
      <c r="BM284" s="183" t="s">
        <v>3958</v>
      </c>
    </row>
    <row r="285" s="2" customFormat="1" ht="16.5" customHeight="1">
      <c r="A285" s="37"/>
      <c r="B285" s="171"/>
      <c r="C285" s="172" t="s">
        <v>1012</v>
      </c>
      <c r="D285" s="172" t="s">
        <v>216</v>
      </c>
      <c r="E285" s="173" t="s">
        <v>3951</v>
      </c>
      <c r="F285" s="174" t="s">
        <v>3952</v>
      </c>
      <c r="G285" s="175" t="s">
        <v>403</v>
      </c>
      <c r="H285" s="176">
        <v>442</v>
      </c>
      <c r="I285" s="177"/>
      <c r="J285" s="178">
        <f>ROUND(I285*H285,2)</f>
        <v>0</v>
      </c>
      <c r="K285" s="174" t="s">
        <v>415</v>
      </c>
      <c r="L285" s="38"/>
      <c r="M285" s="179" t="s">
        <v>3</v>
      </c>
      <c r="N285" s="180" t="s">
        <v>43</v>
      </c>
      <c r="O285" s="71"/>
      <c r="P285" s="181">
        <f>O285*H285</f>
        <v>0</v>
      </c>
      <c r="Q285" s="181">
        <v>0</v>
      </c>
      <c r="R285" s="181">
        <f>Q285*H285</f>
        <v>0</v>
      </c>
      <c r="S285" s="181">
        <v>0</v>
      </c>
      <c r="T285" s="182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3" t="s">
        <v>2891</v>
      </c>
      <c r="AT285" s="183" t="s">
        <v>216</v>
      </c>
      <c r="AU285" s="183" t="s">
        <v>80</v>
      </c>
      <c r="AY285" s="18" t="s">
        <v>213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8" t="s">
        <v>76</v>
      </c>
      <c r="BK285" s="184">
        <f>ROUND(I285*H285,2)</f>
        <v>0</v>
      </c>
      <c r="BL285" s="18" t="s">
        <v>2891</v>
      </c>
      <c r="BM285" s="183" t="s">
        <v>3959</v>
      </c>
    </row>
    <row r="286" s="2" customFormat="1" ht="16.5" customHeight="1">
      <c r="A286" s="37"/>
      <c r="B286" s="171"/>
      <c r="C286" s="172" t="s">
        <v>1017</v>
      </c>
      <c r="D286" s="172" t="s">
        <v>216</v>
      </c>
      <c r="E286" s="173" t="s">
        <v>3960</v>
      </c>
      <c r="F286" s="174" t="s">
        <v>3961</v>
      </c>
      <c r="G286" s="175" t="s">
        <v>403</v>
      </c>
      <c r="H286" s="176">
        <v>220</v>
      </c>
      <c r="I286" s="177"/>
      <c r="J286" s="178">
        <f>ROUND(I286*H286,2)</f>
        <v>0</v>
      </c>
      <c r="K286" s="174" t="s">
        <v>415</v>
      </c>
      <c r="L286" s="38"/>
      <c r="M286" s="179" t="s">
        <v>3</v>
      </c>
      <c r="N286" s="180" t="s">
        <v>43</v>
      </c>
      <c r="O286" s="71"/>
      <c r="P286" s="181">
        <f>O286*H286</f>
        <v>0</v>
      </c>
      <c r="Q286" s="181">
        <v>0</v>
      </c>
      <c r="R286" s="181">
        <f>Q286*H286</f>
        <v>0</v>
      </c>
      <c r="S286" s="181">
        <v>0</v>
      </c>
      <c r="T286" s="182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3" t="s">
        <v>2891</v>
      </c>
      <c r="AT286" s="183" t="s">
        <v>216</v>
      </c>
      <c r="AU286" s="183" t="s">
        <v>80</v>
      </c>
      <c r="AY286" s="18" t="s">
        <v>213</v>
      </c>
      <c r="BE286" s="184">
        <f>IF(N286="základní",J286,0)</f>
        <v>0</v>
      </c>
      <c r="BF286" s="184">
        <f>IF(N286="snížená",J286,0)</f>
        <v>0</v>
      </c>
      <c r="BG286" s="184">
        <f>IF(N286="zákl. přenesená",J286,0)</f>
        <v>0</v>
      </c>
      <c r="BH286" s="184">
        <f>IF(N286="sníž. přenesená",J286,0)</f>
        <v>0</v>
      </c>
      <c r="BI286" s="184">
        <f>IF(N286="nulová",J286,0)</f>
        <v>0</v>
      </c>
      <c r="BJ286" s="18" t="s">
        <v>76</v>
      </c>
      <c r="BK286" s="184">
        <f>ROUND(I286*H286,2)</f>
        <v>0</v>
      </c>
      <c r="BL286" s="18" t="s">
        <v>2891</v>
      </c>
      <c r="BM286" s="183" t="s">
        <v>3962</v>
      </c>
    </row>
    <row r="287" s="2" customFormat="1" ht="16.5" customHeight="1">
      <c r="A287" s="37"/>
      <c r="B287" s="171"/>
      <c r="C287" s="172" t="s">
        <v>1023</v>
      </c>
      <c r="D287" s="172" t="s">
        <v>216</v>
      </c>
      <c r="E287" s="173" t="s">
        <v>3960</v>
      </c>
      <c r="F287" s="174" t="s">
        <v>3961</v>
      </c>
      <c r="G287" s="175" t="s">
        <v>403</v>
      </c>
      <c r="H287" s="176">
        <v>140</v>
      </c>
      <c r="I287" s="177"/>
      <c r="J287" s="178">
        <f>ROUND(I287*H287,2)</f>
        <v>0</v>
      </c>
      <c r="K287" s="174" t="s">
        <v>415</v>
      </c>
      <c r="L287" s="38"/>
      <c r="M287" s="179" t="s">
        <v>3</v>
      </c>
      <c r="N287" s="180" t="s">
        <v>43</v>
      </c>
      <c r="O287" s="71"/>
      <c r="P287" s="181">
        <f>O287*H287</f>
        <v>0</v>
      </c>
      <c r="Q287" s="181">
        <v>0</v>
      </c>
      <c r="R287" s="181">
        <f>Q287*H287</f>
        <v>0</v>
      </c>
      <c r="S287" s="181">
        <v>0</v>
      </c>
      <c r="T287" s="182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3" t="s">
        <v>2891</v>
      </c>
      <c r="AT287" s="183" t="s">
        <v>216</v>
      </c>
      <c r="AU287" s="183" t="s">
        <v>80</v>
      </c>
      <c r="AY287" s="18" t="s">
        <v>213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8" t="s">
        <v>76</v>
      </c>
      <c r="BK287" s="184">
        <f>ROUND(I287*H287,2)</f>
        <v>0</v>
      </c>
      <c r="BL287" s="18" t="s">
        <v>2891</v>
      </c>
      <c r="BM287" s="183" t="s">
        <v>3963</v>
      </c>
    </row>
    <row r="288" s="2" customFormat="1" ht="16.5" customHeight="1">
      <c r="A288" s="37"/>
      <c r="B288" s="171"/>
      <c r="C288" s="172" t="s">
        <v>1028</v>
      </c>
      <c r="D288" s="172" t="s">
        <v>216</v>
      </c>
      <c r="E288" s="173" t="s">
        <v>3964</v>
      </c>
      <c r="F288" s="174" t="s">
        <v>3965</v>
      </c>
      <c r="G288" s="175" t="s">
        <v>403</v>
      </c>
      <c r="H288" s="176">
        <v>15</v>
      </c>
      <c r="I288" s="177"/>
      <c r="J288" s="178">
        <f>ROUND(I288*H288,2)</f>
        <v>0</v>
      </c>
      <c r="K288" s="174" t="s">
        <v>415</v>
      </c>
      <c r="L288" s="38"/>
      <c r="M288" s="179" t="s">
        <v>3</v>
      </c>
      <c r="N288" s="180" t="s">
        <v>43</v>
      </c>
      <c r="O288" s="71"/>
      <c r="P288" s="181">
        <f>O288*H288</f>
        <v>0</v>
      </c>
      <c r="Q288" s="181">
        <v>0</v>
      </c>
      <c r="R288" s="181">
        <f>Q288*H288</f>
        <v>0</v>
      </c>
      <c r="S288" s="181">
        <v>0</v>
      </c>
      <c r="T288" s="182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3" t="s">
        <v>2891</v>
      </c>
      <c r="AT288" s="183" t="s">
        <v>216</v>
      </c>
      <c r="AU288" s="183" t="s">
        <v>80</v>
      </c>
      <c r="AY288" s="18" t="s">
        <v>213</v>
      </c>
      <c r="BE288" s="184">
        <f>IF(N288="základní",J288,0)</f>
        <v>0</v>
      </c>
      <c r="BF288" s="184">
        <f>IF(N288="snížená",J288,0)</f>
        <v>0</v>
      </c>
      <c r="BG288" s="184">
        <f>IF(N288="zákl. přenesená",J288,0)</f>
        <v>0</v>
      </c>
      <c r="BH288" s="184">
        <f>IF(N288="sníž. přenesená",J288,0)</f>
        <v>0</v>
      </c>
      <c r="BI288" s="184">
        <f>IF(N288="nulová",J288,0)</f>
        <v>0</v>
      </c>
      <c r="BJ288" s="18" t="s">
        <v>76</v>
      </c>
      <c r="BK288" s="184">
        <f>ROUND(I288*H288,2)</f>
        <v>0</v>
      </c>
      <c r="BL288" s="18" t="s">
        <v>2891</v>
      </c>
      <c r="BM288" s="183" t="s">
        <v>3966</v>
      </c>
    </row>
    <row r="289" s="2" customFormat="1" ht="16.5" customHeight="1">
      <c r="A289" s="37"/>
      <c r="B289" s="171"/>
      <c r="C289" s="172" t="s">
        <v>1033</v>
      </c>
      <c r="D289" s="172" t="s">
        <v>216</v>
      </c>
      <c r="E289" s="173" t="s">
        <v>3967</v>
      </c>
      <c r="F289" s="174" t="s">
        <v>3968</v>
      </c>
      <c r="G289" s="175" t="s">
        <v>403</v>
      </c>
      <c r="H289" s="176">
        <v>30</v>
      </c>
      <c r="I289" s="177"/>
      <c r="J289" s="178">
        <f>ROUND(I289*H289,2)</f>
        <v>0</v>
      </c>
      <c r="K289" s="174" t="s">
        <v>415</v>
      </c>
      <c r="L289" s="38"/>
      <c r="M289" s="179" t="s">
        <v>3</v>
      </c>
      <c r="N289" s="180" t="s">
        <v>43</v>
      </c>
      <c r="O289" s="71"/>
      <c r="P289" s="181">
        <f>O289*H289</f>
        <v>0</v>
      </c>
      <c r="Q289" s="181">
        <v>0</v>
      </c>
      <c r="R289" s="181">
        <f>Q289*H289</f>
        <v>0</v>
      </c>
      <c r="S289" s="181">
        <v>0</v>
      </c>
      <c r="T289" s="182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3" t="s">
        <v>2891</v>
      </c>
      <c r="AT289" s="183" t="s">
        <v>216</v>
      </c>
      <c r="AU289" s="183" t="s">
        <v>80</v>
      </c>
      <c r="AY289" s="18" t="s">
        <v>213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8" t="s">
        <v>76</v>
      </c>
      <c r="BK289" s="184">
        <f>ROUND(I289*H289,2)</f>
        <v>0</v>
      </c>
      <c r="BL289" s="18" t="s">
        <v>2891</v>
      </c>
      <c r="BM289" s="183" t="s">
        <v>3969</v>
      </c>
    </row>
    <row r="290" s="2" customFormat="1" ht="16.5" customHeight="1">
      <c r="A290" s="37"/>
      <c r="B290" s="171"/>
      <c r="C290" s="172" t="s">
        <v>1038</v>
      </c>
      <c r="D290" s="172" t="s">
        <v>216</v>
      </c>
      <c r="E290" s="173" t="s">
        <v>3970</v>
      </c>
      <c r="F290" s="174" t="s">
        <v>3971</v>
      </c>
      <c r="G290" s="175" t="s">
        <v>403</v>
      </c>
      <c r="H290" s="176">
        <v>450</v>
      </c>
      <c r="I290" s="177"/>
      <c r="J290" s="178">
        <f>ROUND(I290*H290,2)</f>
        <v>0</v>
      </c>
      <c r="K290" s="174" t="s">
        <v>415</v>
      </c>
      <c r="L290" s="38"/>
      <c r="M290" s="179" t="s">
        <v>3</v>
      </c>
      <c r="N290" s="180" t="s">
        <v>43</v>
      </c>
      <c r="O290" s="71"/>
      <c r="P290" s="181">
        <f>O290*H290</f>
        <v>0</v>
      </c>
      <c r="Q290" s="181">
        <v>0</v>
      </c>
      <c r="R290" s="181">
        <f>Q290*H290</f>
        <v>0</v>
      </c>
      <c r="S290" s="181">
        <v>0</v>
      </c>
      <c r="T290" s="182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3" t="s">
        <v>2891</v>
      </c>
      <c r="AT290" s="183" t="s">
        <v>216</v>
      </c>
      <c r="AU290" s="183" t="s">
        <v>80</v>
      </c>
      <c r="AY290" s="18" t="s">
        <v>213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8" t="s">
        <v>76</v>
      </c>
      <c r="BK290" s="184">
        <f>ROUND(I290*H290,2)</f>
        <v>0</v>
      </c>
      <c r="BL290" s="18" t="s">
        <v>2891</v>
      </c>
      <c r="BM290" s="183" t="s">
        <v>3972</v>
      </c>
    </row>
    <row r="291" s="2" customFormat="1" ht="16.5" customHeight="1">
      <c r="A291" s="37"/>
      <c r="B291" s="171"/>
      <c r="C291" s="172" t="s">
        <v>1043</v>
      </c>
      <c r="D291" s="172" t="s">
        <v>216</v>
      </c>
      <c r="E291" s="173" t="s">
        <v>3973</v>
      </c>
      <c r="F291" s="174" t="s">
        <v>3974</v>
      </c>
      <c r="G291" s="175" t="s">
        <v>414</v>
      </c>
      <c r="H291" s="176">
        <v>2</v>
      </c>
      <c r="I291" s="177"/>
      <c r="J291" s="178">
        <f>ROUND(I291*H291,2)</f>
        <v>0</v>
      </c>
      <c r="K291" s="174" t="s">
        <v>415</v>
      </c>
      <c r="L291" s="38"/>
      <c r="M291" s="179" t="s">
        <v>3</v>
      </c>
      <c r="N291" s="180" t="s">
        <v>43</v>
      </c>
      <c r="O291" s="71"/>
      <c r="P291" s="181">
        <f>O291*H291</f>
        <v>0</v>
      </c>
      <c r="Q291" s="181">
        <v>0</v>
      </c>
      <c r="R291" s="181">
        <f>Q291*H291</f>
        <v>0</v>
      </c>
      <c r="S291" s="181">
        <v>0</v>
      </c>
      <c r="T291" s="182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3" t="s">
        <v>2891</v>
      </c>
      <c r="AT291" s="183" t="s">
        <v>216</v>
      </c>
      <c r="AU291" s="183" t="s">
        <v>80</v>
      </c>
      <c r="AY291" s="18" t="s">
        <v>213</v>
      </c>
      <c r="BE291" s="184">
        <f>IF(N291="základní",J291,0)</f>
        <v>0</v>
      </c>
      <c r="BF291" s="184">
        <f>IF(N291="snížená",J291,0)</f>
        <v>0</v>
      </c>
      <c r="BG291" s="184">
        <f>IF(N291="zákl. přenesená",J291,0)</f>
        <v>0</v>
      </c>
      <c r="BH291" s="184">
        <f>IF(N291="sníž. přenesená",J291,0)</f>
        <v>0</v>
      </c>
      <c r="BI291" s="184">
        <f>IF(N291="nulová",J291,0)</f>
        <v>0</v>
      </c>
      <c r="BJ291" s="18" t="s">
        <v>76</v>
      </c>
      <c r="BK291" s="184">
        <f>ROUND(I291*H291,2)</f>
        <v>0</v>
      </c>
      <c r="BL291" s="18" t="s">
        <v>2891</v>
      </c>
      <c r="BM291" s="183" t="s">
        <v>3975</v>
      </c>
    </row>
    <row r="292" s="2" customFormat="1" ht="16.5" customHeight="1">
      <c r="A292" s="37"/>
      <c r="B292" s="171"/>
      <c r="C292" s="172" t="s">
        <v>1048</v>
      </c>
      <c r="D292" s="172" t="s">
        <v>216</v>
      </c>
      <c r="E292" s="173" t="s">
        <v>3976</v>
      </c>
      <c r="F292" s="174" t="s">
        <v>3977</v>
      </c>
      <c r="G292" s="175" t="s">
        <v>414</v>
      </c>
      <c r="H292" s="176">
        <v>5</v>
      </c>
      <c r="I292" s="177"/>
      <c r="J292" s="178">
        <f>ROUND(I292*H292,2)</f>
        <v>0</v>
      </c>
      <c r="K292" s="174" t="s">
        <v>415</v>
      </c>
      <c r="L292" s="38"/>
      <c r="M292" s="179" t="s">
        <v>3</v>
      </c>
      <c r="N292" s="180" t="s">
        <v>43</v>
      </c>
      <c r="O292" s="71"/>
      <c r="P292" s="181">
        <f>O292*H292</f>
        <v>0</v>
      </c>
      <c r="Q292" s="181">
        <v>0</v>
      </c>
      <c r="R292" s="181">
        <f>Q292*H292</f>
        <v>0</v>
      </c>
      <c r="S292" s="181">
        <v>0</v>
      </c>
      <c r="T292" s="182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3" t="s">
        <v>2891</v>
      </c>
      <c r="AT292" s="183" t="s">
        <v>216</v>
      </c>
      <c r="AU292" s="183" t="s">
        <v>80</v>
      </c>
      <c r="AY292" s="18" t="s">
        <v>213</v>
      </c>
      <c r="BE292" s="184">
        <f>IF(N292="základní",J292,0)</f>
        <v>0</v>
      </c>
      <c r="BF292" s="184">
        <f>IF(N292="snížená",J292,0)</f>
        <v>0</v>
      </c>
      <c r="BG292" s="184">
        <f>IF(N292="zákl. přenesená",J292,0)</f>
        <v>0</v>
      </c>
      <c r="BH292" s="184">
        <f>IF(N292="sníž. přenesená",J292,0)</f>
        <v>0</v>
      </c>
      <c r="BI292" s="184">
        <f>IF(N292="nulová",J292,0)</f>
        <v>0</v>
      </c>
      <c r="BJ292" s="18" t="s">
        <v>76</v>
      </c>
      <c r="BK292" s="184">
        <f>ROUND(I292*H292,2)</f>
        <v>0</v>
      </c>
      <c r="BL292" s="18" t="s">
        <v>2891</v>
      </c>
      <c r="BM292" s="183" t="s">
        <v>3978</v>
      </c>
    </row>
    <row r="293" s="2" customFormat="1" ht="16.5" customHeight="1">
      <c r="A293" s="37"/>
      <c r="B293" s="171"/>
      <c r="C293" s="172" t="s">
        <v>1055</v>
      </c>
      <c r="D293" s="172" t="s">
        <v>216</v>
      </c>
      <c r="E293" s="173" t="s">
        <v>3979</v>
      </c>
      <c r="F293" s="174" t="s">
        <v>3980</v>
      </c>
      <c r="G293" s="175" t="s">
        <v>219</v>
      </c>
      <c r="H293" s="176">
        <v>2</v>
      </c>
      <c r="I293" s="177"/>
      <c r="J293" s="178">
        <f>ROUND(I293*H293,2)</f>
        <v>0</v>
      </c>
      <c r="K293" s="174" t="s">
        <v>415</v>
      </c>
      <c r="L293" s="38"/>
      <c r="M293" s="179" t="s">
        <v>3</v>
      </c>
      <c r="N293" s="180" t="s">
        <v>43</v>
      </c>
      <c r="O293" s="71"/>
      <c r="P293" s="181">
        <f>O293*H293</f>
        <v>0</v>
      </c>
      <c r="Q293" s="181">
        <v>0</v>
      </c>
      <c r="R293" s="181">
        <f>Q293*H293</f>
        <v>0</v>
      </c>
      <c r="S293" s="181">
        <v>0</v>
      </c>
      <c r="T293" s="182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83" t="s">
        <v>2891</v>
      </c>
      <c r="AT293" s="183" t="s">
        <v>216</v>
      </c>
      <c r="AU293" s="183" t="s">
        <v>80</v>
      </c>
      <c r="AY293" s="18" t="s">
        <v>213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8" t="s">
        <v>76</v>
      </c>
      <c r="BK293" s="184">
        <f>ROUND(I293*H293,2)</f>
        <v>0</v>
      </c>
      <c r="BL293" s="18" t="s">
        <v>2891</v>
      </c>
      <c r="BM293" s="183" t="s">
        <v>3981</v>
      </c>
    </row>
    <row r="294" s="2" customFormat="1" ht="16.5" customHeight="1">
      <c r="A294" s="37"/>
      <c r="B294" s="171"/>
      <c r="C294" s="172" t="s">
        <v>1060</v>
      </c>
      <c r="D294" s="172" t="s">
        <v>216</v>
      </c>
      <c r="E294" s="173" t="s">
        <v>3982</v>
      </c>
      <c r="F294" s="174" t="s">
        <v>3983</v>
      </c>
      <c r="G294" s="175" t="s">
        <v>414</v>
      </c>
      <c r="H294" s="176">
        <v>300</v>
      </c>
      <c r="I294" s="177"/>
      <c r="J294" s="178">
        <f>ROUND(I294*H294,2)</f>
        <v>0</v>
      </c>
      <c r="K294" s="174" t="s">
        <v>415</v>
      </c>
      <c r="L294" s="38"/>
      <c r="M294" s="179" t="s">
        <v>3</v>
      </c>
      <c r="N294" s="180" t="s">
        <v>43</v>
      </c>
      <c r="O294" s="71"/>
      <c r="P294" s="181">
        <f>O294*H294</f>
        <v>0</v>
      </c>
      <c r="Q294" s="181">
        <v>0</v>
      </c>
      <c r="R294" s="181">
        <f>Q294*H294</f>
        <v>0</v>
      </c>
      <c r="S294" s="181">
        <v>0</v>
      </c>
      <c r="T294" s="182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3" t="s">
        <v>2891</v>
      </c>
      <c r="AT294" s="183" t="s">
        <v>216</v>
      </c>
      <c r="AU294" s="183" t="s">
        <v>80</v>
      </c>
      <c r="AY294" s="18" t="s">
        <v>213</v>
      </c>
      <c r="BE294" s="184">
        <f>IF(N294="základní",J294,0)</f>
        <v>0</v>
      </c>
      <c r="BF294" s="184">
        <f>IF(N294="snížená",J294,0)</f>
        <v>0</v>
      </c>
      <c r="BG294" s="184">
        <f>IF(N294="zákl. přenesená",J294,0)</f>
        <v>0</v>
      </c>
      <c r="BH294" s="184">
        <f>IF(N294="sníž. přenesená",J294,0)</f>
        <v>0</v>
      </c>
      <c r="BI294" s="184">
        <f>IF(N294="nulová",J294,0)</f>
        <v>0</v>
      </c>
      <c r="BJ294" s="18" t="s">
        <v>76</v>
      </c>
      <c r="BK294" s="184">
        <f>ROUND(I294*H294,2)</f>
        <v>0</v>
      </c>
      <c r="BL294" s="18" t="s">
        <v>2891</v>
      </c>
      <c r="BM294" s="183" t="s">
        <v>3984</v>
      </c>
    </row>
    <row r="295" s="12" customFormat="1" ht="22.8" customHeight="1">
      <c r="A295" s="12"/>
      <c r="B295" s="158"/>
      <c r="C295" s="12"/>
      <c r="D295" s="159" t="s">
        <v>71</v>
      </c>
      <c r="E295" s="169" t="s">
        <v>427</v>
      </c>
      <c r="F295" s="169" t="s">
        <v>3735</v>
      </c>
      <c r="G295" s="12"/>
      <c r="H295" s="12"/>
      <c r="I295" s="161"/>
      <c r="J295" s="170">
        <f>BK295</f>
        <v>0</v>
      </c>
      <c r="K295" s="12"/>
      <c r="L295" s="158"/>
      <c r="M295" s="163"/>
      <c r="N295" s="164"/>
      <c r="O295" s="164"/>
      <c r="P295" s="165">
        <f>SUM(P296:P306)</f>
        <v>0</v>
      </c>
      <c r="Q295" s="164"/>
      <c r="R295" s="165">
        <f>SUM(R296:R306)</f>
        <v>0</v>
      </c>
      <c r="S295" s="164"/>
      <c r="T295" s="166">
        <f>SUM(T296:T306)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159" t="s">
        <v>221</v>
      </c>
      <c r="AT295" s="167" t="s">
        <v>71</v>
      </c>
      <c r="AU295" s="167" t="s">
        <v>76</v>
      </c>
      <c r="AY295" s="159" t="s">
        <v>213</v>
      </c>
      <c r="BK295" s="168">
        <f>SUM(BK296:BK306)</f>
        <v>0</v>
      </c>
    </row>
    <row r="296" s="2" customFormat="1" ht="16.5" customHeight="1">
      <c r="A296" s="37"/>
      <c r="B296" s="171"/>
      <c r="C296" s="172" t="s">
        <v>3985</v>
      </c>
      <c r="D296" s="172" t="s">
        <v>216</v>
      </c>
      <c r="E296" s="173" t="s">
        <v>3986</v>
      </c>
      <c r="F296" s="174" t="s">
        <v>3987</v>
      </c>
      <c r="G296" s="175" t="s">
        <v>403</v>
      </c>
      <c r="H296" s="176">
        <v>32</v>
      </c>
      <c r="I296" s="177"/>
      <c r="J296" s="178">
        <f>ROUND(I296*H296,2)</f>
        <v>0</v>
      </c>
      <c r="K296" s="174" t="s">
        <v>220</v>
      </c>
      <c r="L296" s="38"/>
      <c r="M296" s="179" t="s">
        <v>3</v>
      </c>
      <c r="N296" s="180" t="s">
        <v>43</v>
      </c>
      <c r="O296" s="71"/>
      <c r="P296" s="181">
        <f>O296*H296</f>
        <v>0</v>
      </c>
      <c r="Q296" s="181">
        <v>0</v>
      </c>
      <c r="R296" s="181">
        <f>Q296*H296</f>
        <v>0</v>
      </c>
      <c r="S296" s="181">
        <v>0</v>
      </c>
      <c r="T296" s="182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3" t="s">
        <v>2891</v>
      </c>
      <c r="AT296" s="183" t="s">
        <v>216</v>
      </c>
      <c r="AU296" s="183" t="s">
        <v>80</v>
      </c>
      <c r="AY296" s="18" t="s">
        <v>213</v>
      </c>
      <c r="BE296" s="184">
        <f>IF(N296="základní",J296,0)</f>
        <v>0</v>
      </c>
      <c r="BF296" s="184">
        <f>IF(N296="snížená",J296,0)</f>
        <v>0</v>
      </c>
      <c r="BG296" s="184">
        <f>IF(N296="zákl. přenesená",J296,0)</f>
        <v>0</v>
      </c>
      <c r="BH296" s="184">
        <f>IF(N296="sníž. přenesená",J296,0)</f>
        <v>0</v>
      </c>
      <c r="BI296" s="184">
        <f>IF(N296="nulová",J296,0)</f>
        <v>0</v>
      </c>
      <c r="BJ296" s="18" t="s">
        <v>76</v>
      </c>
      <c r="BK296" s="184">
        <f>ROUND(I296*H296,2)</f>
        <v>0</v>
      </c>
      <c r="BL296" s="18" t="s">
        <v>2891</v>
      </c>
      <c r="BM296" s="183" t="s">
        <v>3988</v>
      </c>
    </row>
    <row r="297" s="2" customFormat="1">
      <c r="A297" s="37"/>
      <c r="B297" s="38"/>
      <c r="C297" s="37"/>
      <c r="D297" s="185" t="s">
        <v>224</v>
      </c>
      <c r="E297" s="37"/>
      <c r="F297" s="186" t="s">
        <v>3989</v>
      </c>
      <c r="G297" s="37"/>
      <c r="H297" s="37"/>
      <c r="I297" s="187"/>
      <c r="J297" s="37"/>
      <c r="K297" s="37"/>
      <c r="L297" s="38"/>
      <c r="M297" s="188"/>
      <c r="N297" s="189"/>
      <c r="O297" s="71"/>
      <c r="P297" s="71"/>
      <c r="Q297" s="71"/>
      <c r="R297" s="71"/>
      <c r="S297" s="71"/>
      <c r="T297" s="72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8" t="s">
        <v>224</v>
      </c>
      <c r="AU297" s="18" t="s">
        <v>80</v>
      </c>
    </row>
    <row r="298" s="2" customFormat="1" ht="24.15" customHeight="1">
      <c r="A298" s="37"/>
      <c r="B298" s="171"/>
      <c r="C298" s="172" t="s">
        <v>1065</v>
      </c>
      <c r="D298" s="172" t="s">
        <v>216</v>
      </c>
      <c r="E298" s="173" t="s">
        <v>3990</v>
      </c>
      <c r="F298" s="174" t="s">
        <v>3991</v>
      </c>
      <c r="G298" s="175" t="s">
        <v>409</v>
      </c>
      <c r="H298" s="176">
        <v>14.4</v>
      </c>
      <c r="I298" s="177"/>
      <c r="J298" s="178">
        <f>ROUND(I298*H298,2)</f>
        <v>0</v>
      </c>
      <c r="K298" s="174" t="s">
        <v>220</v>
      </c>
      <c r="L298" s="38"/>
      <c r="M298" s="179" t="s">
        <v>3</v>
      </c>
      <c r="N298" s="180" t="s">
        <v>43</v>
      </c>
      <c r="O298" s="71"/>
      <c r="P298" s="181">
        <f>O298*H298</f>
        <v>0</v>
      </c>
      <c r="Q298" s="181">
        <v>0</v>
      </c>
      <c r="R298" s="181">
        <f>Q298*H298</f>
        <v>0</v>
      </c>
      <c r="S298" s="181">
        <v>0</v>
      </c>
      <c r="T298" s="182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3" t="s">
        <v>2891</v>
      </c>
      <c r="AT298" s="183" t="s">
        <v>216</v>
      </c>
      <c r="AU298" s="183" t="s">
        <v>80</v>
      </c>
      <c r="AY298" s="18" t="s">
        <v>213</v>
      </c>
      <c r="BE298" s="184">
        <f>IF(N298="základní",J298,0)</f>
        <v>0</v>
      </c>
      <c r="BF298" s="184">
        <f>IF(N298="snížená",J298,0)</f>
        <v>0</v>
      </c>
      <c r="BG298" s="184">
        <f>IF(N298="zákl. přenesená",J298,0)</f>
        <v>0</v>
      </c>
      <c r="BH298" s="184">
        <f>IF(N298="sníž. přenesená",J298,0)</f>
        <v>0</v>
      </c>
      <c r="BI298" s="184">
        <f>IF(N298="nulová",J298,0)</f>
        <v>0</v>
      </c>
      <c r="BJ298" s="18" t="s">
        <v>76</v>
      </c>
      <c r="BK298" s="184">
        <f>ROUND(I298*H298,2)</f>
        <v>0</v>
      </c>
      <c r="BL298" s="18" t="s">
        <v>2891</v>
      </c>
      <c r="BM298" s="183" t="s">
        <v>3992</v>
      </c>
    </row>
    <row r="299" s="2" customFormat="1">
      <c r="A299" s="37"/>
      <c r="B299" s="38"/>
      <c r="C299" s="37"/>
      <c r="D299" s="185" t="s">
        <v>224</v>
      </c>
      <c r="E299" s="37"/>
      <c r="F299" s="186" t="s">
        <v>3993</v>
      </c>
      <c r="G299" s="37"/>
      <c r="H299" s="37"/>
      <c r="I299" s="187"/>
      <c r="J299" s="37"/>
      <c r="K299" s="37"/>
      <c r="L299" s="38"/>
      <c r="M299" s="188"/>
      <c r="N299" s="189"/>
      <c r="O299" s="71"/>
      <c r="P299" s="71"/>
      <c r="Q299" s="71"/>
      <c r="R299" s="71"/>
      <c r="S299" s="71"/>
      <c r="T299" s="72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8" t="s">
        <v>224</v>
      </c>
      <c r="AU299" s="18" t="s">
        <v>80</v>
      </c>
    </row>
    <row r="300" s="2" customFormat="1" ht="16.5" customHeight="1">
      <c r="A300" s="37"/>
      <c r="B300" s="171"/>
      <c r="C300" s="172" t="s">
        <v>1072</v>
      </c>
      <c r="D300" s="172" t="s">
        <v>216</v>
      </c>
      <c r="E300" s="173" t="s">
        <v>3994</v>
      </c>
      <c r="F300" s="174" t="s">
        <v>3995</v>
      </c>
      <c r="G300" s="175" t="s">
        <v>414</v>
      </c>
      <c r="H300" s="176">
        <v>2</v>
      </c>
      <c r="I300" s="177"/>
      <c r="J300" s="178">
        <f>ROUND(I300*H300,2)</f>
        <v>0</v>
      </c>
      <c r="K300" s="174" t="s">
        <v>220</v>
      </c>
      <c r="L300" s="38"/>
      <c r="M300" s="179" t="s">
        <v>3</v>
      </c>
      <c r="N300" s="180" t="s">
        <v>43</v>
      </c>
      <c r="O300" s="71"/>
      <c r="P300" s="181">
        <f>O300*H300</f>
        <v>0</v>
      </c>
      <c r="Q300" s="181">
        <v>0</v>
      </c>
      <c r="R300" s="181">
        <f>Q300*H300</f>
        <v>0</v>
      </c>
      <c r="S300" s="181">
        <v>0</v>
      </c>
      <c r="T300" s="182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3" t="s">
        <v>2891</v>
      </c>
      <c r="AT300" s="183" t="s">
        <v>216</v>
      </c>
      <c r="AU300" s="183" t="s">
        <v>80</v>
      </c>
      <c r="AY300" s="18" t="s">
        <v>213</v>
      </c>
      <c r="BE300" s="184">
        <f>IF(N300="základní",J300,0)</f>
        <v>0</v>
      </c>
      <c r="BF300" s="184">
        <f>IF(N300="snížená",J300,0)</f>
        <v>0</v>
      </c>
      <c r="BG300" s="184">
        <f>IF(N300="zákl. přenesená",J300,0)</f>
        <v>0</v>
      </c>
      <c r="BH300" s="184">
        <f>IF(N300="sníž. přenesená",J300,0)</f>
        <v>0</v>
      </c>
      <c r="BI300" s="184">
        <f>IF(N300="nulová",J300,0)</f>
        <v>0</v>
      </c>
      <c r="BJ300" s="18" t="s">
        <v>76</v>
      </c>
      <c r="BK300" s="184">
        <f>ROUND(I300*H300,2)</f>
        <v>0</v>
      </c>
      <c r="BL300" s="18" t="s">
        <v>2891</v>
      </c>
      <c r="BM300" s="183" t="s">
        <v>3996</v>
      </c>
    </row>
    <row r="301" s="2" customFormat="1">
      <c r="A301" s="37"/>
      <c r="B301" s="38"/>
      <c r="C301" s="37"/>
      <c r="D301" s="185" t="s">
        <v>224</v>
      </c>
      <c r="E301" s="37"/>
      <c r="F301" s="186" t="s">
        <v>3997</v>
      </c>
      <c r="G301" s="37"/>
      <c r="H301" s="37"/>
      <c r="I301" s="187"/>
      <c r="J301" s="37"/>
      <c r="K301" s="37"/>
      <c r="L301" s="38"/>
      <c r="M301" s="188"/>
      <c r="N301" s="189"/>
      <c r="O301" s="71"/>
      <c r="P301" s="71"/>
      <c r="Q301" s="71"/>
      <c r="R301" s="71"/>
      <c r="S301" s="71"/>
      <c r="T301" s="72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8" t="s">
        <v>224</v>
      </c>
      <c r="AU301" s="18" t="s">
        <v>80</v>
      </c>
    </row>
    <row r="302" s="2" customFormat="1" ht="16.5" customHeight="1">
      <c r="A302" s="37"/>
      <c r="B302" s="171"/>
      <c r="C302" s="172" t="s">
        <v>1077</v>
      </c>
      <c r="D302" s="172" t="s">
        <v>216</v>
      </c>
      <c r="E302" s="173" t="s">
        <v>3998</v>
      </c>
      <c r="F302" s="174" t="s">
        <v>3999</v>
      </c>
      <c r="G302" s="175" t="s">
        <v>414</v>
      </c>
      <c r="H302" s="176">
        <v>4</v>
      </c>
      <c r="I302" s="177"/>
      <c r="J302" s="178">
        <f>ROUND(I302*H302,2)</f>
        <v>0</v>
      </c>
      <c r="K302" s="174" t="s">
        <v>220</v>
      </c>
      <c r="L302" s="38"/>
      <c r="M302" s="179" t="s">
        <v>3</v>
      </c>
      <c r="N302" s="180" t="s">
        <v>43</v>
      </c>
      <c r="O302" s="71"/>
      <c r="P302" s="181">
        <f>O302*H302</f>
        <v>0</v>
      </c>
      <c r="Q302" s="181">
        <v>0</v>
      </c>
      <c r="R302" s="181">
        <f>Q302*H302</f>
        <v>0</v>
      </c>
      <c r="S302" s="181">
        <v>0</v>
      </c>
      <c r="T302" s="182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3" t="s">
        <v>2891</v>
      </c>
      <c r="AT302" s="183" t="s">
        <v>216</v>
      </c>
      <c r="AU302" s="183" t="s">
        <v>80</v>
      </c>
      <c r="AY302" s="18" t="s">
        <v>213</v>
      </c>
      <c r="BE302" s="184">
        <f>IF(N302="základní",J302,0)</f>
        <v>0</v>
      </c>
      <c r="BF302" s="184">
        <f>IF(N302="snížená",J302,0)</f>
        <v>0</v>
      </c>
      <c r="BG302" s="184">
        <f>IF(N302="zákl. přenesená",J302,0)</f>
        <v>0</v>
      </c>
      <c r="BH302" s="184">
        <f>IF(N302="sníž. přenesená",J302,0)</f>
        <v>0</v>
      </c>
      <c r="BI302" s="184">
        <f>IF(N302="nulová",J302,0)</f>
        <v>0</v>
      </c>
      <c r="BJ302" s="18" t="s">
        <v>76</v>
      </c>
      <c r="BK302" s="184">
        <f>ROUND(I302*H302,2)</f>
        <v>0</v>
      </c>
      <c r="BL302" s="18" t="s">
        <v>2891</v>
      </c>
      <c r="BM302" s="183" t="s">
        <v>4000</v>
      </c>
    </row>
    <row r="303" s="2" customFormat="1">
      <c r="A303" s="37"/>
      <c r="B303" s="38"/>
      <c r="C303" s="37"/>
      <c r="D303" s="185" t="s">
        <v>224</v>
      </c>
      <c r="E303" s="37"/>
      <c r="F303" s="186" t="s">
        <v>4001</v>
      </c>
      <c r="G303" s="37"/>
      <c r="H303" s="37"/>
      <c r="I303" s="187"/>
      <c r="J303" s="37"/>
      <c r="K303" s="37"/>
      <c r="L303" s="38"/>
      <c r="M303" s="188"/>
      <c r="N303" s="189"/>
      <c r="O303" s="71"/>
      <c r="P303" s="71"/>
      <c r="Q303" s="71"/>
      <c r="R303" s="71"/>
      <c r="S303" s="71"/>
      <c r="T303" s="72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8" t="s">
        <v>224</v>
      </c>
      <c r="AU303" s="18" t="s">
        <v>80</v>
      </c>
    </row>
    <row r="304" s="2" customFormat="1" ht="21.75" customHeight="1">
      <c r="A304" s="37"/>
      <c r="B304" s="171"/>
      <c r="C304" s="172" t="s">
        <v>1082</v>
      </c>
      <c r="D304" s="172" t="s">
        <v>216</v>
      </c>
      <c r="E304" s="173" t="s">
        <v>4002</v>
      </c>
      <c r="F304" s="174" t="s">
        <v>4003</v>
      </c>
      <c r="G304" s="175" t="s">
        <v>414</v>
      </c>
      <c r="H304" s="176">
        <v>2</v>
      </c>
      <c r="I304" s="177"/>
      <c r="J304" s="178">
        <f>ROUND(I304*H304,2)</f>
        <v>0</v>
      </c>
      <c r="K304" s="174" t="s">
        <v>415</v>
      </c>
      <c r="L304" s="38"/>
      <c r="M304" s="179" t="s">
        <v>3</v>
      </c>
      <c r="N304" s="180" t="s">
        <v>43</v>
      </c>
      <c r="O304" s="71"/>
      <c r="P304" s="181">
        <f>O304*H304</f>
        <v>0</v>
      </c>
      <c r="Q304" s="181">
        <v>0</v>
      </c>
      <c r="R304" s="181">
        <f>Q304*H304</f>
        <v>0</v>
      </c>
      <c r="S304" s="181">
        <v>0</v>
      </c>
      <c r="T304" s="182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3" t="s">
        <v>2891</v>
      </c>
      <c r="AT304" s="183" t="s">
        <v>216</v>
      </c>
      <c r="AU304" s="183" t="s">
        <v>80</v>
      </c>
      <c r="AY304" s="18" t="s">
        <v>213</v>
      </c>
      <c r="BE304" s="184">
        <f>IF(N304="základní",J304,0)</f>
        <v>0</v>
      </c>
      <c r="BF304" s="184">
        <f>IF(N304="snížená",J304,0)</f>
        <v>0</v>
      </c>
      <c r="BG304" s="184">
        <f>IF(N304="zákl. přenesená",J304,0)</f>
        <v>0</v>
      </c>
      <c r="BH304" s="184">
        <f>IF(N304="sníž. přenesená",J304,0)</f>
        <v>0</v>
      </c>
      <c r="BI304" s="184">
        <f>IF(N304="nulová",J304,0)</f>
        <v>0</v>
      </c>
      <c r="BJ304" s="18" t="s">
        <v>76</v>
      </c>
      <c r="BK304" s="184">
        <f>ROUND(I304*H304,2)</f>
        <v>0</v>
      </c>
      <c r="BL304" s="18" t="s">
        <v>2891</v>
      </c>
      <c r="BM304" s="183" t="s">
        <v>4004</v>
      </c>
    </row>
    <row r="305" s="2" customFormat="1" ht="16.5" customHeight="1">
      <c r="A305" s="37"/>
      <c r="B305" s="171"/>
      <c r="C305" s="172" t="s">
        <v>1089</v>
      </c>
      <c r="D305" s="172" t="s">
        <v>216</v>
      </c>
      <c r="E305" s="173" t="s">
        <v>4005</v>
      </c>
      <c r="F305" s="174" t="s">
        <v>4006</v>
      </c>
      <c r="G305" s="175" t="s">
        <v>414</v>
      </c>
      <c r="H305" s="176">
        <v>2</v>
      </c>
      <c r="I305" s="177"/>
      <c r="J305" s="178">
        <f>ROUND(I305*H305,2)</f>
        <v>0</v>
      </c>
      <c r="K305" s="174" t="s">
        <v>220</v>
      </c>
      <c r="L305" s="38"/>
      <c r="M305" s="179" t="s">
        <v>3</v>
      </c>
      <c r="N305" s="180" t="s">
        <v>43</v>
      </c>
      <c r="O305" s="71"/>
      <c r="P305" s="181">
        <f>O305*H305</f>
        <v>0</v>
      </c>
      <c r="Q305" s="181">
        <v>0</v>
      </c>
      <c r="R305" s="181">
        <f>Q305*H305</f>
        <v>0</v>
      </c>
      <c r="S305" s="181">
        <v>0</v>
      </c>
      <c r="T305" s="182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3" t="s">
        <v>2891</v>
      </c>
      <c r="AT305" s="183" t="s">
        <v>216</v>
      </c>
      <c r="AU305" s="183" t="s">
        <v>80</v>
      </c>
      <c r="AY305" s="18" t="s">
        <v>213</v>
      </c>
      <c r="BE305" s="184">
        <f>IF(N305="základní",J305,0)</f>
        <v>0</v>
      </c>
      <c r="BF305" s="184">
        <f>IF(N305="snížená",J305,0)</f>
        <v>0</v>
      </c>
      <c r="BG305" s="184">
        <f>IF(N305="zákl. přenesená",J305,0)</f>
        <v>0</v>
      </c>
      <c r="BH305" s="184">
        <f>IF(N305="sníž. přenesená",J305,0)</f>
        <v>0</v>
      </c>
      <c r="BI305" s="184">
        <f>IF(N305="nulová",J305,0)</f>
        <v>0</v>
      </c>
      <c r="BJ305" s="18" t="s">
        <v>76</v>
      </c>
      <c r="BK305" s="184">
        <f>ROUND(I305*H305,2)</f>
        <v>0</v>
      </c>
      <c r="BL305" s="18" t="s">
        <v>2891</v>
      </c>
      <c r="BM305" s="183" t="s">
        <v>4007</v>
      </c>
    </row>
    <row r="306" s="2" customFormat="1">
      <c r="A306" s="37"/>
      <c r="B306" s="38"/>
      <c r="C306" s="37"/>
      <c r="D306" s="185" t="s">
        <v>224</v>
      </c>
      <c r="E306" s="37"/>
      <c r="F306" s="186" t="s">
        <v>4008</v>
      </c>
      <c r="G306" s="37"/>
      <c r="H306" s="37"/>
      <c r="I306" s="187"/>
      <c r="J306" s="37"/>
      <c r="K306" s="37"/>
      <c r="L306" s="38"/>
      <c r="M306" s="188"/>
      <c r="N306" s="189"/>
      <c r="O306" s="71"/>
      <c r="P306" s="71"/>
      <c r="Q306" s="71"/>
      <c r="R306" s="71"/>
      <c r="S306" s="71"/>
      <c r="T306" s="72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8" t="s">
        <v>224</v>
      </c>
      <c r="AU306" s="18" t="s">
        <v>80</v>
      </c>
    </row>
    <row r="307" s="12" customFormat="1" ht="22.8" customHeight="1">
      <c r="A307" s="12"/>
      <c r="B307" s="158"/>
      <c r="C307" s="12"/>
      <c r="D307" s="159" t="s">
        <v>71</v>
      </c>
      <c r="E307" s="169" t="s">
        <v>431</v>
      </c>
      <c r="F307" s="169" t="s">
        <v>3766</v>
      </c>
      <c r="G307" s="12"/>
      <c r="H307" s="12"/>
      <c r="I307" s="161"/>
      <c r="J307" s="170">
        <f>BK307</f>
        <v>0</v>
      </c>
      <c r="K307" s="12"/>
      <c r="L307" s="158"/>
      <c r="M307" s="163"/>
      <c r="N307" s="164"/>
      <c r="O307" s="164"/>
      <c r="P307" s="165">
        <f>SUM(P308:P312)</f>
        <v>0</v>
      </c>
      <c r="Q307" s="164"/>
      <c r="R307" s="165">
        <f>SUM(R308:R312)</f>
        <v>0</v>
      </c>
      <c r="S307" s="164"/>
      <c r="T307" s="166">
        <f>SUM(T308:T312)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59" t="s">
        <v>221</v>
      </c>
      <c r="AT307" s="167" t="s">
        <v>71</v>
      </c>
      <c r="AU307" s="167" t="s">
        <v>76</v>
      </c>
      <c r="AY307" s="159" t="s">
        <v>213</v>
      </c>
      <c r="BK307" s="168">
        <f>SUM(BK308:BK312)</f>
        <v>0</v>
      </c>
    </row>
    <row r="308" s="2" customFormat="1" ht="24.15" customHeight="1">
      <c r="A308" s="37"/>
      <c r="B308" s="171"/>
      <c r="C308" s="172" t="s">
        <v>1094</v>
      </c>
      <c r="D308" s="172" t="s">
        <v>216</v>
      </c>
      <c r="E308" s="173" t="s">
        <v>4009</v>
      </c>
      <c r="F308" s="174" t="s">
        <v>4010</v>
      </c>
      <c r="G308" s="175" t="s">
        <v>403</v>
      </c>
      <c r="H308" s="176">
        <v>90</v>
      </c>
      <c r="I308" s="177"/>
      <c r="J308" s="178">
        <f>ROUND(I308*H308,2)</f>
        <v>0</v>
      </c>
      <c r="K308" s="174" t="s">
        <v>415</v>
      </c>
      <c r="L308" s="38"/>
      <c r="M308" s="179" t="s">
        <v>3</v>
      </c>
      <c r="N308" s="180" t="s">
        <v>43</v>
      </c>
      <c r="O308" s="71"/>
      <c r="P308" s="181">
        <f>O308*H308</f>
        <v>0</v>
      </c>
      <c r="Q308" s="181">
        <v>0</v>
      </c>
      <c r="R308" s="181">
        <f>Q308*H308</f>
        <v>0</v>
      </c>
      <c r="S308" s="181">
        <v>0</v>
      </c>
      <c r="T308" s="182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3" t="s">
        <v>2891</v>
      </c>
      <c r="AT308" s="183" t="s">
        <v>216</v>
      </c>
      <c r="AU308" s="183" t="s">
        <v>80</v>
      </c>
      <c r="AY308" s="18" t="s">
        <v>213</v>
      </c>
      <c r="BE308" s="184">
        <f>IF(N308="základní",J308,0)</f>
        <v>0</v>
      </c>
      <c r="BF308" s="184">
        <f>IF(N308="snížená",J308,0)</f>
        <v>0</v>
      </c>
      <c r="BG308" s="184">
        <f>IF(N308="zákl. přenesená",J308,0)</f>
        <v>0</v>
      </c>
      <c r="BH308" s="184">
        <f>IF(N308="sníž. přenesená",J308,0)</f>
        <v>0</v>
      </c>
      <c r="BI308" s="184">
        <f>IF(N308="nulová",J308,0)</f>
        <v>0</v>
      </c>
      <c r="BJ308" s="18" t="s">
        <v>76</v>
      </c>
      <c r="BK308" s="184">
        <f>ROUND(I308*H308,2)</f>
        <v>0</v>
      </c>
      <c r="BL308" s="18" t="s">
        <v>2891</v>
      </c>
      <c r="BM308" s="183" t="s">
        <v>4011</v>
      </c>
    </row>
    <row r="309" s="2" customFormat="1" ht="21.75" customHeight="1">
      <c r="A309" s="37"/>
      <c r="B309" s="171"/>
      <c r="C309" s="172" t="s">
        <v>1100</v>
      </c>
      <c r="D309" s="172" t="s">
        <v>216</v>
      </c>
      <c r="E309" s="173" t="s">
        <v>4012</v>
      </c>
      <c r="F309" s="174" t="s">
        <v>4013</v>
      </c>
      <c r="G309" s="175" t="s">
        <v>414</v>
      </c>
      <c r="H309" s="176">
        <v>1</v>
      </c>
      <c r="I309" s="177"/>
      <c r="J309" s="178">
        <f>ROUND(I309*H309,2)</f>
        <v>0</v>
      </c>
      <c r="K309" s="174" t="s">
        <v>415</v>
      </c>
      <c r="L309" s="38"/>
      <c r="M309" s="179" t="s">
        <v>3</v>
      </c>
      <c r="N309" s="180" t="s">
        <v>43</v>
      </c>
      <c r="O309" s="71"/>
      <c r="P309" s="181">
        <f>O309*H309</f>
        <v>0</v>
      </c>
      <c r="Q309" s="181">
        <v>0</v>
      </c>
      <c r="R309" s="181">
        <f>Q309*H309</f>
        <v>0</v>
      </c>
      <c r="S309" s="181">
        <v>0</v>
      </c>
      <c r="T309" s="182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83" t="s">
        <v>2891</v>
      </c>
      <c r="AT309" s="183" t="s">
        <v>216</v>
      </c>
      <c r="AU309" s="183" t="s">
        <v>80</v>
      </c>
      <c r="AY309" s="18" t="s">
        <v>213</v>
      </c>
      <c r="BE309" s="184">
        <f>IF(N309="základní",J309,0)</f>
        <v>0</v>
      </c>
      <c r="BF309" s="184">
        <f>IF(N309="snížená",J309,0)</f>
        <v>0</v>
      </c>
      <c r="BG309" s="184">
        <f>IF(N309="zákl. přenesená",J309,0)</f>
        <v>0</v>
      </c>
      <c r="BH309" s="184">
        <f>IF(N309="sníž. přenesená",J309,0)</f>
        <v>0</v>
      </c>
      <c r="BI309" s="184">
        <f>IF(N309="nulová",J309,0)</f>
        <v>0</v>
      </c>
      <c r="BJ309" s="18" t="s">
        <v>76</v>
      </c>
      <c r="BK309" s="184">
        <f>ROUND(I309*H309,2)</f>
        <v>0</v>
      </c>
      <c r="BL309" s="18" t="s">
        <v>2891</v>
      </c>
      <c r="BM309" s="183" t="s">
        <v>4014</v>
      </c>
    </row>
    <row r="310" s="2" customFormat="1" ht="16.5" customHeight="1">
      <c r="A310" s="37"/>
      <c r="B310" s="171"/>
      <c r="C310" s="172" t="s">
        <v>1105</v>
      </c>
      <c r="D310" s="172" t="s">
        <v>216</v>
      </c>
      <c r="E310" s="173" t="s">
        <v>4015</v>
      </c>
      <c r="F310" s="174" t="s">
        <v>4016</v>
      </c>
      <c r="G310" s="175" t="s">
        <v>414</v>
      </c>
      <c r="H310" s="176">
        <v>30</v>
      </c>
      <c r="I310" s="177"/>
      <c r="J310" s="178">
        <f>ROUND(I310*H310,2)</f>
        <v>0</v>
      </c>
      <c r="K310" s="174" t="s">
        <v>220</v>
      </c>
      <c r="L310" s="38"/>
      <c r="M310" s="179" t="s">
        <v>3</v>
      </c>
      <c r="N310" s="180" t="s">
        <v>43</v>
      </c>
      <c r="O310" s="71"/>
      <c r="P310" s="181">
        <f>O310*H310</f>
        <v>0</v>
      </c>
      <c r="Q310" s="181">
        <v>0</v>
      </c>
      <c r="R310" s="181">
        <f>Q310*H310</f>
        <v>0</v>
      </c>
      <c r="S310" s="181">
        <v>0</v>
      </c>
      <c r="T310" s="182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3" t="s">
        <v>2891</v>
      </c>
      <c r="AT310" s="183" t="s">
        <v>216</v>
      </c>
      <c r="AU310" s="183" t="s">
        <v>80</v>
      </c>
      <c r="AY310" s="18" t="s">
        <v>213</v>
      </c>
      <c r="BE310" s="184">
        <f>IF(N310="základní",J310,0)</f>
        <v>0</v>
      </c>
      <c r="BF310" s="184">
        <f>IF(N310="snížená",J310,0)</f>
        <v>0</v>
      </c>
      <c r="BG310" s="184">
        <f>IF(N310="zákl. přenesená",J310,0)</f>
        <v>0</v>
      </c>
      <c r="BH310" s="184">
        <f>IF(N310="sníž. přenesená",J310,0)</f>
        <v>0</v>
      </c>
      <c r="BI310" s="184">
        <f>IF(N310="nulová",J310,0)</f>
        <v>0</v>
      </c>
      <c r="BJ310" s="18" t="s">
        <v>76</v>
      </c>
      <c r="BK310" s="184">
        <f>ROUND(I310*H310,2)</f>
        <v>0</v>
      </c>
      <c r="BL310" s="18" t="s">
        <v>2891</v>
      </c>
      <c r="BM310" s="183" t="s">
        <v>4017</v>
      </c>
    </row>
    <row r="311" s="2" customFormat="1">
      <c r="A311" s="37"/>
      <c r="B311" s="38"/>
      <c r="C311" s="37"/>
      <c r="D311" s="185" t="s">
        <v>224</v>
      </c>
      <c r="E311" s="37"/>
      <c r="F311" s="186" t="s">
        <v>4018</v>
      </c>
      <c r="G311" s="37"/>
      <c r="H311" s="37"/>
      <c r="I311" s="187"/>
      <c r="J311" s="37"/>
      <c r="K311" s="37"/>
      <c r="L311" s="38"/>
      <c r="M311" s="188"/>
      <c r="N311" s="189"/>
      <c r="O311" s="71"/>
      <c r="P311" s="71"/>
      <c r="Q311" s="71"/>
      <c r="R311" s="71"/>
      <c r="S311" s="71"/>
      <c r="T311" s="72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8" t="s">
        <v>224</v>
      </c>
      <c r="AU311" s="18" t="s">
        <v>80</v>
      </c>
    </row>
    <row r="312" s="2" customFormat="1" ht="16.5" customHeight="1">
      <c r="A312" s="37"/>
      <c r="B312" s="171"/>
      <c r="C312" s="172" t="s">
        <v>1109</v>
      </c>
      <c r="D312" s="172" t="s">
        <v>216</v>
      </c>
      <c r="E312" s="173" t="s">
        <v>4019</v>
      </c>
      <c r="F312" s="174" t="s">
        <v>4020</v>
      </c>
      <c r="G312" s="175" t="s">
        <v>414</v>
      </c>
      <c r="H312" s="176">
        <v>10</v>
      </c>
      <c r="I312" s="177"/>
      <c r="J312" s="178">
        <f>ROUND(I312*H312,2)</f>
        <v>0</v>
      </c>
      <c r="K312" s="174" t="s">
        <v>415</v>
      </c>
      <c r="L312" s="38"/>
      <c r="M312" s="179" t="s">
        <v>3</v>
      </c>
      <c r="N312" s="180" t="s">
        <v>43</v>
      </c>
      <c r="O312" s="71"/>
      <c r="P312" s="181">
        <f>O312*H312</f>
        <v>0</v>
      </c>
      <c r="Q312" s="181">
        <v>0</v>
      </c>
      <c r="R312" s="181">
        <f>Q312*H312</f>
        <v>0</v>
      </c>
      <c r="S312" s="181">
        <v>0</v>
      </c>
      <c r="T312" s="182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3" t="s">
        <v>2891</v>
      </c>
      <c r="AT312" s="183" t="s">
        <v>216</v>
      </c>
      <c r="AU312" s="183" t="s">
        <v>80</v>
      </c>
      <c r="AY312" s="18" t="s">
        <v>213</v>
      </c>
      <c r="BE312" s="184">
        <f>IF(N312="základní",J312,0)</f>
        <v>0</v>
      </c>
      <c r="BF312" s="184">
        <f>IF(N312="snížená",J312,0)</f>
        <v>0</v>
      </c>
      <c r="BG312" s="184">
        <f>IF(N312="zákl. přenesená",J312,0)</f>
        <v>0</v>
      </c>
      <c r="BH312" s="184">
        <f>IF(N312="sníž. přenesená",J312,0)</f>
        <v>0</v>
      </c>
      <c r="BI312" s="184">
        <f>IF(N312="nulová",J312,0)</f>
        <v>0</v>
      </c>
      <c r="BJ312" s="18" t="s">
        <v>76</v>
      </c>
      <c r="BK312" s="184">
        <f>ROUND(I312*H312,2)</f>
        <v>0</v>
      </c>
      <c r="BL312" s="18" t="s">
        <v>2891</v>
      </c>
      <c r="BM312" s="183" t="s">
        <v>4021</v>
      </c>
    </row>
    <row r="313" s="12" customFormat="1" ht="22.8" customHeight="1">
      <c r="A313" s="12"/>
      <c r="B313" s="158"/>
      <c r="C313" s="12"/>
      <c r="D313" s="159" t="s">
        <v>71</v>
      </c>
      <c r="E313" s="169" t="s">
        <v>436</v>
      </c>
      <c r="F313" s="169" t="s">
        <v>3567</v>
      </c>
      <c r="G313" s="12"/>
      <c r="H313" s="12"/>
      <c r="I313" s="161"/>
      <c r="J313" s="170">
        <f>BK313</f>
        <v>0</v>
      </c>
      <c r="K313" s="12"/>
      <c r="L313" s="158"/>
      <c r="M313" s="163"/>
      <c r="N313" s="164"/>
      <c r="O313" s="164"/>
      <c r="P313" s="165">
        <f>SUM(P314:P316)</f>
        <v>0</v>
      </c>
      <c r="Q313" s="164"/>
      <c r="R313" s="165">
        <f>SUM(R314:R316)</f>
        <v>0</v>
      </c>
      <c r="S313" s="164"/>
      <c r="T313" s="166">
        <f>SUM(T314:T316)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59" t="s">
        <v>221</v>
      </c>
      <c r="AT313" s="167" t="s">
        <v>71</v>
      </c>
      <c r="AU313" s="167" t="s">
        <v>76</v>
      </c>
      <c r="AY313" s="159" t="s">
        <v>213</v>
      </c>
      <c r="BK313" s="168">
        <f>SUM(BK314:BK316)</f>
        <v>0</v>
      </c>
    </row>
    <row r="314" s="2" customFormat="1" ht="16.5" customHeight="1">
      <c r="A314" s="37"/>
      <c r="B314" s="171"/>
      <c r="C314" s="172" t="s">
        <v>1114</v>
      </c>
      <c r="D314" s="172" t="s">
        <v>216</v>
      </c>
      <c r="E314" s="173" t="s">
        <v>4022</v>
      </c>
      <c r="F314" s="174" t="s">
        <v>4023</v>
      </c>
      <c r="G314" s="175" t="s">
        <v>414</v>
      </c>
      <c r="H314" s="176">
        <v>8</v>
      </c>
      <c r="I314" s="177"/>
      <c r="J314" s="178">
        <f>ROUND(I314*H314,2)</f>
        <v>0</v>
      </c>
      <c r="K314" s="174" t="s">
        <v>415</v>
      </c>
      <c r="L314" s="38"/>
      <c r="M314" s="179" t="s">
        <v>3</v>
      </c>
      <c r="N314" s="180" t="s">
        <v>43</v>
      </c>
      <c r="O314" s="71"/>
      <c r="P314" s="181">
        <f>O314*H314</f>
        <v>0</v>
      </c>
      <c r="Q314" s="181">
        <v>0</v>
      </c>
      <c r="R314" s="181">
        <f>Q314*H314</f>
        <v>0</v>
      </c>
      <c r="S314" s="181">
        <v>0</v>
      </c>
      <c r="T314" s="182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3" t="s">
        <v>2891</v>
      </c>
      <c r="AT314" s="183" t="s">
        <v>216</v>
      </c>
      <c r="AU314" s="183" t="s">
        <v>80</v>
      </c>
      <c r="AY314" s="18" t="s">
        <v>213</v>
      </c>
      <c r="BE314" s="184">
        <f>IF(N314="základní",J314,0)</f>
        <v>0</v>
      </c>
      <c r="BF314" s="184">
        <f>IF(N314="snížená",J314,0)</f>
        <v>0</v>
      </c>
      <c r="BG314" s="184">
        <f>IF(N314="zákl. přenesená",J314,0)</f>
        <v>0</v>
      </c>
      <c r="BH314" s="184">
        <f>IF(N314="sníž. přenesená",J314,0)</f>
        <v>0</v>
      </c>
      <c r="BI314" s="184">
        <f>IF(N314="nulová",J314,0)</f>
        <v>0</v>
      </c>
      <c r="BJ314" s="18" t="s">
        <v>76</v>
      </c>
      <c r="BK314" s="184">
        <f>ROUND(I314*H314,2)</f>
        <v>0</v>
      </c>
      <c r="BL314" s="18" t="s">
        <v>2891</v>
      </c>
      <c r="BM314" s="183" t="s">
        <v>4024</v>
      </c>
    </row>
    <row r="315" s="2" customFormat="1" ht="16.5" customHeight="1">
      <c r="A315" s="37"/>
      <c r="B315" s="171"/>
      <c r="C315" s="172" t="s">
        <v>1118</v>
      </c>
      <c r="D315" s="172" t="s">
        <v>216</v>
      </c>
      <c r="E315" s="173" t="s">
        <v>4025</v>
      </c>
      <c r="F315" s="174" t="s">
        <v>4026</v>
      </c>
      <c r="G315" s="175" t="s">
        <v>414</v>
      </c>
      <c r="H315" s="176">
        <v>5</v>
      </c>
      <c r="I315" s="177"/>
      <c r="J315" s="178">
        <f>ROUND(I315*H315,2)</f>
        <v>0</v>
      </c>
      <c r="K315" s="174" t="s">
        <v>415</v>
      </c>
      <c r="L315" s="38"/>
      <c r="M315" s="179" t="s">
        <v>3</v>
      </c>
      <c r="N315" s="180" t="s">
        <v>43</v>
      </c>
      <c r="O315" s="71"/>
      <c r="P315" s="181">
        <f>O315*H315</f>
        <v>0</v>
      </c>
      <c r="Q315" s="181">
        <v>0</v>
      </c>
      <c r="R315" s="181">
        <f>Q315*H315</f>
        <v>0</v>
      </c>
      <c r="S315" s="181">
        <v>0</v>
      </c>
      <c r="T315" s="182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3" t="s">
        <v>2891</v>
      </c>
      <c r="AT315" s="183" t="s">
        <v>216</v>
      </c>
      <c r="AU315" s="183" t="s">
        <v>80</v>
      </c>
      <c r="AY315" s="18" t="s">
        <v>213</v>
      </c>
      <c r="BE315" s="184">
        <f>IF(N315="základní",J315,0)</f>
        <v>0</v>
      </c>
      <c r="BF315" s="184">
        <f>IF(N315="snížená",J315,0)</f>
        <v>0</v>
      </c>
      <c r="BG315" s="184">
        <f>IF(N315="zákl. přenesená",J315,0)</f>
        <v>0</v>
      </c>
      <c r="BH315" s="184">
        <f>IF(N315="sníž. přenesená",J315,0)</f>
        <v>0</v>
      </c>
      <c r="BI315" s="184">
        <f>IF(N315="nulová",J315,0)</f>
        <v>0</v>
      </c>
      <c r="BJ315" s="18" t="s">
        <v>76</v>
      </c>
      <c r="BK315" s="184">
        <f>ROUND(I315*H315,2)</f>
        <v>0</v>
      </c>
      <c r="BL315" s="18" t="s">
        <v>2891</v>
      </c>
      <c r="BM315" s="183" t="s">
        <v>4027</v>
      </c>
    </row>
    <row r="316" s="2" customFormat="1" ht="21.75" customHeight="1">
      <c r="A316" s="37"/>
      <c r="B316" s="171"/>
      <c r="C316" s="172" t="s">
        <v>1122</v>
      </c>
      <c r="D316" s="172" t="s">
        <v>216</v>
      </c>
      <c r="E316" s="173" t="s">
        <v>4028</v>
      </c>
      <c r="F316" s="174" t="s">
        <v>4029</v>
      </c>
      <c r="G316" s="175" t="s">
        <v>403</v>
      </c>
      <c r="H316" s="176">
        <v>610</v>
      </c>
      <c r="I316" s="177"/>
      <c r="J316" s="178">
        <f>ROUND(I316*H316,2)</f>
        <v>0</v>
      </c>
      <c r="K316" s="174" t="s">
        <v>415</v>
      </c>
      <c r="L316" s="38"/>
      <c r="M316" s="179" t="s">
        <v>3</v>
      </c>
      <c r="N316" s="180" t="s">
        <v>43</v>
      </c>
      <c r="O316" s="71"/>
      <c r="P316" s="181">
        <f>O316*H316</f>
        <v>0</v>
      </c>
      <c r="Q316" s="181">
        <v>0</v>
      </c>
      <c r="R316" s="181">
        <f>Q316*H316</f>
        <v>0</v>
      </c>
      <c r="S316" s="181">
        <v>0</v>
      </c>
      <c r="T316" s="182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3" t="s">
        <v>2891</v>
      </c>
      <c r="AT316" s="183" t="s">
        <v>216</v>
      </c>
      <c r="AU316" s="183" t="s">
        <v>80</v>
      </c>
      <c r="AY316" s="18" t="s">
        <v>213</v>
      </c>
      <c r="BE316" s="184">
        <f>IF(N316="základní",J316,0)</f>
        <v>0</v>
      </c>
      <c r="BF316" s="184">
        <f>IF(N316="snížená",J316,0)</f>
        <v>0</v>
      </c>
      <c r="BG316" s="184">
        <f>IF(N316="zákl. přenesená",J316,0)</f>
        <v>0</v>
      </c>
      <c r="BH316" s="184">
        <f>IF(N316="sníž. přenesená",J316,0)</f>
        <v>0</v>
      </c>
      <c r="BI316" s="184">
        <f>IF(N316="nulová",J316,0)</f>
        <v>0</v>
      </c>
      <c r="BJ316" s="18" t="s">
        <v>76</v>
      </c>
      <c r="BK316" s="184">
        <f>ROUND(I316*H316,2)</f>
        <v>0</v>
      </c>
      <c r="BL316" s="18" t="s">
        <v>2891</v>
      </c>
      <c r="BM316" s="183" t="s">
        <v>4030</v>
      </c>
    </row>
    <row r="317" s="12" customFormat="1" ht="22.8" customHeight="1">
      <c r="A317" s="12"/>
      <c r="B317" s="158"/>
      <c r="C317" s="12"/>
      <c r="D317" s="159" t="s">
        <v>71</v>
      </c>
      <c r="E317" s="169" t="s">
        <v>438</v>
      </c>
      <c r="F317" s="169" t="s">
        <v>3574</v>
      </c>
      <c r="G317" s="12"/>
      <c r="H317" s="12"/>
      <c r="I317" s="161"/>
      <c r="J317" s="170">
        <f>BK317</f>
        <v>0</v>
      </c>
      <c r="K317" s="12"/>
      <c r="L317" s="158"/>
      <c r="M317" s="163"/>
      <c r="N317" s="164"/>
      <c r="O317" s="164"/>
      <c r="P317" s="165">
        <f>SUM(P318:P320)</f>
        <v>0</v>
      </c>
      <c r="Q317" s="164"/>
      <c r="R317" s="165">
        <f>SUM(R318:R320)</f>
        <v>0</v>
      </c>
      <c r="S317" s="164"/>
      <c r="T317" s="166">
        <f>SUM(T318:T320)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159" t="s">
        <v>221</v>
      </c>
      <c r="AT317" s="167" t="s">
        <v>71</v>
      </c>
      <c r="AU317" s="167" t="s">
        <v>76</v>
      </c>
      <c r="AY317" s="159" t="s">
        <v>213</v>
      </c>
      <c r="BK317" s="168">
        <f>SUM(BK318:BK320)</f>
        <v>0</v>
      </c>
    </row>
    <row r="318" s="2" customFormat="1" ht="16.5" customHeight="1">
      <c r="A318" s="37"/>
      <c r="B318" s="171"/>
      <c r="C318" s="172" t="s">
        <v>1126</v>
      </c>
      <c r="D318" s="172" t="s">
        <v>216</v>
      </c>
      <c r="E318" s="173" t="s">
        <v>4031</v>
      </c>
      <c r="F318" s="174" t="s">
        <v>4032</v>
      </c>
      <c r="G318" s="175" t="s">
        <v>414</v>
      </c>
      <c r="H318" s="176">
        <v>1</v>
      </c>
      <c r="I318" s="177"/>
      <c r="J318" s="178">
        <f>ROUND(I318*H318,2)</f>
        <v>0</v>
      </c>
      <c r="K318" s="174" t="s">
        <v>415</v>
      </c>
      <c r="L318" s="38"/>
      <c r="M318" s="179" t="s">
        <v>3</v>
      </c>
      <c r="N318" s="180" t="s">
        <v>43</v>
      </c>
      <c r="O318" s="71"/>
      <c r="P318" s="181">
        <f>O318*H318</f>
        <v>0</v>
      </c>
      <c r="Q318" s="181">
        <v>0</v>
      </c>
      <c r="R318" s="181">
        <f>Q318*H318</f>
        <v>0</v>
      </c>
      <c r="S318" s="181">
        <v>0</v>
      </c>
      <c r="T318" s="182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83" t="s">
        <v>2891</v>
      </c>
      <c r="AT318" s="183" t="s">
        <v>216</v>
      </c>
      <c r="AU318" s="183" t="s">
        <v>80</v>
      </c>
      <c r="AY318" s="18" t="s">
        <v>213</v>
      </c>
      <c r="BE318" s="184">
        <f>IF(N318="základní",J318,0)</f>
        <v>0</v>
      </c>
      <c r="BF318" s="184">
        <f>IF(N318="snížená",J318,0)</f>
        <v>0</v>
      </c>
      <c r="BG318" s="184">
        <f>IF(N318="zákl. přenesená",J318,0)</f>
        <v>0</v>
      </c>
      <c r="BH318" s="184">
        <f>IF(N318="sníž. přenesená",J318,0)</f>
        <v>0</v>
      </c>
      <c r="BI318" s="184">
        <f>IF(N318="nulová",J318,0)</f>
        <v>0</v>
      </c>
      <c r="BJ318" s="18" t="s">
        <v>76</v>
      </c>
      <c r="BK318" s="184">
        <f>ROUND(I318*H318,2)</f>
        <v>0</v>
      </c>
      <c r="BL318" s="18" t="s">
        <v>2891</v>
      </c>
      <c r="BM318" s="183" t="s">
        <v>4033</v>
      </c>
    </row>
    <row r="319" s="2" customFormat="1" ht="16.5" customHeight="1">
      <c r="A319" s="37"/>
      <c r="B319" s="171"/>
      <c r="C319" s="172" t="s">
        <v>1130</v>
      </c>
      <c r="D319" s="172" t="s">
        <v>216</v>
      </c>
      <c r="E319" s="173" t="s">
        <v>4034</v>
      </c>
      <c r="F319" s="174" t="s">
        <v>4035</v>
      </c>
      <c r="G319" s="175" t="s">
        <v>414</v>
      </c>
      <c r="H319" s="176">
        <v>1</v>
      </c>
      <c r="I319" s="177"/>
      <c r="J319" s="178">
        <f>ROUND(I319*H319,2)</f>
        <v>0</v>
      </c>
      <c r="K319" s="174" t="s">
        <v>415</v>
      </c>
      <c r="L319" s="38"/>
      <c r="M319" s="179" t="s">
        <v>3</v>
      </c>
      <c r="N319" s="180" t="s">
        <v>43</v>
      </c>
      <c r="O319" s="71"/>
      <c r="P319" s="181">
        <f>O319*H319</f>
        <v>0</v>
      </c>
      <c r="Q319" s="181">
        <v>0</v>
      </c>
      <c r="R319" s="181">
        <f>Q319*H319</f>
        <v>0</v>
      </c>
      <c r="S319" s="181">
        <v>0</v>
      </c>
      <c r="T319" s="182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3" t="s">
        <v>2891</v>
      </c>
      <c r="AT319" s="183" t="s">
        <v>216</v>
      </c>
      <c r="AU319" s="183" t="s">
        <v>80</v>
      </c>
      <c r="AY319" s="18" t="s">
        <v>213</v>
      </c>
      <c r="BE319" s="184">
        <f>IF(N319="základní",J319,0)</f>
        <v>0</v>
      </c>
      <c r="BF319" s="184">
        <f>IF(N319="snížená",J319,0)</f>
        <v>0</v>
      </c>
      <c r="BG319" s="184">
        <f>IF(N319="zákl. přenesená",J319,0)</f>
        <v>0</v>
      </c>
      <c r="BH319" s="184">
        <f>IF(N319="sníž. přenesená",J319,0)</f>
        <v>0</v>
      </c>
      <c r="BI319" s="184">
        <f>IF(N319="nulová",J319,0)</f>
        <v>0</v>
      </c>
      <c r="BJ319" s="18" t="s">
        <v>76</v>
      </c>
      <c r="BK319" s="184">
        <f>ROUND(I319*H319,2)</f>
        <v>0</v>
      </c>
      <c r="BL319" s="18" t="s">
        <v>2891</v>
      </c>
      <c r="BM319" s="183" t="s">
        <v>4036</v>
      </c>
    </row>
    <row r="320" s="2" customFormat="1" ht="16.5" customHeight="1">
      <c r="A320" s="37"/>
      <c r="B320" s="171"/>
      <c r="C320" s="172" t="s">
        <v>1134</v>
      </c>
      <c r="D320" s="172" t="s">
        <v>216</v>
      </c>
      <c r="E320" s="173" t="s">
        <v>4037</v>
      </c>
      <c r="F320" s="174" t="s">
        <v>4038</v>
      </c>
      <c r="G320" s="175" t="s">
        <v>414</v>
      </c>
      <c r="H320" s="176">
        <v>1</v>
      </c>
      <c r="I320" s="177"/>
      <c r="J320" s="178">
        <f>ROUND(I320*H320,2)</f>
        <v>0</v>
      </c>
      <c r="K320" s="174" t="s">
        <v>415</v>
      </c>
      <c r="L320" s="38"/>
      <c r="M320" s="179" t="s">
        <v>3</v>
      </c>
      <c r="N320" s="180" t="s">
        <v>43</v>
      </c>
      <c r="O320" s="71"/>
      <c r="P320" s="181">
        <f>O320*H320</f>
        <v>0</v>
      </c>
      <c r="Q320" s="181">
        <v>0</v>
      </c>
      <c r="R320" s="181">
        <f>Q320*H320</f>
        <v>0</v>
      </c>
      <c r="S320" s="181">
        <v>0</v>
      </c>
      <c r="T320" s="182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3" t="s">
        <v>2891</v>
      </c>
      <c r="AT320" s="183" t="s">
        <v>216</v>
      </c>
      <c r="AU320" s="183" t="s">
        <v>80</v>
      </c>
      <c r="AY320" s="18" t="s">
        <v>213</v>
      </c>
      <c r="BE320" s="184">
        <f>IF(N320="základní",J320,0)</f>
        <v>0</v>
      </c>
      <c r="BF320" s="184">
        <f>IF(N320="snížená",J320,0)</f>
        <v>0</v>
      </c>
      <c r="BG320" s="184">
        <f>IF(N320="zákl. přenesená",J320,0)</f>
        <v>0</v>
      </c>
      <c r="BH320" s="184">
        <f>IF(N320="sníž. přenesená",J320,0)</f>
        <v>0</v>
      </c>
      <c r="BI320" s="184">
        <f>IF(N320="nulová",J320,0)</f>
        <v>0</v>
      </c>
      <c r="BJ320" s="18" t="s">
        <v>76</v>
      </c>
      <c r="BK320" s="184">
        <f>ROUND(I320*H320,2)</f>
        <v>0</v>
      </c>
      <c r="BL320" s="18" t="s">
        <v>2891</v>
      </c>
      <c r="BM320" s="183" t="s">
        <v>4039</v>
      </c>
    </row>
    <row r="321" s="12" customFormat="1" ht="22.8" customHeight="1">
      <c r="A321" s="12"/>
      <c r="B321" s="158"/>
      <c r="C321" s="12"/>
      <c r="D321" s="159" t="s">
        <v>71</v>
      </c>
      <c r="E321" s="169" t="s">
        <v>443</v>
      </c>
      <c r="F321" s="169" t="s">
        <v>3814</v>
      </c>
      <c r="G321" s="12"/>
      <c r="H321" s="12"/>
      <c r="I321" s="161"/>
      <c r="J321" s="170">
        <f>BK321</f>
        <v>0</v>
      </c>
      <c r="K321" s="12"/>
      <c r="L321" s="158"/>
      <c r="M321" s="163"/>
      <c r="N321" s="164"/>
      <c r="O321" s="164"/>
      <c r="P321" s="165">
        <f>SUM(P322:P329)</f>
        <v>0</v>
      </c>
      <c r="Q321" s="164"/>
      <c r="R321" s="165">
        <f>SUM(R322:R329)</f>
        <v>0</v>
      </c>
      <c r="S321" s="164"/>
      <c r="T321" s="166">
        <f>SUM(T322:T329)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159" t="s">
        <v>221</v>
      </c>
      <c r="AT321" s="167" t="s">
        <v>71</v>
      </c>
      <c r="AU321" s="167" t="s">
        <v>76</v>
      </c>
      <c r="AY321" s="159" t="s">
        <v>213</v>
      </c>
      <c r="BK321" s="168">
        <f>SUM(BK322:BK329)</f>
        <v>0</v>
      </c>
    </row>
    <row r="322" s="2" customFormat="1" ht="16.5" customHeight="1">
      <c r="A322" s="37"/>
      <c r="B322" s="171"/>
      <c r="C322" s="172" t="s">
        <v>1138</v>
      </c>
      <c r="D322" s="172" t="s">
        <v>216</v>
      </c>
      <c r="E322" s="173" t="s">
        <v>4040</v>
      </c>
      <c r="F322" s="174" t="s">
        <v>4041</v>
      </c>
      <c r="G322" s="175" t="s">
        <v>414</v>
      </c>
      <c r="H322" s="176">
        <v>2</v>
      </c>
      <c r="I322" s="177"/>
      <c r="J322" s="178">
        <f>ROUND(I322*H322,2)</f>
        <v>0</v>
      </c>
      <c r="K322" s="174" t="s">
        <v>415</v>
      </c>
      <c r="L322" s="38"/>
      <c r="M322" s="179" t="s">
        <v>3</v>
      </c>
      <c r="N322" s="180" t="s">
        <v>43</v>
      </c>
      <c r="O322" s="71"/>
      <c r="P322" s="181">
        <f>O322*H322</f>
        <v>0</v>
      </c>
      <c r="Q322" s="181">
        <v>0</v>
      </c>
      <c r="R322" s="181">
        <f>Q322*H322</f>
        <v>0</v>
      </c>
      <c r="S322" s="181">
        <v>0</v>
      </c>
      <c r="T322" s="182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3" t="s">
        <v>2891</v>
      </c>
      <c r="AT322" s="183" t="s">
        <v>216</v>
      </c>
      <c r="AU322" s="183" t="s">
        <v>80</v>
      </c>
      <c r="AY322" s="18" t="s">
        <v>213</v>
      </c>
      <c r="BE322" s="184">
        <f>IF(N322="základní",J322,0)</f>
        <v>0</v>
      </c>
      <c r="BF322" s="184">
        <f>IF(N322="snížená",J322,0)</f>
        <v>0</v>
      </c>
      <c r="BG322" s="184">
        <f>IF(N322="zákl. přenesená",J322,0)</f>
        <v>0</v>
      </c>
      <c r="BH322" s="184">
        <f>IF(N322="sníž. přenesená",J322,0)</f>
        <v>0</v>
      </c>
      <c r="BI322" s="184">
        <f>IF(N322="nulová",J322,0)</f>
        <v>0</v>
      </c>
      <c r="BJ322" s="18" t="s">
        <v>76</v>
      </c>
      <c r="BK322" s="184">
        <f>ROUND(I322*H322,2)</f>
        <v>0</v>
      </c>
      <c r="BL322" s="18" t="s">
        <v>2891</v>
      </c>
      <c r="BM322" s="183" t="s">
        <v>4042</v>
      </c>
    </row>
    <row r="323" s="2" customFormat="1" ht="16.5" customHeight="1">
      <c r="A323" s="37"/>
      <c r="B323" s="171"/>
      <c r="C323" s="172" t="s">
        <v>1142</v>
      </c>
      <c r="D323" s="172" t="s">
        <v>216</v>
      </c>
      <c r="E323" s="173" t="s">
        <v>4043</v>
      </c>
      <c r="F323" s="174" t="s">
        <v>4044</v>
      </c>
      <c r="G323" s="175" t="s">
        <v>414</v>
      </c>
      <c r="H323" s="176">
        <v>12</v>
      </c>
      <c r="I323" s="177"/>
      <c r="J323" s="178">
        <f>ROUND(I323*H323,2)</f>
        <v>0</v>
      </c>
      <c r="K323" s="174" t="s">
        <v>415</v>
      </c>
      <c r="L323" s="38"/>
      <c r="M323" s="179" t="s">
        <v>3</v>
      </c>
      <c r="N323" s="180" t="s">
        <v>43</v>
      </c>
      <c r="O323" s="71"/>
      <c r="P323" s="181">
        <f>O323*H323</f>
        <v>0</v>
      </c>
      <c r="Q323" s="181">
        <v>0</v>
      </c>
      <c r="R323" s="181">
        <f>Q323*H323</f>
        <v>0</v>
      </c>
      <c r="S323" s="181">
        <v>0</v>
      </c>
      <c r="T323" s="182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3" t="s">
        <v>2891</v>
      </c>
      <c r="AT323" s="183" t="s">
        <v>216</v>
      </c>
      <c r="AU323" s="183" t="s">
        <v>80</v>
      </c>
      <c r="AY323" s="18" t="s">
        <v>213</v>
      </c>
      <c r="BE323" s="184">
        <f>IF(N323="základní",J323,0)</f>
        <v>0</v>
      </c>
      <c r="BF323" s="184">
        <f>IF(N323="snížená",J323,0)</f>
        <v>0</v>
      </c>
      <c r="BG323" s="184">
        <f>IF(N323="zákl. přenesená",J323,0)</f>
        <v>0</v>
      </c>
      <c r="BH323" s="184">
        <f>IF(N323="sníž. přenesená",J323,0)</f>
        <v>0</v>
      </c>
      <c r="BI323" s="184">
        <f>IF(N323="nulová",J323,0)</f>
        <v>0</v>
      </c>
      <c r="BJ323" s="18" t="s">
        <v>76</v>
      </c>
      <c r="BK323" s="184">
        <f>ROUND(I323*H323,2)</f>
        <v>0</v>
      </c>
      <c r="BL323" s="18" t="s">
        <v>2891</v>
      </c>
      <c r="BM323" s="183" t="s">
        <v>4045</v>
      </c>
    </row>
    <row r="324" s="2" customFormat="1" ht="16.5" customHeight="1">
      <c r="A324" s="37"/>
      <c r="B324" s="171"/>
      <c r="C324" s="172" t="s">
        <v>1146</v>
      </c>
      <c r="D324" s="172" t="s">
        <v>216</v>
      </c>
      <c r="E324" s="173" t="s">
        <v>4046</v>
      </c>
      <c r="F324" s="174" t="s">
        <v>4047</v>
      </c>
      <c r="G324" s="175" t="s">
        <v>414</v>
      </c>
      <c r="H324" s="176">
        <v>4</v>
      </c>
      <c r="I324" s="177"/>
      <c r="J324" s="178">
        <f>ROUND(I324*H324,2)</f>
        <v>0</v>
      </c>
      <c r="K324" s="174" t="s">
        <v>415</v>
      </c>
      <c r="L324" s="38"/>
      <c r="M324" s="179" t="s">
        <v>3</v>
      </c>
      <c r="N324" s="180" t="s">
        <v>43</v>
      </c>
      <c r="O324" s="71"/>
      <c r="P324" s="181">
        <f>O324*H324</f>
        <v>0</v>
      </c>
      <c r="Q324" s="181">
        <v>0</v>
      </c>
      <c r="R324" s="181">
        <f>Q324*H324</f>
        <v>0</v>
      </c>
      <c r="S324" s="181">
        <v>0</v>
      </c>
      <c r="T324" s="182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3" t="s">
        <v>2891</v>
      </c>
      <c r="AT324" s="183" t="s">
        <v>216</v>
      </c>
      <c r="AU324" s="183" t="s">
        <v>80</v>
      </c>
      <c r="AY324" s="18" t="s">
        <v>213</v>
      </c>
      <c r="BE324" s="184">
        <f>IF(N324="základní",J324,0)</f>
        <v>0</v>
      </c>
      <c r="BF324" s="184">
        <f>IF(N324="snížená",J324,0)</f>
        <v>0</v>
      </c>
      <c r="BG324" s="184">
        <f>IF(N324="zákl. přenesená",J324,0)</f>
        <v>0</v>
      </c>
      <c r="BH324" s="184">
        <f>IF(N324="sníž. přenesená",J324,0)</f>
        <v>0</v>
      </c>
      <c r="BI324" s="184">
        <f>IF(N324="nulová",J324,0)</f>
        <v>0</v>
      </c>
      <c r="BJ324" s="18" t="s">
        <v>76</v>
      </c>
      <c r="BK324" s="184">
        <f>ROUND(I324*H324,2)</f>
        <v>0</v>
      </c>
      <c r="BL324" s="18" t="s">
        <v>2891</v>
      </c>
      <c r="BM324" s="183" t="s">
        <v>4048</v>
      </c>
    </row>
    <row r="325" s="2" customFormat="1" ht="16.5" customHeight="1">
      <c r="A325" s="37"/>
      <c r="B325" s="171"/>
      <c r="C325" s="172" t="s">
        <v>1150</v>
      </c>
      <c r="D325" s="172" t="s">
        <v>216</v>
      </c>
      <c r="E325" s="173" t="s">
        <v>4049</v>
      </c>
      <c r="F325" s="174" t="s">
        <v>4050</v>
      </c>
      <c r="G325" s="175" t="s">
        <v>414</v>
      </c>
      <c r="H325" s="176">
        <v>1</v>
      </c>
      <c r="I325" s="177"/>
      <c r="J325" s="178">
        <f>ROUND(I325*H325,2)</f>
        <v>0</v>
      </c>
      <c r="K325" s="174" t="s">
        <v>415</v>
      </c>
      <c r="L325" s="38"/>
      <c r="M325" s="179" t="s">
        <v>3</v>
      </c>
      <c r="N325" s="180" t="s">
        <v>43</v>
      </c>
      <c r="O325" s="71"/>
      <c r="P325" s="181">
        <f>O325*H325</f>
        <v>0</v>
      </c>
      <c r="Q325" s="181">
        <v>0</v>
      </c>
      <c r="R325" s="181">
        <f>Q325*H325</f>
        <v>0</v>
      </c>
      <c r="S325" s="181">
        <v>0</v>
      </c>
      <c r="T325" s="182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83" t="s">
        <v>2891</v>
      </c>
      <c r="AT325" s="183" t="s">
        <v>216</v>
      </c>
      <c r="AU325" s="183" t="s">
        <v>80</v>
      </c>
      <c r="AY325" s="18" t="s">
        <v>213</v>
      </c>
      <c r="BE325" s="184">
        <f>IF(N325="základní",J325,0)</f>
        <v>0</v>
      </c>
      <c r="BF325" s="184">
        <f>IF(N325="snížená",J325,0)</f>
        <v>0</v>
      </c>
      <c r="BG325" s="184">
        <f>IF(N325="zákl. přenesená",J325,0)</f>
        <v>0</v>
      </c>
      <c r="BH325" s="184">
        <f>IF(N325="sníž. přenesená",J325,0)</f>
        <v>0</v>
      </c>
      <c r="BI325" s="184">
        <f>IF(N325="nulová",J325,0)</f>
        <v>0</v>
      </c>
      <c r="BJ325" s="18" t="s">
        <v>76</v>
      </c>
      <c r="BK325" s="184">
        <f>ROUND(I325*H325,2)</f>
        <v>0</v>
      </c>
      <c r="BL325" s="18" t="s">
        <v>2891</v>
      </c>
      <c r="BM325" s="183" t="s">
        <v>4051</v>
      </c>
    </row>
    <row r="326" s="2" customFormat="1" ht="16.5" customHeight="1">
      <c r="A326" s="37"/>
      <c r="B326" s="171"/>
      <c r="C326" s="172" t="s">
        <v>1155</v>
      </c>
      <c r="D326" s="172" t="s">
        <v>216</v>
      </c>
      <c r="E326" s="173" t="s">
        <v>4052</v>
      </c>
      <c r="F326" s="174" t="s">
        <v>4053</v>
      </c>
      <c r="G326" s="175" t="s">
        <v>414</v>
      </c>
      <c r="H326" s="176">
        <v>2</v>
      </c>
      <c r="I326" s="177"/>
      <c r="J326" s="178">
        <f>ROUND(I326*H326,2)</f>
        <v>0</v>
      </c>
      <c r="K326" s="174" t="s">
        <v>415</v>
      </c>
      <c r="L326" s="38"/>
      <c r="M326" s="179" t="s">
        <v>3</v>
      </c>
      <c r="N326" s="180" t="s">
        <v>43</v>
      </c>
      <c r="O326" s="71"/>
      <c r="P326" s="181">
        <f>O326*H326</f>
        <v>0</v>
      </c>
      <c r="Q326" s="181">
        <v>0</v>
      </c>
      <c r="R326" s="181">
        <f>Q326*H326</f>
        <v>0</v>
      </c>
      <c r="S326" s="181">
        <v>0</v>
      </c>
      <c r="T326" s="182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3" t="s">
        <v>2891</v>
      </c>
      <c r="AT326" s="183" t="s">
        <v>216</v>
      </c>
      <c r="AU326" s="183" t="s">
        <v>80</v>
      </c>
      <c r="AY326" s="18" t="s">
        <v>213</v>
      </c>
      <c r="BE326" s="184">
        <f>IF(N326="základní",J326,0)</f>
        <v>0</v>
      </c>
      <c r="BF326" s="184">
        <f>IF(N326="snížená",J326,0)</f>
        <v>0</v>
      </c>
      <c r="BG326" s="184">
        <f>IF(N326="zákl. přenesená",J326,0)</f>
        <v>0</v>
      </c>
      <c r="BH326" s="184">
        <f>IF(N326="sníž. přenesená",J326,0)</f>
        <v>0</v>
      </c>
      <c r="BI326" s="184">
        <f>IF(N326="nulová",J326,0)</f>
        <v>0</v>
      </c>
      <c r="BJ326" s="18" t="s">
        <v>76</v>
      </c>
      <c r="BK326" s="184">
        <f>ROUND(I326*H326,2)</f>
        <v>0</v>
      </c>
      <c r="BL326" s="18" t="s">
        <v>2891</v>
      </c>
      <c r="BM326" s="183" t="s">
        <v>4054</v>
      </c>
    </row>
    <row r="327" s="2" customFormat="1" ht="16.5" customHeight="1">
      <c r="A327" s="37"/>
      <c r="B327" s="171"/>
      <c r="C327" s="172" t="s">
        <v>1159</v>
      </c>
      <c r="D327" s="172" t="s">
        <v>216</v>
      </c>
      <c r="E327" s="173" t="s">
        <v>4055</v>
      </c>
      <c r="F327" s="174" t="s">
        <v>4056</v>
      </c>
      <c r="G327" s="175" t="s">
        <v>414</v>
      </c>
      <c r="H327" s="176">
        <v>2</v>
      </c>
      <c r="I327" s="177"/>
      <c r="J327" s="178">
        <f>ROUND(I327*H327,2)</f>
        <v>0</v>
      </c>
      <c r="K327" s="174" t="s">
        <v>415</v>
      </c>
      <c r="L327" s="38"/>
      <c r="M327" s="179" t="s">
        <v>3</v>
      </c>
      <c r="N327" s="180" t="s">
        <v>43</v>
      </c>
      <c r="O327" s="71"/>
      <c r="P327" s="181">
        <f>O327*H327</f>
        <v>0</v>
      </c>
      <c r="Q327" s="181">
        <v>0</v>
      </c>
      <c r="R327" s="181">
        <f>Q327*H327</f>
        <v>0</v>
      </c>
      <c r="S327" s="181">
        <v>0</v>
      </c>
      <c r="T327" s="182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83" t="s">
        <v>2891</v>
      </c>
      <c r="AT327" s="183" t="s">
        <v>216</v>
      </c>
      <c r="AU327" s="183" t="s">
        <v>80</v>
      </c>
      <c r="AY327" s="18" t="s">
        <v>213</v>
      </c>
      <c r="BE327" s="184">
        <f>IF(N327="základní",J327,0)</f>
        <v>0</v>
      </c>
      <c r="BF327" s="184">
        <f>IF(N327="snížená",J327,0)</f>
        <v>0</v>
      </c>
      <c r="BG327" s="184">
        <f>IF(N327="zákl. přenesená",J327,0)</f>
        <v>0</v>
      </c>
      <c r="BH327" s="184">
        <f>IF(N327="sníž. přenesená",J327,0)</f>
        <v>0</v>
      </c>
      <c r="BI327" s="184">
        <f>IF(N327="nulová",J327,0)</f>
        <v>0</v>
      </c>
      <c r="BJ327" s="18" t="s">
        <v>76</v>
      </c>
      <c r="BK327" s="184">
        <f>ROUND(I327*H327,2)</f>
        <v>0</v>
      </c>
      <c r="BL327" s="18" t="s">
        <v>2891</v>
      </c>
      <c r="BM327" s="183" t="s">
        <v>4057</v>
      </c>
    </row>
    <row r="328" s="2" customFormat="1" ht="16.5" customHeight="1">
      <c r="A328" s="37"/>
      <c r="B328" s="171"/>
      <c r="C328" s="172" t="s">
        <v>1163</v>
      </c>
      <c r="D328" s="172" t="s">
        <v>216</v>
      </c>
      <c r="E328" s="173" t="s">
        <v>4058</v>
      </c>
      <c r="F328" s="174" t="s">
        <v>4059</v>
      </c>
      <c r="G328" s="175" t="s">
        <v>403</v>
      </c>
      <c r="H328" s="176">
        <v>140</v>
      </c>
      <c r="I328" s="177"/>
      <c r="J328" s="178">
        <f>ROUND(I328*H328,2)</f>
        <v>0</v>
      </c>
      <c r="K328" s="174" t="s">
        <v>415</v>
      </c>
      <c r="L328" s="38"/>
      <c r="M328" s="179" t="s">
        <v>3</v>
      </c>
      <c r="N328" s="180" t="s">
        <v>43</v>
      </c>
      <c r="O328" s="71"/>
      <c r="P328" s="181">
        <f>O328*H328</f>
        <v>0</v>
      </c>
      <c r="Q328" s="181">
        <v>0</v>
      </c>
      <c r="R328" s="181">
        <f>Q328*H328</f>
        <v>0</v>
      </c>
      <c r="S328" s="181">
        <v>0</v>
      </c>
      <c r="T328" s="182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3" t="s">
        <v>2891</v>
      </c>
      <c r="AT328" s="183" t="s">
        <v>216</v>
      </c>
      <c r="AU328" s="183" t="s">
        <v>80</v>
      </c>
      <c r="AY328" s="18" t="s">
        <v>213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8" t="s">
        <v>76</v>
      </c>
      <c r="BK328" s="184">
        <f>ROUND(I328*H328,2)</f>
        <v>0</v>
      </c>
      <c r="BL328" s="18" t="s">
        <v>2891</v>
      </c>
      <c r="BM328" s="183" t="s">
        <v>4060</v>
      </c>
    </row>
    <row r="329" s="2" customFormat="1" ht="16.5" customHeight="1">
      <c r="A329" s="37"/>
      <c r="B329" s="171"/>
      <c r="C329" s="172" t="s">
        <v>1168</v>
      </c>
      <c r="D329" s="172" t="s">
        <v>216</v>
      </c>
      <c r="E329" s="173" t="s">
        <v>4061</v>
      </c>
      <c r="F329" s="174" t="s">
        <v>4062</v>
      </c>
      <c r="G329" s="175" t="s">
        <v>403</v>
      </c>
      <c r="H329" s="176">
        <v>100</v>
      </c>
      <c r="I329" s="177"/>
      <c r="J329" s="178">
        <f>ROUND(I329*H329,2)</f>
        <v>0</v>
      </c>
      <c r="K329" s="174" t="s">
        <v>415</v>
      </c>
      <c r="L329" s="38"/>
      <c r="M329" s="179" t="s">
        <v>3</v>
      </c>
      <c r="N329" s="180" t="s">
        <v>43</v>
      </c>
      <c r="O329" s="71"/>
      <c r="P329" s="181">
        <f>O329*H329</f>
        <v>0</v>
      </c>
      <c r="Q329" s="181">
        <v>0</v>
      </c>
      <c r="R329" s="181">
        <f>Q329*H329</f>
        <v>0</v>
      </c>
      <c r="S329" s="181">
        <v>0</v>
      </c>
      <c r="T329" s="182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83" t="s">
        <v>2891</v>
      </c>
      <c r="AT329" s="183" t="s">
        <v>216</v>
      </c>
      <c r="AU329" s="183" t="s">
        <v>80</v>
      </c>
      <c r="AY329" s="18" t="s">
        <v>213</v>
      </c>
      <c r="BE329" s="184">
        <f>IF(N329="základní",J329,0)</f>
        <v>0</v>
      </c>
      <c r="BF329" s="184">
        <f>IF(N329="snížená",J329,0)</f>
        <v>0</v>
      </c>
      <c r="BG329" s="184">
        <f>IF(N329="zákl. přenesená",J329,0)</f>
        <v>0</v>
      </c>
      <c r="BH329" s="184">
        <f>IF(N329="sníž. přenesená",J329,0)</f>
        <v>0</v>
      </c>
      <c r="BI329" s="184">
        <f>IF(N329="nulová",J329,0)</f>
        <v>0</v>
      </c>
      <c r="BJ329" s="18" t="s">
        <v>76</v>
      </c>
      <c r="BK329" s="184">
        <f>ROUND(I329*H329,2)</f>
        <v>0</v>
      </c>
      <c r="BL329" s="18" t="s">
        <v>2891</v>
      </c>
      <c r="BM329" s="183" t="s">
        <v>4063</v>
      </c>
    </row>
    <row r="330" s="12" customFormat="1" ht="25.92" customHeight="1">
      <c r="A330" s="12"/>
      <c r="B330" s="158"/>
      <c r="C330" s="12"/>
      <c r="D330" s="159" t="s">
        <v>71</v>
      </c>
      <c r="E330" s="160" t="s">
        <v>242</v>
      </c>
      <c r="F330" s="160" t="s">
        <v>2866</v>
      </c>
      <c r="G330" s="12"/>
      <c r="H330" s="12"/>
      <c r="I330" s="161"/>
      <c r="J330" s="162">
        <f>BK330</f>
        <v>0</v>
      </c>
      <c r="K330" s="12"/>
      <c r="L330" s="158"/>
      <c r="M330" s="163"/>
      <c r="N330" s="164"/>
      <c r="O330" s="164"/>
      <c r="P330" s="165">
        <f>SUM(P331:P354)</f>
        <v>0</v>
      </c>
      <c r="Q330" s="164"/>
      <c r="R330" s="165">
        <f>SUM(R331:R354)</f>
        <v>0</v>
      </c>
      <c r="S330" s="164"/>
      <c r="T330" s="166">
        <f>SUM(T331:T354)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159" t="s">
        <v>221</v>
      </c>
      <c r="AT330" s="167" t="s">
        <v>71</v>
      </c>
      <c r="AU330" s="167" t="s">
        <v>72</v>
      </c>
      <c r="AY330" s="159" t="s">
        <v>213</v>
      </c>
      <c r="BK330" s="168">
        <f>SUM(BK331:BK354)</f>
        <v>0</v>
      </c>
    </row>
    <row r="331" s="2" customFormat="1" ht="21.75" customHeight="1">
      <c r="A331" s="37"/>
      <c r="B331" s="171"/>
      <c r="C331" s="172" t="s">
        <v>1172</v>
      </c>
      <c r="D331" s="172" t="s">
        <v>216</v>
      </c>
      <c r="E331" s="173" t="s">
        <v>4064</v>
      </c>
      <c r="F331" s="174" t="s">
        <v>4065</v>
      </c>
      <c r="G331" s="175" t="s">
        <v>414</v>
      </c>
      <c r="H331" s="176">
        <v>143</v>
      </c>
      <c r="I331" s="177"/>
      <c r="J331" s="178">
        <f>ROUND(I331*H331,2)</f>
        <v>0</v>
      </c>
      <c r="K331" s="174" t="s">
        <v>415</v>
      </c>
      <c r="L331" s="38"/>
      <c r="M331" s="179" t="s">
        <v>3</v>
      </c>
      <c r="N331" s="180" t="s">
        <v>43</v>
      </c>
      <c r="O331" s="71"/>
      <c r="P331" s="181">
        <f>O331*H331</f>
        <v>0</v>
      </c>
      <c r="Q331" s="181">
        <v>0</v>
      </c>
      <c r="R331" s="181">
        <f>Q331*H331</f>
        <v>0</v>
      </c>
      <c r="S331" s="181">
        <v>0</v>
      </c>
      <c r="T331" s="182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83" t="s">
        <v>2891</v>
      </c>
      <c r="AT331" s="183" t="s">
        <v>216</v>
      </c>
      <c r="AU331" s="183" t="s">
        <v>76</v>
      </c>
      <c r="AY331" s="18" t="s">
        <v>213</v>
      </c>
      <c r="BE331" s="184">
        <f>IF(N331="základní",J331,0)</f>
        <v>0</v>
      </c>
      <c r="BF331" s="184">
        <f>IF(N331="snížená",J331,0)</f>
        <v>0</v>
      </c>
      <c r="BG331" s="184">
        <f>IF(N331="zákl. přenesená",J331,0)</f>
        <v>0</v>
      </c>
      <c r="BH331" s="184">
        <f>IF(N331="sníž. přenesená",J331,0)</f>
        <v>0</v>
      </c>
      <c r="BI331" s="184">
        <f>IF(N331="nulová",J331,0)</f>
        <v>0</v>
      </c>
      <c r="BJ331" s="18" t="s">
        <v>76</v>
      </c>
      <c r="BK331" s="184">
        <f>ROUND(I331*H331,2)</f>
        <v>0</v>
      </c>
      <c r="BL331" s="18" t="s">
        <v>2891</v>
      </c>
      <c r="BM331" s="183" t="s">
        <v>4066</v>
      </c>
    </row>
    <row r="332" s="2" customFormat="1" ht="16.5" customHeight="1">
      <c r="A332" s="37"/>
      <c r="B332" s="171"/>
      <c r="C332" s="172" t="s">
        <v>1177</v>
      </c>
      <c r="D332" s="172" t="s">
        <v>216</v>
      </c>
      <c r="E332" s="173" t="s">
        <v>4067</v>
      </c>
      <c r="F332" s="174" t="s">
        <v>4068</v>
      </c>
      <c r="G332" s="175" t="s">
        <v>403</v>
      </c>
      <c r="H332" s="176">
        <v>890</v>
      </c>
      <c r="I332" s="177"/>
      <c r="J332" s="178">
        <f>ROUND(I332*H332,2)</f>
        <v>0</v>
      </c>
      <c r="K332" s="174" t="s">
        <v>415</v>
      </c>
      <c r="L332" s="38"/>
      <c r="M332" s="179" t="s">
        <v>3</v>
      </c>
      <c r="N332" s="180" t="s">
        <v>43</v>
      </c>
      <c r="O332" s="71"/>
      <c r="P332" s="181">
        <f>O332*H332</f>
        <v>0</v>
      </c>
      <c r="Q332" s="181">
        <v>0</v>
      </c>
      <c r="R332" s="181">
        <f>Q332*H332</f>
        <v>0</v>
      </c>
      <c r="S332" s="181">
        <v>0</v>
      </c>
      <c r="T332" s="182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3" t="s">
        <v>2891</v>
      </c>
      <c r="AT332" s="183" t="s">
        <v>216</v>
      </c>
      <c r="AU332" s="183" t="s">
        <v>76</v>
      </c>
      <c r="AY332" s="18" t="s">
        <v>213</v>
      </c>
      <c r="BE332" s="184">
        <f>IF(N332="základní",J332,0)</f>
        <v>0</v>
      </c>
      <c r="BF332" s="184">
        <f>IF(N332="snížená",J332,0)</f>
        <v>0</v>
      </c>
      <c r="BG332" s="184">
        <f>IF(N332="zákl. přenesená",J332,0)</f>
        <v>0</v>
      </c>
      <c r="BH332" s="184">
        <f>IF(N332="sníž. přenesená",J332,0)</f>
        <v>0</v>
      </c>
      <c r="BI332" s="184">
        <f>IF(N332="nulová",J332,0)</f>
        <v>0</v>
      </c>
      <c r="BJ332" s="18" t="s">
        <v>76</v>
      </c>
      <c r="BK332" s="184">
        <f>ROUND(I332*H332,2)</f>
        <v>0</v>
      </c>
      <c r="BL332" s="18" t="s">
        <v>2891</v>
      </c>
      <c r="BM332" s="183" t="s">
        <v>4069</v>
      </c>
    </row>
    <row r="333" s="2" customFormat="1" ht="16.5" customHeight="1">
      <c r="A333" s="37"/>
      <c r="B333" s="171"/>
      <c r="C333" s="172" t="s">
        <v>1183</v>
      </c>
      <c r="D333" s="172" t="s">
        <v>216</v>
      </c>
      <c r="E333" s="173" t="s">
        <v>4070</v>
      </c>
      <c r="F333" s="174" t="s">
        <v>4071</v>
      </c>
      <c r="G333" s="175" t="s">
        <v>403</v>
      </c>
      <c r="H333" s="176">
        <v>240</v>
      </c>
      <c r="I333" s="177"/>
      <c r="J333" s="178">
        <f>ROUND(I333*H333,2)</f>
        <v>0</v>
      </c>
      <c r="K333" s="174" t="s">
        <v>415</v>
      </c>
      <c r="L333" s="38"/>
      <c r="M333" s="179" t="s">
        <v>3</v>
      </c>
      <c r="N333" s="180" t="s">
        <v>43</v>
      </c>
      <c r="O333" s="71"/>
      <c r="P333" s="181">
        <f>O333*H333</f>
        <v>0</v>
      </c>
      <c r="Q333" s="181">
        <v>0</v>
      </c>
      <c r="R333" s="181">
        <f>Q333*H333</f>
        <v>0</v>
      </c>
      <c r="S333" s="181">
        <v>0</v>
      </c>
      <c r="T333" s="182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83" t="s">
        <v>2891</v>
      </c>
      <c r="AT333" s="183" t="s">
        <v>216</v>
      </c>
      <c r="AU333" s="183" t="s">
        <v>76</v>
      </c>
      <c r="AY333" s="18" t="s">
        <v>213</v>
      </c>
      <c r="BE333" s="184">
        <f>IF(N333="základní",J333,0)</f>
        <v>0</v>
      </c>
      <c r="BF333" s="184">
        <f>IF(N333="snížená",J333,0)</f>
        <v>0</v>
      </c>
      <c r="BG333" s="184">
        <f>IF(N333="zákl. přenesená",J333,0)</f>
        <v>0</v>
      </c>
      <c r="BH333" s="184">
        <f>IF(N333="sníž. přenesená",J333,0)</f>
        <v>0</v>
      </c>
      <c r="BI333" s="184">
        <f>IF(N333="nulová",J333,0)</f>
        <v>0</v>
      </c>
      <c r="BJ333" s="18" t="s">
        <v>76</v>
      </c>
      <c r="BK333" s="184">
        <f>ROUND(I333*H333,2)</f>
        <v>0</v>
      </c>
      <c r="BL333" s="18" t="s">
        <v>2891</v>
      </c>
      <c r="BM333" s="183" t="s">
        <v>4072</v>
      </c>
    </row>
    <row r="334" s="2" customFormat="1" ht="16.5" customHeight="1">
      <c r="A334" s="37"/>
      <c r="B334" s="171"/>
      <c r="C334" s="172" t="s">
        <v>1188</v>
      </c>
      <c r="D334" s="172" t="s">
        <v>216</v>
      </c>
      <c r="E334" s="173" t="s">
        <v>4073</v>
      </c>
      <c r="F334" s="174" t="s">
        <v>4074</v>
      </c>
      <c r="G334" s="175" t="s">
        <v>403</v>
      </c>
      <c r="H334" s="176">
        <v>120</v>
      </c>
      <c r="I334" s="177"/>
      <c r="J334" s="178">
        <f>ROUND(I334*H334,2)</f>
        <v>0</v>
      </c>
      <c r="K334" s="174" t="s">
        <v>415</v>
      </c>
      <c r="L334" s="38"/>
      <c r="M334" s="179" t="s">
        <v>3</v>
      </c>
      <c r="N334" s="180" t="s">
        <v>43</v>
      </c>
      <c r="O334" s="71"/>
      <c r="P334" s="181">
        <f>O334*H334</f>
        <v>0</v>
      </c>
      <c r="Q334" s="181">
        <v>0</v>
      </c>
      <c r="R334" s="181">
        <f>Q334*H334</f>
        <v>0</v>
      </c>
      <c r="S334" s="181">
        <v>0</v>
      </c>
      <c r="T334" s="182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83" t="s">
        <v>2891</v>
      </c>
      <c r="AT334" s="183" t="s">
        <v>216</v>
      </c>
      <c r="AU334" s="183" t="s">
        <v>76</v>
      </c>
      <c r="AY334" s="18" t="s">
        <v>213</v>
      </c>
      <c r="BE334" s="184">
        <f>IF(N334="základní",J334,0)</f>
        <v>0</v>
      </c>
      <c r="BF334" s="184">
        <f>IF(N334="snížená",J334,0)</f>
        <v>0</v>
      </c>
      <c r="BG334" s="184">
        <f>IF(N334="zákl. přenesená",J334,0)</f>
        <v>0</v>
      </c>
      <c r="BH334" s="184">
        <f>IF(N334="sníž. přenesená",J334,0)</f>
        <v>0</v>
      </c>
      <c r="BI334" s="184">
        <f>IF(N334="nulová",J334,0)</f>
        <v>0</v>
      </c>
      <c r="BJ334" s="18" t="s">
        <v>76</v>
      </c>
      <c r="BK334" s="184">
        <f>ROUND(I334*H334,2)</f>
        <v>0</v>
      </c>
      <c r="BL334" s="18" t="s">
        <v>2891</v>
      </c>
      <c r="BM334" s="183" t="s">
        <v>4075</v>
      </c>
    </row>
    <row r="335" s="2" customFormat="1" ht="16.5" customHeight="1">
      <c r="A335" s="37"/>
      <c r="B335" s="171"/>
      <c r="C335" s="172" t="s">
        <v>1192</v>
      </c>
      <c r="D335" s="172" t="s">
        <v>216</v>
      </c>
      <c r="E335" s="173" t="s">
        <v>4076</v>
      </c>
      <c r="F335" s="174" t="s">
        <v>4077</v>
      </c>
      <c r="G335" s="175" t="s">
        <v>414</v>
      </c>
      <c r="H335" s="176">
        <v>15</v>
      </c>
      <c r="I335" s="177"/>
      <c r="J335" s="178">
        <f>ROUND(I335*H335,2)</f>
        <v>0</v>
      </c>
      <c r="K335" s="174" t="s">
        <v>415</v>
      </c>
      <c r="L335" s="38"/>
      <c r="M335" s="179" t="s">
        <v>3</v>
      </c>
      <c r="N335" s="180" t="s">
        <v>43</v>
      </c>
      <c r="O335" s="71"/>
      <c r="P335" s="181">
        <f>O335*H335</f>
        <v>0</v>
      </c>
      <c r="Q335" s="181">
        <v>0</v>
      </c>
      <c r="R335" s="181">
        <f>Q335*H335</f>
        <v>0</v>
      </c>
      <c r="S335" s="181">
        <v>0</v>
      </c>
      <c r="T335" s="182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83" t="s">
        <v>2891</v>
      </c>
      <c r="AT335" s="183" t="s">
        <v>216</v>
      </c>
      <c r="AU335" s="183" t="s">
        <v>76</v>
      </c>
      <c r="AY335" s="18" t="s">
        <v>213</v>
      </c>
      <c r="BE335" s="184">
        <f>IF(N335="základní",J335,0)</f>
        <v>0</v>
      </c>
      <c r="BF335" s="184">
        <f>IF(N335="snížená",J335,0)</f>
        <v>0</v>
      </c>
      <c r="BG335" s="184">
        <f>IF(N335="zákl. přenesená",J335,0)</f>
        <v>0</v>
      </c>
      <c r="BH335" s="184">
        <f>IF(N335="sníž. přenesená",J335,0)</f>
        <v>0</v>
      </c>
      <c r="BI335" s="184">
        <f>IF(N335="nulová",J335,0)</f>
        <v>0</v>
      </c>
      <c r="BJ335" s="18" t="s">
        <v>76</v>
      </c>
      <c r="BK335" s="184">
        <f>ROUND(I335*H335,2)</f>
        <v>0</v>
      </c>
      <c r="BL335" s="18" t="s">
        <v>2891</v>
      </c>
      <c r="BM335" s="183" t="s">
        <v>4078</v>
      </c>
    </row>
    <row r="336" s="2" customFormat="1" ht="21.75" customHeight="1">
      <c r="A336" s="37"/>
      <c r="B336" s="171"/>
      <c r="C336" s="172" t="s">
        <v>1197</v>
      </c>
      <c r="D336" s="172" t="s">
        <v>216</v>
      </c>
      <c r="E336" s="173" t="s">
        <v>4079</v>
      </c>
      <c r="F336" s="174" t="s">
        <v>4080</v>
      </c>
      <c r="G336" s="175" t="s">
        <v>414</v>
      </c>
      <c r="H336" s="176">
        <v>4</v>
      </c>
      <c r="I336" s="177"/>
      <c r="J336" s="178">
        <f>ROUND(I336*H336,2)</f>
        <v>0</v>
      </c>
      <c r="K336" s="174" t="s">
        <v>415</v>
      </c>
      <c r="L336" s="38"/>
      <c r="M336" s="179" t="s">
        <v>3</v>
      </c>
      <c r="N336" s="180" t="s">
        <v>43</v>
      </c>
      <c r="O336" s="71"/>
      <c r="P336" s="181">
        <f>O336*H336</f>
        <v>0</v>
      </c>
      <c r="Q336" s="181">
        <v>0</v>
      </c>
      <c r="R336" s="181">
        <f>Q336*H336</f>
        <v>0</v>
      </c>
      <c r="S336" s="181">
        <v>0</v>
      </c>
      <c r="T336" s="182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3" t="s">
        <v>2891</v>
      </c>
      <c r="AT336" s="183" t="s">
        <v>216</v>
      </c>
      <c r="AU336" s="183" t="s">
        <v>76</v>
      </c>
      <c r="AY336" s="18" t="s">
        <v>213</v>
      </c>
      <c r="BE336" s="184">
        <f>IF(N336="základní",J336,0)</f>
        <v>0</v>
      </c>
      <c r="BF336" s="184">
        <f>IF(N336="snížená",J336,0)</f>
        <v>0</v>
      </c>
      <c r="BG336" s="184">
        <f>IF(N336="zákl. přenesená",J336,0)</f>
        <v>0</v>
      </c>
      <c r="BH336" s="184">
        <f>IF(N336="sníž. přenesená",J336,0)</f>
        <v>0</v>
      </c>
      <c r="BI336" s="184">
        <f>IF(N336="nulová",J336,0)</f>
        <v>0</v>
      </c>
      <c r="BJ336" s="18" t="s">
        <v>76</v>
      </c>
      <c r="BK336" s="184">
        <f>ROUND(I336*H336,2)</f>
        <v>0</v>
      </c>
      <c r="BL336" s="18" t="s">
        <v>2891</v>
      </c>
      <c r="BM336" s="183" t="s">
        <v>4081</v>
      </c>
    </row>
    <row r="337" s="2" customFormat="1" ht="16.5" customHeight="1">
      <c r="A337" s="37"/>
      <c r="B337" s="171"/>
      <c r="C337" s="172" t="s">
        <v>4082</v>
      </c>
      <c r="D337" s="172" t="s">
        <v>216</v>
      </c>
      <c r="E337" s="173" t="s">
        <v>4083</v>
      </c>
      <c r="F337" s="174" t="s">
        <v>4084</v>
      </c>
      <c r="G337" s="175" t="s">
        <v>2875</v>
      </c>
      <c r="H337" s="176">
        <v>4</v>
      </c>
      <c r="I337" s="177"/>
      <c r="J337" s="178">
        <f>ROUND(I337*H337,2)</f>
        <v>0</v>
      </c>
      <c r="K337" s="174" t="s">
        <v>415</v>
      </c>
      <c r="L337" s="38"/>
      <c r="M337" s="179" t="s">
        <v>3</v>
      </c>
      <c r="N337" s="180" t="s">
        <v>43</v>
      </c>
      <c r="O337" s="71"/>
      <c r="P337" s="181">
        <f>O337*H337</f>
        <v>0</v>
      </c>
      <c r="Q337" s="181">
        <v>0</v>
      </c>
      <c r="R337" s="181">
        <f>Q337*H337</f>
        <v>0</v>
      </c>
      <c r="S337" s="181">
        <v>0</v>
      </c>
      <c r="T337" s="182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83" t="s">
        <v>2891</v>
      </c>
      <c r="AT337" s="183" t="s">
        <v>216</v>
      </c>
      <c r="AU337" s="183" t="s">
        <v>76</v>
      </c>
      <c r="AY337" s="18" t="s">
        <v>213</v>
      </c>
      <c r="BE337" s="184">
        <f>IF(N337="základní",J337,0)</f>
        <v>0</v>
      </c>
      <c r="BF337" s="184">
        <f>IF(N337="snížená",J337,0)</f>
        <v>0</v>
      </c>
      <c r="BG337" s="184">
        <f>IF(N337="zákl. přenesená",J337,0)</f>
        <v>0</v>
      </c>
      <c r="BH337" s="184">
        <f>IF(N337="sníž. přenesená",J337,0)</f>
        <v>0</v>
      </c>
      <c r="BI337" s="184">
        <f>IF(N337="nulová",J337,0)</f>
        <v>0</v>
      </c>
      <c r="BJ337" s="18" t="s">
        <v>76</v>
      </c>
      <c r="BK337" s="184">
        <f>ROUND(I337*H337,2)</f>
        <v>0</v>
      </c>
      <c r="BL337" s="18" t="s">
        <v>2891</v>
      </c>
      <c r="BM337" s="183" t="s">
        <v>4085</v>
      </c>
    </row>
    <row r="338" s="2" customFormat="1" ht="16.5" customHeight="1">
      <c r="A338" s="37"/>
      <c r="B338" s="171"/>
      <c r="C338" s="172" t="s">
        <v>1201</v>
      </c>
      <c r="D338" s="172" t="s">
        <v>216</v>
      </c>
      <c r="E338" s="173" t="s">
        <v>4086</v>
      </c>
      <c r="F338" s="174" t="s">
        <v>4087</v>
      </c>
      <c r="G338" s="175" t="s">
        <v>2875</v>
      </c>
      <c r="H338" s="176">
        <v>4</v>
      </c>
      <c r="I338" s="177"/>
      <c r="J338" s="178">
        <f>ROUND(I338*H338,2)</f>
        <v>0</v>
      </c>
      <c r="K338" s="174" t="s">
        <v>415</v>
      </c>
      <c r="L338" s="38"/>
      <c r="M338" s="179" t="s">
        <v>3</v>
      </c>
      <c r="N338" s="180" t="s">
        <v>43</v>
      </c>
      <c r="O338" s="71"/>
      <c r="P338" s="181">
        <f>O338*H338</f>
        <v>0</v>
      </c>
      <c r="Q338" s="181">
        <v>0</v>
      </c>
      <c r="R338" s="181">
        <f>Q338*H338</f>
        <v>0</v>
      </c>
      <c r="S338" s="181">
        <v>0</v>
      </c>
      <c r="T338" s="182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83" t="s">
        <v>2891</v>
      </c>
      <c r="AT338" s="183" t="s">
        <v>216</v>
      </c>
      <c r="AU338" s="183" t="s">
        <v>76</v>
      </c>
      <c r="AY338" s="18" t="s">
        <v>213</v>
      </c>
      <c r="BE338" s="184">
        <f>IF(N338="základní",J338,0)</f>
        <v>0</v>
      </c>
      <c r="BF338" s="184">
        <f>IF(N338="snížená",J338,0)</f>
        <v>0</v>
      </c>
      <c r="BG338" s="184">
        <f>IF(N338="zákl. přenesená",J338,0)</f>
        <v>0</v>
      </c>
      <c r="BH338" s="184">
        <f>IF(N338="sníž. přenesená",J338,0)</f>
        <v>0</v>
      </c>
      <c r="BI338" s="184">
        <f>IF(N338="nulová",J338,0)</f>
        <v>0</v>
      </c>
      <c r="BJ338" s="18" t="s">
        <v>76</v>
      </c>
      <c r="BK338" s="184">
        <f>ROUND(I338*H338,2)</f>
        <v>0</v>
      </c>
      <c r="BL338" s="18" t="s">
        <v>2891</v>
      </c>
      <c r="BM338" s="183" t="s">
        <v>4088</v>
      </c>
    </row>
    <row r="339" s="2" customFormat="1" ht="16.5" customHeight="1">
      <c r="A339" s="37"/>
      <c r="B339" s="171"/>
      <c r="C339" s="172" t="s">
        <v>1207</v>
      </c>
      <c r="D339" s="172" t="s">
        <v>216</v>
      </c>
      <c r="E339" s="173" t="s">
        <v>4089</v>
      </c>
      <c r="F339" s="174" t="s">
        <v>4090</v>
      </c>
      <c r="G339" s="175" t="s">
        <v>3556</v>
      </c>
      <c r="H339" s="176">
        <v>1</v>
      </c>
      <c r="I339" s="177"/>
      <c r="J339" s="178">
        <f>ROUND(I339*H339,2)</f>
        <v>0</v>
      </c>
      <c r="K339" s="174" t="s">
        <v>415</v>
      </c>
      <c r="L339" s="38"/>
      <c r="M339" s="179" t="s">
        <v>3</v>
      </c>
      <c r="N339" s="180" t="s">
        <v>43</v>
      </c>
      <c r="O339" s="71"/>
      <c r="P339" s="181">
        <f>O339*H339</f>
        <v>0</v>
      </c>
      <c r="Q339" s="181">
        <v>0</v>
      </c>
      <c r="R339" s="181">
        <f>Q339*H339</f>
        <v>0</v>
      </c>
      <c r="S339" s="181">
        <v>0</v>
      </c>
      <c r="T339" s="182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3" t="s">
        <v>2891</v>
      </c>
      <c r="AT339" s="183" t="s">
        <v>216</v>
      </c>
      <c r="AU339" s="183" t="s">
        <v>76</v>
      </c>
      <c r="AY339" s="18" t="s">
        <v>213</v>
      </c>
      <c r="BE339" s="184">
        <f>IF(N339="základní",J339,0)</f>
        <v>0</v>
      </c>
      <c r="BF339" s="184">
        <f>IF(N339="snížená",J339,0)</f>
        <v>0</v>
      </c>
      <c r="BG339" s="184">
        <f>IF(N339="zákl. přenesená",J339,0)</f>
        <v>0</v>
      </c>
      <c r="BH339" s="184">
        <f>IF(N339="sníž. přenesená",J339,0)</f>
        <v>0</v>
      </c>
      <c r="BI339" s="184">
        <f>IF(N339="nulová",J339,0)</f>
        <v>0</v>
      </c>
      <c r="BJ339" s="18" t="s">
        <v>76</v>
      </c>
      <c r="BK339" s="184">
        <f>ROUND(I339*H339,2)</f>
        <v>0</v>
      </c>
      <c r="BL339" s="18" t="s">
        <v>2891</v>
      </c>
      <c r="BM339" s="183" t="s">
        <v>4091</v>
      </c>
    </row>
    <row r="340" s="2" customFormat="1" ht="16.5" customHeight="1">
      <c r="A340" s="37"/>
      <c r="B340" s="171"/>
      <c r="C340" s="172" t="s">
        <v>1212</v>
      </c>
      <c r="D340" s="172" t="s">
        <v>216</v>
      </c>
      <c r="E340" s="173" t="s">
        <v>4092</v>
      </c>
      <c r="F340" s="174" t="s">
        <v>4093</v>
      </c>
      <c r="G340" s="175" t="s">
        <v>3556</v>
      </c>
      <c r="H340" s="176">
        <v>1</v>
      </c>
      <c r="I340" s="177"/>
      <c r="J340" s="178">
        <f>ROUND(I340*H340,2)</f>
        <v>0</v>
      </c>
      <c r="K340" s="174" t="s">
        <v>415</v>
      </c>
      <c r="L340" s="38"/>
      <c r="M340" s="179" t="s">
        <v>3</v>
      </c>
      <c r="N340" s="180" t="s">
        <v>43</v>
      </c>
      <c r="O340" s="71"/>
      <c r="P340" s="181">
        <f>O340*H340</f>
        <v>0</v>
      </c>
      <c r="Q340" s="181">
        <v>0</v>
      </c>
      <c r="R340" s="181">
        <f>Q340*H340</f>
        <v>0</v>
      </c>
      <c r="S340" s="181">
        <v>0</v>
      </c>
      <c r="T340" s="182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83" t="s">
        <v>2891</v>
      </c>
      <c r="AT340" s="183" t="s">
        <v>216</v>
      </c>
      <c r="AU340" s="183" t="s">
        <v>76</v>
      </c>
      <c r="AY340" s="18" t="s">
        <v>213</v>
      </c>
      <c r="BE340" s="184">
        <f>IF(N340="základní",J340,0)</f>
        <v>0</v>
      </c>
      <c r="BF340" s="184">
        <f>IF(N340="snížená",J340,0)</f>
        <v>0</v>
      </c>
      <c r="BG340" s="184">
        <f>IF(N340="zákl. přenesená",J340,0)</f>
        <v>0</v>
      </c>
      <c r="BH340" s="184">
        <f>IF(N340="sníž. přenesená",J340,0)</f>
        <v>0</v>
      </c>
      <c r="BI340" s="184">
        <f>IF(N340="nulová",J340,0)</f>
        <v>0</v>
      </c>
      <c r="BJ340" s="18" t="s">
        <v>76</v>
      </c>
      <c r="BK340" s="184">
        <f>ROUND(I340*H340,2)</f>
        <v>0</v>
      </c>
      <c r="BL340" s="18" t="s">
        <v>2891</v>
      </c>
      <c r="BM340" s="183" t="s">
        <v>4094</v>
      </c>
    </row>
    <row r="341" s="2" customFormat="1" ht="16.5" customHeight="1">
      <c r="A341" s="37"/>
      <c r="B341" s="171"/>
      <c r="C341" s="172" t="s">
        <v>1218</v>
      </c>
      <c r="D341" s="172" t="s">
        <v>216</v>
      </c>
      <c r="E341" s="173" t="s">
        <v>4095</v>
      </c>
      <c r="F341" s="174" t="s">
        <v>4096</v>
      </c>
      <c r="G341" s="175" t="s">
        <v>2875</v>
      </c>
      <c r="H341" s="176">
        <v>12</v>
      </c>
      <c r="I341" s="177"/>
      <c r="J341" s="178">
        <f>ROUND(I341*H341,2)</f>
        <v>0</v>
      </c>
      <c r="K341" s="174" t="s">
        <v>415</v>
      </c>
      <c r="L341" s="38"/>
      <c r="M341" s="179" t="s">
        <v>3</v>
      </c>
      <c r="N341" s="180" t="s">
        <v>43</v>
      </c>
      <c r="O341" s="71"/>
      <c r="P341" s="181">
        <f>O341*H341</f>
        <v>0</v>
      </c>
      <c r="Q341" s="181">
        <v>0</v>
      </c>
      <c r="R341" s="181">
        <f>Q341*H341</f>
        <v>0</v>
      </c>
      <c r="S341" s="181">
        <v>0</v>
      </c>
      <c r="T341" s="182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3" t="s">
        <v>2891</v>
      </c>
      <c r="AT341" s="183" t="s">
        <v>216</v>
      </c>
      <c r="AU341" s="183" t="s">
        <v>76</v>
      </c>
      <c r="AY341" s="18" t="s">
        <v>213</v>
      </c>
      <c r="BE341" s="184">
        <f>IF(N341="základní",J341,0)</f>
        <v>0</v>
      </c>
      <c r="BF341" s="184">
        <f>IF(N341="snížená",J341,0)</f>
        <v>0</v>
      </c>
      <c r="BG341" s="184">
        <f>IF(N341="zákl. přenesená",J341,0)</f>
        <v>0</v>
      </c>
      <c r="BH341" s="184">
        <f>IF(N341="sníž. přenesená",J341,0)</f>
        <v>0</v>
      </c>
      <c r="BI341" s="184">
        <f>IF(N341="nulová",J341,0)</f>
        <v>0</v>
      </c>
      <c r="BJ341" s="18" t="s">
        <v>76</v>
      </c>
      <c r="BK341" s="184">
        <f>ROUND(I341*H341,2)</f>
        <v>0</v>
      </c>
      <c r="BL341" s="18" t="s">
        <v>2891</v>
      </c>
      <c r="BM341" s="183" t="s">
        <v>4097</v>
      </c>
    </row>
    <row r="342" s="2" customFormat="1" ht="16.5" customHeight="1">
      <c r="A342" s="37"/>
      <c r="B342" s="171"/>
      <c r="C342" s="172" t="s">
        <v>1223</v>
      </c>
      <c r="D342" s="172" t="s">
        <v>216</v>
      </c>
      <c r="E342" s="173" t="s">
        <v>4098</v>
      </c>
      <c r="F342" s="174" t="s">
        <v>4099</v>
      </c>
      <c r="G342" s="175" t="s">
        <v>414</v>
      </c>
      <c r="H342" s="176">
        <v>1</v>
      </c>
      <c r="I342" s="177"/>
      <c r="J342" s="178">
        <f>ROUND(I342*H342,2)</f>
        <v>0</v>
      </c>
      <c r="K342" s="174" t="s">
        <v>415</v>
      </c>
      <c r="L342" s="38"/>
      <c r="M342" s="179" t="s">
        <v>3</v>
      </c>
      <c r="N342" s="180" t="s">
        <v>43</v>
      </c>
      <c r="O342" s="71"/>
      <c r="P342" s="181">
        <f>O342*H342</f>
        <v>0</v>
      </c>
      <c r="Q342" s="181">
        <v>0</v>
      </c>
      <c r="R342" s="181">
        <f>Q342*H342</f>
        <v>0</v>
      </c>
      <c r="S342" s="181">
        <v>0</v>
      </c>
      <c r="T342" s="182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83" t="s">
        <v>2891</v>
      </c>
      <c r="AT342" s="183" t="s">
        <v>216</v>
      </c>
      <c r="AU342" s="183" t="s">
        <v>76</v>
      </c>
      <c r="AY342" s="18" t="s">
        <v>213</v>
      </c>
      <c r="BE342" s="184">
        <f>IF(N342="základní",J342,0)</f>
        <v>0</v>
      </c>
      <c r="BF342" s="184">
        <f>IF(N342="snížená",J342,0)</f>
        <v>0</v>
      </c>
      <c r="BG342" s="184">
        <f>IF(N342="zákl. přenesená",J342,0)</f>
        <v>0</v>
      </c>
      <c r="BH342" s="184">
        <f>IF(N342="sníž. přenesená",J342,0)</f>
        <v>0</v>
      </c>
      <c r="BI342" s="184">
        <f>IF(N342="nulová",J342,0)</f>
        <v>0</v>
      </c>
      <c r="BJ342" s="18" t="s">
        <v>76</v>
      </c>
      <c r="BK342" s="184">
        <f>ROUND(I342*H342,2)</f>
        <v>0</v>
      </c>
      <c r="BL342" s="18" t="s">
        <v>2891</v>
      </c>
      <c r="BM342" s="183" t="s">
        <v>4100</v>
      </c>
    </row>
    <row r="343" s="2" customFormat="1" ht="16.5" customHeight="1">
      <c r="A343" s="37"/>
      <c r="B343" s="171"/>
      <c r="C343" s="172" t="s">
        <v>1228</v>
      </c>
      <c r="D343" s="172" t="s">
        <v>216</v>
      </c>
      <c r="E343" s="173" t="s">
        <v>4101</v>
      </c>
      <c r="F343" s="174" t="s">
        <v>4102</v>
      </c>
      <c r="G343" s="175" t="s">
        <v>414</v>
      </c>
      <c r="H343" s="176">
        <v>1</v>
      </c>
      <c r="I343" s="177"/>
      <c r="J343" s="178">
        <f>ROUND(I343*H343,2)</f>
        <v>0</v>
      </c>
      <c r="K343" s="174" t="s">
        <v>415</v>
      </c>
      <c r="L343" s="38"/>
      <c r="M343" s="179" t="s">
        <v>3</v>
      </c>
      <c r="N343" s="180" t="s">
        <v>43</v>
      </c>
      <c r="O343" s="71"/>
      <c r="P343" s="181">
        <f>O343*H343</f>
        <v>0</v>
      </c>
      <c r="Q343" s="181">
        <v>0</v>
      </c>
      <c r="R343" s="181">
        <f>Q343*H343</f>
        <v>0</v>
      </c>
      <c r="S343" s="181">
        <v>0</v>
      </c>
      <c r="T343" s="182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3" t="s">
        <v>2891</v>
      </c>
      <c r="AT343" s="183" t="s">
        <v>216</v>
      </c>
      <c r="AU343" s="183" t="s">
        <v>76</v>
      </c>
      <c r="AY343" s="18" t="s">
        <v>213</v>
      </c>
      <c r="BE343" s="184">
        <f>IF(N343="základní",J343,0)</f>
        <v>0</v>
      </c>
      <c r="BF343" s="184">
        <f>IF(N343="snížená",J343,0)</f>
        <v>0</v>
      </c>
      <c r="BG343" s="184">
        <f>IF(N343="zákl. přenesená",J343,0)</f>
        <v>0</v>
      </c>
      <c r="BH343" s="184">
        <f>IF(N343="sníž. přenesená",J343,0)</f>
        <v>0</v>
      </c>
      <c r="BI343" s="184">
        <f>IF(N343="nulová",J343,0)</f>
        <v>0</v>
      </c>
      <c r="BJ343" s="18" t="s">
        <v>76</v>
      </c>
      <c r="BK343" s="184">
        <f>ROUND(I343*H343,2)</f>
        <v>0</v>
      </c>
      <c r="BL343" s="18" t="s">
        <v>2891</v>
      </c>
      <c r="BM343" s="183" t="s">
        <v>4103</v>
      </c>
    </row>
    <row r="344" s="2" customFormat="1" ht="16.5" customHeight="1">
      <c r="A344" s="37"/>
      <c r="B344" s="171"/>
      <c r="C344" s="172" t="s">
        <v>1233</v>
      </c>
      <c r="D344" s="172" t="s">
        <v>216</v>
      </c>
      <c r="E344" s="173" t="s">
        <v>4104</v>
      </c>
      <c r="F344" s="174" t="s">
        <v>4105</v>
      </c>
      <c r="G344" s="175" t="s">
        <v>414</v>
      </c>
      <c r="H344" s="176">
        <v>1</v>
      </c>
      <c r="I344" s="177"/>
      <c r="J344" s="178">
        <f>ROUND(I344*H344,2)</f>
        <v>0</v>
      </c>
      <c r="K344" s="174" t="s">
        <v>415</v>
      </c>
      <c r="L344" s="38"/>
      <c r="M344" s="179" t="s">
        <v>3</v>
      </c>
      <c r="N344" s="180" t="s">
        <v>43</v>
      </c>
      <c r="O344" s="71"/>
      <c r="P344" s="181">
        <f>O344*H344</f>
        <v>0</v>
      </c>
      <c r="Q344" s="181">
        <v>0</v>
      </c>
      <c r="R344" s="181">
        <f>Q344*H344</f>
        <v>0</v>
      </c>
      <c r="S344" s="181">
        <v>0</v>
      </c>
      <c r="T344" s="182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83" t="s">
        <v>2891</v>
      </c>
      <c r="AT344" s="183" t="s">
        <v>216</v>
      </c>
      <c r="AU344" s="183" t="s">
        <v>76</v>
      </c>
      <c r="AY344" s="18" t="s">
        <v>213</v>
      </c>
      <c r="BE344" s="184">
        <f>IF(N344="základní",J344,0)</f>
        <v>0</v>
      </c>
      <c r="BF344" s="184">
        <f>IF(N344="snížená",J344,0)</f>
        <v>0</v>
      </c>
      <c r="BG344" s="184">
        <f>IF(N344="zákl. přenesená",J344,0)</f>
        <v>0</v>
      </c>
      <c r="BH344" s="184">
        <f>IF(N344="sníž. přenesená",J344,0)</f>
        <v>0</v>
      </c>
      <c r="BI344" s="184">
        <f>IF(N344="nulová",J344,0)</f>
        <v>0</v>
      </c>
      <c r="BJ344" s="18" t="s">
        <v>76</v>
      </c>
      <c r="BK344" s="184">
        <f>ROUND(I344*H344,2)</f>
        <v>0</v>
      </c>
      <c r="BL344" s="18" t="s">
        <v>2891</v>
      </c>
      <c r="BM344" s="183" t="s">
        <v>4106</v>
      </c>
    </row>
    <row r="345" s="2" customFormat="1" ht="16.5" customHeight="1">
      <c r="A345" s="37"/>
      <c r="B345" s="171"/>
      <c r="C345" s="172" t="s">
        <v>1238</v>
      </c>
      <c r="D345" s="172" t="s">
        <v>216</v>
      </c>
      <c r="E345" s="173" t="s">
        <v>4107</v>
      </c>
      <c r="F345" s="174" t="s">
        <v>4108</v>
      </c>
      <c r="G345" s="175" t="s">
        <v>414</v>
      </c>
      <c r="H345" s="176">
        <v>1</v>
      </c>
      <c r="I345" s="177"/>
      <c r="J345" s="178">
        <f>ROUND(I345*H345,2)</f>
        <v>0</v>
      </c>
      <c r="K345" s="174" t="s">
        <v>415</v>
      </c>
      <c r="L345" s="38"/>
      <c r="M345" s="179" t="s">
        <v>3</v>
      </c>
      <c r="N345" s="180" t="s">
        <v>43</v>
      </c>
      <c r="O345" s="71"/>
      <c r="P345" s="181">
        <f>O345*H345</f>
        <v>0</v>
      </c>
      <c r="Q345" s="181">
        <v>0</v>
      </c>
      <c r="R345" s="181">
        <f>Q345*H345</f>
        <v>0</v>
      </c>
      <c r="S345" s="181">
        <v>0</v>
      </c>
      <c r="T345" s="182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83" t="s">
        <v>2891</v>
      </c>
      <c r="AT345" s="183" t="s">
        <v>216</v>
      </c>
      <c r="AU345" s="183" t="s">
        <v>76</v>
      </c>
      <c r="AY345" s="18" t="s">
        <v>213</v>
      </c>
      <c r="BE345" s="184">
        <f>IF(N345="základní",J345,0)</f>
        <v>0</v>
      </c>
      <c r="BF345" s="184">
        <f>IF(N345="snížená",J345,0)</f>
        <v>0</v>
      </c>
      <c r="BG345" s="184">
        <f>IF(N345="zákl. přenesená",J345,0)</f>
        <v>0</v>
      </c>
      <c r="BH345" s="184">
        <f>IF(N345="sníž. přenesená",J345,0)</f>
        <v>0</v>
      </c>
      <c r="BI345" s="184">
        <f>IF(N345="nulová",J345,0)</f>
        <v>0</v>
      </c>
      <c r="BJ345" s="18" t="s">
        <v>76</v>
      </c>
      <c r="BK345" s="184">
        <f>ROUND(I345*H345,2)</f>
        <v>0</v>
      </c>
      <c r="BL345" s="18" t="s">
        <v>2891</v>
      </c>
      <c r="BM345" s="183" t="s">
        <v>4109</v>
      </c>
    </row>
    <row r="346" s="2" customFormat="1" ht="16.5" customHeight="1">
      <c r="A346" s="37"/>
      <c r="B346" s="171"/>
      <c r="C346" s="172" t="s">
        <v>1243</v>
      </c>
      <c r="D346" s="172" t="s">
        <v>216</v>
      </c>
      <c r="E346" s="173" t="s">
        <v>4110</v>
      </c>
      <c r="F346" s="174" t="s">
        <v>4111</v>
      </c>
      <c r="G346" s="175" t="s">
        <v>414</v>
      </c>
      <c r="H346" s="176">
        <v>1</v>
      </c>
      <c r="I346" s="177"/>
      <c r="J346" s="178">
        <f>ROUND(I346*H346,2)</f>
        <v>0</v>
      </c>
      <c r="K346" s="174" t="s">
        <v>220</v>
      </c>
      <c r="L346" s="38"/>
      <c r="M346" s="179" t="s">
        <v>3</v>
      </c>
      <c r="N346" s="180" t="s">
        <v>43</v>
      </c>
      <c r="O346" s="71"/>
      <c r="P346" s="181">
        <f>O346*H346</f>
        <v>0</v>
      </c>
      <c r="Q346" s="181">
        <v>0</v>
      </c>
      <c r="R346" s="181">
        <f>Q346*H346</f>
        <v>0</v>
      </c>
      <c r="S346" s="181">
        <v>0</v>
      </c>
      <c r="T346" s="182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83" t="s">
        <v>2891</v>
      </c>
      <c r="AT346" s="183" t="s">
        <v>216</v>
      </c>
      <c r="AU346" s="183" t="s">
        <v>76</v>
      </c>
      <c r="AY346" s="18" t="s">
        <v>213</v>
      </c>
      <c r="BE346" s="184">
        <f>IF(N346="základní",J346,0)</f>
        <v>0</v>
      </c>
      <c r="BF346" s="184">
        <f>IF(N346="snížená",J346,0)</f>
        <v>0</v>
      </c>
      <c r="BG346" s="184">
        <f>IF(N346="zákl. přenesená",J346,0)</f>
        <v>0</v>
      </c>
      <c r="BH346" s="184">
        <f>IF(N346="sníž. přenesená",J346,0)</f>
        <v>0</v>
      </c>
      <c r="BI346" s="184">
        <f>IF(N346="nulová",J346,0)</f>
        <v>0</v>
      </c>
      <c r="BJ346" s="18" t="s">
        <v>76</v>
      </c>
      <c r="BK346" s="184">
        <f>ROUND(I346*H346,2)</f>
        <v>0</v>
      </c>
      <c r="BL346" s="18" t="s">
        <v>2891</v>
      </c>
      <c r="BM346" s="183" t="s">
        <v>4112</v>
      </c>
    </row>
    <row r="347" s="2" customFormat="1">
      <c r="A347" s="37"/>
      <c r="B347" s="38"/>
      <c r="C347" s="37"/>
      <c r="D347" s="185" t="s">
        <v>224</v>
      </c>
      <c r="E347" s="37"/>
      <c r="F347" s="186" t="s">
        <v>4113</v>
      </c>
      <c r="G347" s="37"/>
      <c r="H347" s="37"/>
      <c r="I347" s="187"/>
      <c r="J347" s="37"/>
      <c r="K347" s="37"/>
      <c r="L347" s="38"/>
      <c r="M347" s="188"/>
      <c r="N347" s="189"/>
      <c r="O347" s="71"/>
      <c r="P347" s="71"/>
      <c r="Q347" s="71"/>
      <c r="R347" s="71"/>
      <c r="S347" s="71"/>
      <c r="T347" s="72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8" t="s">
        <v>224</v>
      </c>
      <c r="AU347" s="18" t="s">
        <v>76</v>
      </c>
    </row>
    <row r="348" s="2" customFormat="1" ht="16.5" customHeight="1">
      <c r="A348" s="37"/>
      <c r="B348" s="171"/>
      <c r="C348" s="172" t="s">
        <v>1248</v>
      </c>
      <c r="D348" s="172" t="s">
        <v>216</v>
      </c>
      <c r="E348" s="173" t="s">
        <v>4114</v>
      </c>
      <c r="F348" s="174" t="s">
        <v>4115</v>
      </c>
      <c r="G348" s="175" t="s">
        <v>414</v>
      </c>
      <c r="H348" s="176">
        <v>1</v>
      </c>
      <c r="I348" s="177"/>
      <c r="J348" s="178">
        <f>ROUND(I348*H348,2)</f>
        <v>0</v>
      </c>
      <c r="K348" s="174" t="s">
        <v>415</v>
      </c>
      <c r="L348" s="38"/>
      <c r="M348" s="179" t="s">
        <v>3</v>
      </c>
      <c r="N348" s="180" t="s">
        <v>43</v>
      </c>
      <c r="O348" s="71"/>
      <c r="P348" s="181">
        <f>O348*H348</f>
        <v>0</v>
      </c>
      <c r="Q348" s="181">
        <v>0</v>
      </c>
      <c r="R348" s="181">
        <f>Q348*H348</f>
        <v>0</v>
      </c>
      <c r="S348" s="181">
        <v>0</v>
      </c>
      <c r="T348" s="182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83" t="s">
        <v>2891</v>
      </c>
      <c r="AT348" s="183" t="s">
        <v>216</v>
      </c>
      <c r="AU348" s="183" t="s">
        <v>76</v>
      </c>
      <c r="AY348" s="18" t="s">
        <v>213</v>
      </c>
      <c r="BE348" s="184">
        <f>IF(N348="základní",J348,0)</f>
        <v>0</v>
      </c>
      <c r="BF348" s="184">
        <f>IF(N348="snížená",J348,0)</f>
        <v>0</v>
      </c>
      <c r="BG348" s="184">
        <f>IF(N348="zákl. přenesená",J348,0)</f>
        <v>0</v>
      </c>
      <c r="BH348" s="184">
        <f>IF(N348="sníž. přenesená",J348,0)</f>
        <v>0</v>
      </c>
      <c r="BI348" s="184">
        <f>IF(N348="nulová",J348,0)</f>
        <v>0</v>
      </c>
      <c r="BJ348" s="18" t="s">
        <v>76</v>
      </c>
      <c r="BK348" s="184">
        <f>ROUND(I348*H348,2)</f>
        <v>0</v>
      </c>
      <c r="BL348" s="18" t="s">
        <v>2891</v>
      </c>
      <c r="BM348" s="183" t="s">
        <v>4116</v>
      </c>
    </row>
    <row r="349" s="2" customFormat="1" ht="16.5" customHeight="1">
      <c r="A349" s="37"/>
      <c r="B349" s="171"/>
      <c r="C349" s="172" t="s">
        <v>1255</v>
      </c>
      <c r="D349" s="172" t="s">
        <v>216</v>
      </c>
      <c r="E349" s="173" t="s">
        <v>4117</v>
      </c>
      <c r="F349" s="174" t="s">
        <v>4118</v>
      </c>
      <c r="G349" s="175" t="s">
        <v>414</v>
      </c>
      <c r="H349" s="176">
        <v>1</v>
      </c>
      <c r="I349" s="177"/>
      <c r="J349" s="178">
        <f>ROUND(I349*H349,2)</f>
        <v>0</v>
      </c>
      <c r="K349" s="174" t="s">
        <v>415</v>
      </c>
      <c r="L349" s="38"/>
      <c r="M349" s="179" t="s">
        <v>3</v>
      </c>
      <c r="N349" s="180" t="s">
        <v>43</v>
      </c>
      <c r="O349" s="71"/>
      <c r="P349" s="181">
        <f>O349*H349</f>
        <v>0</v>
      </c>
      <c r="Q349" s="181">
        <v>0</v>
      </c>
      <c r="R349" s="181">
        <f>Q349*H349</f>
        <v>0</v>
      </c>
      <c r="S349" s="181">
        <v>0</v>
      </c>
      <c r="T349" s="182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83" t="s">
        <v>2891</v>
      </c>
      <c r="AT349" s="183" t="s">
        <v>216</v>
      </c>
      <c r="AU349" s="183" t="s">
        <v>76</v>
      </c>
      <c r="AY349" s="18" t="s">
        <v>213</v>
      </c>
      <c r="BE349" s="184">
        <f>IF(N349="základní",J349,0)</f>
        <v>0</v>
      </c>
      <c r="BF349" s="184">
        <f>IF(N349="snížená",J349,0)</f>
        <v>0</v>
      </c>
      <c r="BG349" s="184">
        <f>IF(N349="zákl. přenesená",J349,0)</f>
        <v>0</v>
      </c>
      <c r="BH349" s="184">
        <f>IF(N349="sníž. přenesená",J349,0)</f>
        <v>0</v>
      </c>
      <c r="BI349" s="184">
        <f>IF(N349="nulová",J349,0)</f>
        <v>0</v>
      </c>
      <c r="BJ349" s="18" t="s">
        <v>76</v>
      </c>
      <c r="BK349" s="184">
        <f>ROUND(I349*H349,2)</f>
        <v>0</v>
      </c>
      <c r="BL349" s="18" t="s">
        <v>2891</v>
      </c>
      <c r="BM349" s="183" t="s">
        <v>4119</v>
      </c>
    </row>
    <row r="350" s="2" customFormat="1" ht="16.5" customHeight="1">
      <c r="A350" s="37"/>
      <c r="B350" s="171"/>
      <c r="C350" s="172" t="s">
        <v>1264</v>
      </c>
      <c r="D350" s="172" t="s">
        <v>216</v>
      </c>
      <c r="E350" s="173" t="s">
        <v>4120</v>
      </c>
      <c r="F350" s="174" t="s">
        <v>4121</v>
      </c>
      <c r="G350" s="175" t="s">
        <v>414</v>
      </c>
      <c r="H350" s="176">
        <v>1</v>
      </c>
      <c r="I350" s="177"/>
      <c r="J350" s="178">
        <f>ROUND(I350*H350,2)</f>
        <v>0</v>
      </c>
      <c r="K350" s="174" t="s">
        <v>415</v>
      </c>
      <c r="L350" s="38"/>
      <c r="M350" s="179" t="s">
        <v>3</v>
      </c>
      <c r="N350" s="180" t="s">
        <v>43</v>
      </c>
      <c r="O350" s="71"/>
      <c r="P350" s="181">
        <f>O350*H350</f>
        <v>0</v>
      </c>
      <c r="Q350" s="181">
        <v>0</v>
      </c>
      <c r="R350" s="181">
        <f>Q350*H350</f>
        <v>0</v>
      </c>
      <c r="S350" s="181">
        <v>0</v>
      </c>
      <c r="T350" s="182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83" t="s">
        <v>2891</v>
      </c>
      <c r="AT350" s="183" t="s">
        <v>216</v>
      </c>
      <c r="AU350" s="183" t="s">
        <v>76</v>
      </c>
      <c r="AY350" s="18" t="s">
        <v>213</v>
      </c>
      <c r="BE350" s="184">
        <f>IF(N350="základní",J350,0)</f>
        <v>0</v>
      </c>
      <c r="BF350" s="184">
        <f>IF(N350="snížená",J350,0)</f>
        <v>0</v>
      </c>
      <c r="BG350" s="184">
        <f>IF(N350="zákl. přenesená",J350,0)</f>
        <v>0</v>
      </c>
      <c r="BH350" s="184">
        <f>IF(N350="sníž. přenesená",J350,0)</f>
        <v>0</v>
      </c>
      <c r="BI350" s="184">
        <f>IF(N350="nulová",J350,0)</f>
        <v>0</v>
      </c>
      <c r="BJ350" s="18" t="s">
        <v>76</v>
      </c>
      <c r="BK350" s="184">
        <f>ROUND(I350*H350,2)</f>
        <v>0</v>
      </c>
      <c r="BL350" s="18" t="s">
        <v>2891</v>
      </c>
      <c r="BM350" s="183" t="s">
        <v>4122</v>
      </c>
    </row>
    <row r="351" s="2" customFormat="1" ht="16.5" customHeight="1">
      <c r="A351" s="37"/>
      <c r="B351" s="171"/>
      <c r="C351" s="172" t="s">
        <v>1269</v>
      </c>
      <c r="D351" s="172" t="s">
        <v>216</v>
      </c>
      <c r="E351" s="173" t="s">
        <v>4123</v>
      </c>
      <c r="F351" s="174" t="s">
        <v>4124</v>
      </c>
      <c r="G351" s="175" t="s">
        <v>414</v>
      </c>
      <c r="H351" s="176">
        <v>1</v>
      </c>
      <c r="I351" s="177"/>
      <c r="J351" s="178">
        <f>ROUND(I351*H351,2)</f>
        <v>0</v>
      </c>
      <c r="K351" s="174" t="s">
        <v>415</v>
      </c>
      <c r="L351" s="38"/>
      <c r="M351" s="179" t="s">
        <v>3</v>
      </c>
      <c r="N351" s="180" t="s">
        <v>43</v>
      </c>
      <c r="O351" s="71"/>
      <c r="P351" s="181">
        <f>O351*H351</f>
        <v>0</v>
      </c>
      <c r="Q351" s="181">
        <v>0</v>
      </c>
      <c r="R351" s="181">
        <f>Q351*H351</f>
        <v>0</v>
      </c>
      <c r="S351" s="181">
        <v>0</v>
      </c>
      <c r="T351" s="182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3" t="s">
        <v>2891</v>
      </c>
      <c r="AT351" s="183" t="s">
        <v>216</v>
      </c>
      <c r="AU351" s="183" t="s">
        <v>76</v>
      </c>
      <c r="AY351" s="18" t="s">
        <v>213</v>
      </c>
      <c r="BE351" s="184">
        <f>IF(N351="základní",J351,0)</f>
        <v>0</v>
      </c>
      <c r="BF351" s="184">
        <f>IF(N351="snížená",J351,0)</f>
        <v>0</v>
      </c>
      <c r="BG351" s="184">
        <f>IF(N351="zákl. přenesená",J351,0)</f>
        <v>0</v>
      </c>
      <c r="BH351" s="184">
        <f>IF(N351="sníž. přenesená",J351,0)</f>
        <v>0</v>
      </c>
      <c r="BI351" s="184">
        <f>IF(N351="nulová",J351,0)</f>
        <v>0</v>
      </c>
      <c r="BJ351" s="18" t="s">
        <v>76</v>
      </c>
      <c r="BK351" s="184">
        <f>ROUND(I351*H351,2)</f>
        <v>0</v>
      </c>
      <c r="BL351" s="18" t="s">
        <v>2891</v>
      </c>
      <c r="BM351" s="183" t="s">
        <v>4125</v>
      </c>
    </row>
    <row r="352" s="2" customFormat="1" ht="16.5" customHeight="1">
      <c r="A352" s="37"/>
      <c r="B352" s="171"/>
      <c r="C352" s="172" t="s">
        <v>1276</v>
      </c>
      <c r="D352" s="172" t="s">
        <v>216</v>
      </c>
      <c r="E352" s="173" t="s">
        <v>4126</v>
      </c>
      <c r="F352" s="174" t="s">
        <v>4127</v>
      </c>
      <c r="G352" s="175" t="s">
        <v>414</v>
      </c>
      <c r="H352" s="176">
        <v>1</v>
      </c>
      <c r="I352" s="177"/>
      <c r="J352" s="178">
        <f>ROUND(I352*H352,2)</f>
        <v>0</v>
      </c>
      <c r="K352" s="174" t="s">
        <v>415</v>
      </c>
      <c r="L352" s="38"/>
      <c r="M352" s="179" t="s">
        <v>3</v>
      </c>
      <c r="N352" s="180" t="s">
        <v>43</v>
      </c>
      <c r="O352" s="71"/>
      <c r="P352" s="181">
        <f>O352*H352</f>
        <v>0</v>
      </c>
      <c r="Q352" s="181">
        <v>0</v>
      </c>
      <c r="R352" s="181">
        <f>Q352*H352</f>
        <v>0</v>
      </c>
      <c r="S352" s="181">
        <v>0</v>
      </c>
      <c r="T352" s="182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83" t="s">
        <v>221</v>
      </c>
      <c r="AT352" s="183" t="s">
        <v>216</v>
      </c>
      <c r="AU352" s="183" t="s">
        <v>76</v>
      </c>
      <c r="AY352" s="18" t="s">
        <v>213</v>
      </c>
      <c r="BE352" s="184">
        <f>IF(N352="základní",J352,0)</f>
        <v>0</v>
      </c>
      <c r="BF352" s="184">
        <f>IF(N352="snížená",J352,0)</f>
        <v>0</v>
      </c>
      <c r="BG352" s="184">
        <f>IF(N352="zákl. přenesená",J352,0)</f>
        <v>0</v>
      </c>
      <c r="BH352" s="184">
        <f>IF(N352="sníž. přenesená",J352,0)</f>
        <v>0</v>
      </c>
      <c r="BI352" s="184">
        <f>IF(N352="nulová",J352,0)</f>
        <v>0</v>
      </c>
      <c r="BJ352" s="18" t="s">
        <v>76</v>
      </c>
      <c r="BK352" s="184">
        <f>ROUND(I352*H352,2)</f>
        <v>0</v>
      </c>
      <c r="BL352" s="18" t="s">
        <v>221</v>
      </c>
      <c r="BM352" s="183" t="s">
        <v>4128</v>
      </c>
    </row>
    <row r="353" s="2" customFormat="1" ht="16.5" customHeight="1">
      <c r="A353" s="37"/>
      <c r="B353" s="171"/>
      <c r="C353" s="172" t="s">
        <v>1281</v>
      </c>
      <c r="D353" s="172" t="s">
        <v>216</v>
      </c>
      <c r="E353" s="173" t="s">
        <v>4129</v>
      </c>
      <c r="F353" s="174" t="s">
        <v>4130</v>
      </c>
      <c r="G353" s="175" t="s">
        <v>1966</v>
      </c>
      <c r="H353" s="176">
        <v>1</v>
      </c>
      <c r="I353" s="177"/>
      <c r="J353" s="178">
        <f>ROUND(I353*H353,2)</f>
        <v>0</v>
      </c>
      <c r="K353" s="174" t="s">
        <v>220</v>
      </c>
      <c r="L353" s="38"/>
      <c r="M353" s="179" t="s">
        <v>3</v>
      </c>
      <c r="N353" s="180" t="s">
        <v>43</v>
      </c>
      <c r="O353" s="71"/>
      <c r="P353" s="181">
        <f>O353*H353</f>
        <v>0</v>
      </c>
      <c r="Q353" s="181">
        <v>0</v>
      </c>
      <c r="R353" s="181">
        <f>Q353*H353</f>
        <v>0</v>
      </c>
      <c r="S353" s="181">
        <v>0</v>
      </c>
      <c r="T353" s="182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83" t="s">
        <v>221</v>
      </c>
      <c r="AT353" s="183" t="s">
        <v>216</v>
      </c>
      <c r="AU353" s="183" t="s">
        <v>76</v>
      </c>
      <c r="AY353" s="18" t="s">
        <v>213</v>
      </c>
      <c r="BE353" s="184">
        <f>IF(N353="základní",J353,0)</f>
        <v>0</v>
      </c>
      <c r="BF353" s="184">
        <f>IF(N353="snížená",J353,0)</f>
        <v>0</v>
      </c>
      <c r="BG353" s="184">
        <f>IF(N353="zákl. přenesená",J353,0)</f>
        <v>0</v>
      </c>
      <c r="BH353" s="184">
        <f>IF(N353="sníž. přenesená",J353,0)</f>
        <v>0</v>
      </c>
      <c r="BI353" s="184">
        <f>IF(N353="nulová",J353,0)</f>
        <v>0</v>
      </c>
      <c r="BJ353" s="18" t="s">
        <v>76</v>
      </c>
      <c r="BK353" s="184">
        <f>ROUND(I353*H353,2)</f>
        <v>0</v>
      </c>
      <c r="BL353" s="18" t="s">
        <v>221</v>
      </c>
      <c r="BM353" s="183" t="s">
        <v>4131</v>
      </c>
    </row>
    <row r="354" s="2" customFormat="1">
      <c r="A354" s="37"/>
      <c r="B354" s="38"/>
      <c r="C354" s="37"/>
      <c r="D354" s="185" t="s">
        <v>224</v>
      </c>
      <c r="E354" s="37"/>
      <c r="F354" s="186" t="s">
        <v>4132</v>
      </c>
      <c r="G354" s="37"/>
      <c r="H354" s="37"/>
      <c r="I354" s="187"/>
      <c r="J354" s="37"/>
      <c r="K354" s="37"/>
      <c r="L354" s="38"/>
      <c r="M354" s="212"/>
      <c r="N354" s="213"/>
      <c r="O354" s="214"/>
      <c r="P354" s="214"/>
      <c r="Q354" s="214"/>
      <c r="R354" s="214"/>
      <c r="S354" s="214"/>
      <c r="T354" s="215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T354" s="18" t="s">
        <v>224</v>
      </c>
      <c r="AU354" s="18" t="s">
        <v>76</v>
      </c>
    </row>
    <row r="355" s="2" customFormat="1" ht="6.96" customHeight="1">
      <c r="A355" s="37"/>
      <c r="B355" s="54"/>
      <c r="C355" s="55"/>
      <c r="D355" s="55"/>
      <c r="E355" s="55"/>
      <c r="F355" s="55"/>
      <c r="G355" s="55"/>
      <c r="H355" s="55"/>
      <c r="I355" s="55"/>
      <c r="J355" s="55"/>
      <c r="K355" s="55"/>
      <c r="L355" s="38"/>
      <c r="M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</row>
  </sheetData>
  <autoFilter ref="C104:K35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3:H93"/>
    <mergeCell ref="E95:H95"/>
    <mergeCell ref="E97:H97"/>
    <mergeCell ref="L2:V2"/>
  </mergeCells>
  <hyperlinks>
    <hyperlink ref="F237" r:id="rId1" display="https://podminky.urs.cz/item/CS_URS_2024_02/210191511"/>
    <hyperlink ref="F239" r:id="rId2" display="https://podminky.urs.cz/item/CS_URS_2024_02/210191531"/>
    <hyperlink ref="F297" r:id="rId3" display="https://podminky.urs.cz/item/CS_URS_2024_02/210220101"/>
    <hyperlink ref="F299" r:id="rId4" display="https://podminky.urs.cz/item/CS_URS_2024_02/210020681"/>
    <hyperlink ref="F301" r:id="rId5" display="https://podminky.urs.cz/item/CS_URS_2024_02/210220201"/>
    <hyperlink ref="F303" r:id="rId6" display="https://podminky.urs.cz/item/CS_URS_2024_02/210100272"/>
    <hyperlink ref="F306" r:id="rId7" display="https://podminky.urs.cz/item/CS_URS_2024_02/210220301"/>
    <hyperlink ref="F311" r:id="rId8" display="https://podminky.urs.cz/item/CS_URS_2024_02/210220321"/>
    <hyperlink ref="F347" r:id="rId9" display="https://podminky.urs.cz/item/CS_URS_2024_02/K030"/>
    <hyperlink ref="F354" r:id="rId10" display="https://podminky.urs.cz/item/CS_URS_2024_02/K03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110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- smlouva č. 1 - SO01, 10, 12</v>
      </c>
      <c r="F7" s="31"/>
      <c r="G7" s="31"/>
      <c r="H7" s="31"/>
      <c r="L7" s="21"/>
    </row>
    <row r="8" s="1" customFormat="1" ht="12" customHeight="1">
      <c r="B8" s="21"/>
      <c r="D8" s="31" t="s">
        <v>111</v>
      </c>
      <c r="L8" s="21"/>
    </row>
    <row r="9" s="2" customFormat="1" ht="16.5" customHeight="1">
      <c r="A9" s="37"/>
      <c r="B9" s="38"/>
      <c r="C9" s="37"/>
      <c r="D9" s="37"/>
      <c r="E9" s="122" t="s">
        <v>112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2502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30" customHeight="1">
      <c r="A11" s="37"/>
      <c r="B11" s="38"/>
      <c r="C11" s="37"/>
      <c r="D11" s="37"/>
      <c r="E11" s="61" t="s">
        <v>4133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2504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2505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2505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3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ROUND(J89,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ROUND((SUM(BE89:BE128)),  2)</f>
        <v>0</v>
      </c>
      <c r="G35" s="37"/>
      <c r="H35" s="37"/>
      <c r="I35" s="130">
        <v>0.20999999999999999</v>
      </c>
      <c r="J35" s="129">
        <f>ROUND(((SUM(BE89:BE128))*I35),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ROUND((SUM(BF89:BF128)),  2)</f>
        <v>0</v>
      </c>
      <c r="G36" s="37"/>
      <c r="H36" s="37"/>
      <c r="I36" s="130">
        <v>0.12</v>
      </c>
      <c r="J36" s="129">
        <f>ROUND(((SUM(BF89:BF128))*I36),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ROUND((SUM(BG89:BG128)),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ROUND((SUM(BH89:BH128)),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ROUND((SUM(BI89:BI128)),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113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- smlouva č. 1 - SO01, 10, 12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111</v>
      </c>
      <c r="L51" s="21"/>
    </row>
    <row r="52" s="2" customFormat="1" ht="16.5" customHeight="1">
      <c r="A52" s="37"/>
      <c r="B52" s="38"/>
      <c r="C52" s="37"/>
      <c r="D52" s="37"/>
      <c r="E52" s="122" t="s">
        <v>112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2502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30" customHeight="1">
      <c r="A54" s="37"/>
      <c r="B54" s="38"/>
      <c r="C54" s="37"/>
      <c r="D54" s="37"/>
      <c r="E54" s="61" t="str">
        <f>E11</f>
        <v>16 - Vybavení dle návrhu interieru, pevně spojené se stavbou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114</v>
      </c>
      <c r="D61" s="131"/>
      <c r="E61" s="131"/>
      <c r="F61" s="131"/>
      <c r="G61" s="131"/>
      <c r="H61" s="131"/>
      <c r="I61" s="131"/>
      <c r="J61" s="138" t="s">
        <v>115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J89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116</v>
      </c>
    </row>
    <row r="64" s="9" customFormat="1" ht="24.96" customHeight="1">
      <c r="A64" s="9"/>
      <c r="B64" s="140"/>
      <c r="C64" s="9"/>
      <c r="D64" s="141" t="s">
        <v>4134</v>
      </c>
      <c r="E64" s="142"/>
      <c r="F64" s="142"/>
      <c r="G64" s="142"/>
      <c r="H64" s="142"/>
      <c r="I64" s="142"/>
      <c r="J64" s="143">
        <f>J90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4135</v>
      </c>
      <c r="E65" s="146"/>
      <c r="F65" s="146"/>
      <c r="G65" s="146"/>
      <c r="H65" s="146"/>
      <c r="I65" s="146"/>
      <c r="J65" s="147">
        <f>J91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4136</v>
      </c>
      <c r="E66" s="146"/>
      <c r="F66" s="146"/>
      <c r="G66" s="146"/>
      <c r="H66" s="146"/>
      <c r="I66" s="146"/>
      <c r="J66" s="147">
        <f>J110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4"/>
      <c r="C67" s="10"/>
      <c r="D67" s="145" t="s">
        <v>4137</v>
      </c>
      <c r="E67" s="146"/>
      <c r="F67" s="146"/>
      <c r="G67" s="146"/>
      <c r="H67" s="146"/>
      <c r="I67" s="146"/>
      <c r="J67" s="147">
        <f>J124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7"/>
      <c r="B68" s="38"/>
      <c r="C68" s="37"/>
      <c r="D68" s="37"/>
      <c r="E68" s="37"/>
      <c r="F68" s="37"/>
      <c r="G68" s="37"/>
      <c r="H68" s="37"/>
      <c r="I68" s="37"/>
      <c r="J68" s="37"/>
      <c r="K68" s="37"/>
      <c r="L68" s="12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12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="2" customFormat="1" ht="6.96" customHeight="1">
      <c r="A73" s="37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24.96" customHeight="1">
      <c r="A74" s="37"/>
      <c r="B74" s="38"/>
      <c r="C74" s="22" t="s">
        <v>198</v>
      </c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7"/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17</v>
      </c>
      <c r="D76" s="37"/>
      <c r="E76" s="37"/>
      <c r="F76" s="37"/>
      <c r="G76" s="37"/>
      <c r="H76" s="37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6.5" customHeight="1">
      <c r="A77" s="37"/>
      <c r="B77" s="38"/>
      <c r="C77" s="37"/>
      <c r="D77" s="37"/>
      <c r="E77" s="122" t="str">
        <f>E7</f>
        <v>Obecní dům Rudíkov - smlouva č. 1 - SO01, 10, 12</v>
      </c>
      <c r="F77" s="31"/>
      <c r="G77" s="31"/>
      <c r="H77" s="31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1" customFormat="1" ht="12" customHeight="1">
      <c r="B78" s="21"/>
      <c r="C78" s="31" t="s">
        <v>111</v>
      </c>
      <c r="L78" s="21"/>
    </row>
    <row r="79" s="2" customFormat="1" ht="16.5" customHeight="1">
      <c r="A79" s="37"/>
      <c r="B79" s="38"/>
      <c r="C79" s="37"/>
      <c r="D79" s="37"/>
      <c r="E79" s="122" t="s">
        <v>112</v>
      </c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2502</v>
      </c>
      <c r="D80" s="37"/>
      <c r="E80" s="37"/>
      <c r="F80" s="37"/>
      <c r="G80" s="37"/>
      <c r="H80" s="37"/>
      <c r="I80" s="37"/>
      <c r="J80" s="37"/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30" customHeight="1">
      <c r="A81" s="37"/>
      <c r="B81" s="38"/>
      <c r="C81" s="37"/>
      <c r="D81" s="37"/>
      <c r="E81" s="61" t="str">
        <f>E11</f>
        <v>16 - Vybavení dle návrhu interieru, pevně spojené se stavbou</v>
      </c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21</v>
      </c>
      <c r="D83" s="37"/>
      <c r="E83" s="37"/>
      <c r="F83" s="26" t="str">
        <f>F14</f>
        <v>RUDÍKOV, P.Č. 2250/4, 2261, ST. 63, 2208/9</v>
      </c>
      <c r="G83" s="37"/>
      <c r="H83" s="37"/>
      <c r="I83" s="31" t="s">
        <v>23</v>
      </c>
      <c r="J83" s="63" t="str">
        <f>IF(J14="","",J14)</f>
        <v>10. 1. 2024</v>
      </c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6.96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5.15" customHeight="1">
      <c r="A85" s="37"/>
      <c r="B85" s="38"/>
      <c r="C85" s="31" t="s">
        <v>25</v>
      </c>
      <c r="D85" s="37"/>
      <c r="E85" s="37"/>
      <c r="F85" s="26" t="str">
        <f>E17</f>
        <v xml:space="preserve"> </v>
      </c>
      <c r="G85" s="37"/>
      <c r="H85" s="37"/>
      <c r="I85" s="31" t="s">
        <v>31</v>
      </c>
      <c r="J85" s="35" t="str">
        <f>E23</f>
        <v>Ondřej Zikán</v>
      </c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5.15" customHeight="1">
      <c r="A86" s="37"/>
      <c r="B86" s="38"/>
      <c r="C86" s="31" t="s">
        <v>29</v>
      </c>
      <c r="D86" s="37"/>
      <c r="E86" s="37"/>
      <c r="F86" s="26" t="str">
        <f>IF(E20="","",E20)</f>
        <v>Vyplň údaj</v>
      </c>
      <c r="G86" s="37"/>
      <c r="H86" s="37"/>
      <c r="I86" s="31" t="s">
        <v>34</v>
      </c>
      <c r="J86" s="35" t="str">
        <f>E26</f>
        <v>Ondřej Zikán</v>
      </c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0.32" customHeight="1">
      <c r="A87" s="37"/>
      <c r="B87" s="38"/>
      <c r="C87" s="37"/>
      <c r="D87" s="37"/>
      <c r="E87" s="37"/>
      <c r="F87" s="37"/>
      <c r="G87" s="37"/>
      <c r="H87" s="37"/>
      <c r="I87" s="37"/>
      <c r="J87" s="37"/>
      <c r="K87" s="37"/>
      <c r="L87" s="12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11" customFormat="1" ht="29.28" customHeight="1">
      <c r="A88" s="148"/>
      <c r="B88" s="149"/>
      <c r="C88" s="150" t="s">
        <v>199</v>
      </c>
      <c r="D88" s="151" t="s">
        <v>57</v>
      </c>
      <c r="E88" s="151" t="s">
        <v>53</v>
      </c>
      <c r="F88" s="151" t="s">
        <v>54</v>
      </c>
      <c r="G88" s="151" t="s">
        <v>200</v>
      </c>
      <c r="H88" s="151" t="s">
        <v>201</v>
      </c>
      <c r="I88" s="151" t="s">
        <v>202</v>
      </c>
      <c r="J88" s="151" t="s">
        <v>115</v>
      </c>
      <c r="K88" s="152" t="s">
        <v>203</v>
      </c>
      <c r="L88" s="153"/>
      <c r="M88" s="79" t="s">
        <v>3</v>
      </c>
      <c r="N88" s="80" t="s">
        <v>42</v>
      </c>
      <c r="O88" s="80" t="s">
        <v>204</v>
      </c>
      <c r="P88" s="80" t="s">
        <v>205</v>
      </c>
      <c r="Q88" s="80" t="s">
        <v>206</v>
      </c>
      <c r="R88" s="80" t="s">
        <v>207</v>
      </c>
      <c r="S88" s="80" t="s">
        <v>208</v>
      </c>
      <c r="T88" s="81" t="s">
        <v>209</v>
      </c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</row>
    <row r="89" s="2" customFormat="1" ht="22.8" customHeight="1">
      <c r="A89" s="37"/>
      <c r="B89" s="38"/>
      <c r="C89" s="86" t="s">
        <v>210</v>
      </c>
      <c r="D89" s="37"/>
      <c r="E89" s="37"/>
      <c r="F89" s="37"/>
      <c r="G89" s="37"/>
      <c r="H89" s="37"/>
      <c r="I89" s="37"/>
      <c r="J89" s="154">
        <f>BK89</f>
        <v>0</v>
      </c>
      <c r="K89" s="37"/>
      <c r="L89" s="38"/>
      <c r="M89" s="82"/>
      <c r="N89" s="67"/>
      <c r="O89" s="83"/>
      <c r="P89" s="155">
        <f>P90</f>
        <v>0</v>
      </c>
      <c r="Q89" s="83"/>
      <c r="R89" s="155">
        <f>R90</f>
        <v>0</v>
      </c>
      <c r="S89" s="83"/>
      <c r="T89" s="156">
        <f>T90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8" t="s">
        <v>71</v>
      </c>
      <c r="AU89" s="18" t="s">
        <v>116</v>
      </c>
      <c r="BK89" s="157">
        <f>BK90</f>
        <v>0</v>
      </c>
    </row>
    <row r="90" s="12" customFormat="1" ht="25.92" customHeight="1">
      <c r="A90" s="12"/>
      <c r="B90" s="158"/>
      <c r="C90" s="12"/>
      <c r="D90" s="159" t="s">
        <v>71</v>
      </c>
      <c r="E90" s="160" t="s">
        <v>4138</v>
      </c>
      <c r="F90" s="160" t="s">
        <v>4139</v>
      </c>
      <c r="G90" s="12"/>
      <c r="H90" s="12"/>
      <c r="I90" s="161"/>
      <c r="J90" s="162">
        <f>BK90</f>
        <v>0</v>
      </c>
      <c r="K90" s="12"/>
      <c r="L90" s="158"/>
      <c r="M90" s="163"/>
      <c r="N90" s="164"/>
      <c r="O90" s="164"/>
      <c r="P90" s="165">
        <f>P91+P110+P124</f>
        <v>0</v>
      </c>
      <c r="Q90" s="164"/>
      <c r="R90" s="165">
        <f>R91+R110+R124</f>
        <v>0</v>
      </c>
      <c r="S90" s="164"/>
      <c r="T90" s="166">
        <f>T91+T110+T124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9" t="s">
        <v>221</v>
      </c>
      <c r="AT90" s="167" t="s">
        <v>71</v>
      </c>
      <c r="AU90" s="167" t="s">
        <v>72</v>
      </c>
      <c r="AY90" s="159" t="s">
        <v>213</v>
      </c>
      <c r="BK90" s="168">
        <f>BK91+BK110+BK124</f>
        <v>0</v>
      </c>
    </row>
    <row r="91" s="12" customFormat="1" ht="22.8" customHeight="1">
      <c r="A91" s="12"/>
      <c r="B91" s="158"/>
      <c r="C91" s="12"/>
      <c r="D91" s="159" t="s">
        <v>71</v>
      </c>
      <c r="E91" s="169" t="s">
        <v>222</v>
      </c>
      <c r="F91" s="169" t="s">
        <v>4140</v>
      </c>
      <c r="G91" s="12"/>
      <c r="H91" s="12"/>
      <c r="I91" s="161"/>
      <c r="J91" s="170">
        <f>BK91</f>
        <v>0</v>
      </c>
      <c r="K91" s="12"/>
      <c r="L91" s="158"/>
      <c r="M91" s="163"/>
      <c r="N91" s="164"/>
      <c r="O91" s="164"/>
      <c r="P91" s="165">
        <f>SUM(P92:P109)</f>
        <v>0</v>
      </c>
      <c r="Q91" s="164"/>
      <c r="R91" s="165">
        <f>SUM(R92:R109)</f>
        <v>0</v>
      </c>
      <c r="S91" s="164"/>
      <c r="T91" s="166">
        <f>SUM(T92:T109)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59" t="s">
        <v>221</v>
      </c>
      <c r="AT91" s="167" t="s">
        <v>71</v>
      </c>
      <c r="AU91" s="167" t="s">
        <v>76</v>
      </c>
      <c r="AY91" s="159" t="s">
        <v>213</v>
      </c>
      <c r="BK91" s="168">
        <f>SUM(BK92:BK109)</f>
        <v>0</v>
      </c>
    </row>
    <row r="92" s="2" customFormat="1" ht="16.5" customHeight="1">
      <c r="A92" s="37"/>
      <c r="B92" s="171"/>
      <c r="C92" s="172" t="s">
        <v>76</v>
      </c>
      <c r="D92" s="172" t="s">
        <v>216</v>
      </c>
      <c r="E92" s="173" t="s">
        <v>4141</v>
      </c>
      <c r="F92" s="174" t="s">
        <v>4142</v>
      </c>
      <c r="G92" s="175" t="s">
        <v>414</v>
      </c>
      <c r="H92" s="176">
        <v>2</v>
      </c>
      <c r="I92" s="177"/>
      <c r="J92" s="178">
        <f>ROUND(I92*H92,2)</f>
        <v>0</v>
      </c>
      <c r="K92" s="174" t="s">
        <v>415</v>
      </c>
      <c r="L92" s="38"/>
      <c r="M92" s="179" t="s">
        <v>3</v>
      </c>
      <c r="N92" s="180" t="s">
        <v>43</v>
      </c>
      <c r="O92" s="71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2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3" t="s">
        <v>221</v>
      </c>
      <c r="AT92" s="183" t="s">
        <v>216</v>
      </c>
      <c r="AU92" s="183" t="s">
        <v>80</v>
      </c>
      <c r="AY92" s="18" t="s">
        <v>213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8" t="s">
        <v>76</v>
      </c>
      <c r="BK92" s="184">
        <f>ROUND(I92*H92,2)</f>
        <v>0</v>
      </c>
      <c r="BL92" s="18" t="s">
        <v>221</v>
      </c>
      <c r="BM92" s="183" t="s">
        <v>4143</v>
      </c>
    </row>
    <row r="93" s="2" customFormat="1">
      <c r="A93" s="37"/>
      <c r="B93" s="38"/>
      <c r="C93" s="37"/>
      <c r="D93" s="190" t="s">
        <v>235</v>
      </c>
      <c r="E93" s="37"/>
      <c r="F93" s="191" t="s">
        <v>4144</v>
      </c>
      <c r="G93" s="37"/>
      <c r="H93" s="37"/>
      <c r="I93" s="187"/>
      <c r="J93" s="37"/>
      <c r="K93" s="37"/>
      <c r="L93" s="38"/>
      <c r="M93" s="188"/>
      <c r="N93" s="189"/>
      <c r="O93" s="71"/>
      <c r="P93" s="71"/>
      <c r="Q93" s="71"/>
      <c r="R93" s="71"/>
      <c r="S93" s="71"/>
      <c r="T93" s="72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8" t="s">
        <v>235</v>
      </c>
      <c r="AU93" s="18" t="s">
        <v>80</v>
      </c>
    </row>
    <row r="94" s="2" customFormat="1" ht="16.5" customHeight="1">
      <c r="A94" s="37"/>
      <c r="B94" s="171"/>
      <c r="C94" s="172" t="s">
        <v>80</v>
      </c>
      <c r="D94" s="172" t="s">
        <v>216</v>
      </c>
      <c r="E94" s="173" t="s">
        <v>4145</v>
      </c>
      <c r="F94" s="174" t="s">
        <v>4146</v>
      </c>
      <c r="G94" s="175" t="s">
        <v>414</v>
      </c>
      <c r="H94" s="176">
        <v>6</v>
      </c>
      <c r="I94" s="177"/>
      <c r="J94" s="178">
        <f>ROUND(I94*H94,2)</f>
        <v>0</v>
      </c>
      <c r="K94" s="174" t="s">
        <v>415</v>
      </c>
      <c r="L94" s="38"/>
      <c r="M94" s="179" t="s">
        <v>3</v>
      </c>
      <c r="N94" s="180" t="s">
        <v>43</v>
      </c>
      <c r="O94" s="71"/>
      <c r="P94" s="181">
        <f>O94*H94</f>
        <v>0</v>
      </c>
      <c r="Q94" s="181">
        <v>0</v>
      </c>
      <c r="R94" s="181">
        <f>Q94*H94</f>
        <v>0</v>
      </c>
      <c r="S94" s="181">
        <v>0</v>
      </c>
      <c r="T94" s="182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3" t="s">
        <v>221</v>
      </c>
      <c r="AT94" s="183" t="s">
        <v>216</v>
      </c>
      <c r="AU94" s="183" t="s">
        <v>80</v>
      </c>
      <c r="AY94" s="18" t="s">
        <v>213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8" t="s">
        <v>76</v>
      </c>
      <c r="BK94" s="184">
        <f>ROUND(I94*H94,2)</f>
        <v>0</v>
      </c>
      <c r="BL94" s="18" t="s">
        <v>221</v>
      </c>
      <c r="BM94" s="183" t="s">
        <v>4147</v>
      </c>
    </row>
    <row r="95" s="2" customFormat="1">
      <c r="A95" s="37"/>
      <c r="B95" s="38"/>
      <c r="C95" s="37"/>
      <c r="D95" s="190" t="s">
        <v>235</v>
      </c>
      <c r="E95" s="37"/>
      <c r="F95" s="191" t="s">
        <v>4148</v>
      </c>
      <c r="G95" s="37"/>
      <c r="H95" s="37"/>
      <c r="I95" s="187"/>
      <c r="J95" s="37"/>
      <c r="K95" s="37"/>
      <c r="L95" s="38"/>
      <c r="M95" s="188"/>
      <c r="N95" s="189"/>
      <c r="O95" s="71"/>
      <c r="P95" s="71"/>
      <c r="Q95" s="71"/>
      <c r="R95" s="71"/>
      <c r="S95" s="71"/>
      <c r="T95" s="72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8" t="s">
        <v>235</v>
      </c>
      <c r="AU95" s="18" t="s">
        <v>80</v>
      </c>
    </row>
    <row r="96" s="2" customFormat="1" ht="16.5" customHeight="1">
      <c r="A96" s="37"/>
      <c r="B96" s="171"/>
      <c r="C96" s="172" t="s">
        <v>222</v>
      </c>
      <c r="D96" s="172" t="s">
        <v>216</v>
      </c>
      <c r="E96" s="173" t="s">
        <v>4149</v>
      </c>
      <c r="F96" s="174" t="s">
        <v>4150</v>
      </c>
      <c r="G96" s="175" t="s">
        <v>414</v>
      </c>
      <c r="H96" s="176">
        <v>5</v>
      </c>
      <c r="I96" s="177"/>
      <c r="J96" s="178">
        <f>ROUND(I96*H96,2)</f>
        <v>0</v>
      </c>
      <c r="K96" s="174" t="s">
        <v>415</v>
      </c>
      <c r="L96" s="38"/>
      <c r="M96" s="179" t="s">
        <v>3</v>
      </c>
      <c r="N96" s="180" t="s">
        <v>43</v>
      </c>
      <c r="O96" s="71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2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3" t="s">
        <v>221</v>
      </c>
      <c r="AT96" s="183" t="s">
        <v>216</v>
      </c>
      <c r="AU96" s="183" t="s">
        <v>80</v>
      </c>
      <c r="AY96" s="18" t="s">
        <v>213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8" t="s">
        <v>76</v>
      </c>
      <c r="BK96" s="184">
        <f>ROUND(I96*H96,2)</f>
        <v>0</v>
      </c>
      <c r="BL96" s="18" t="s">
        <v>221</v>
      </c>
      <c r="BM96" s="183" t="s">
        <v>4151</v>
      </c>
    </row>
    <row r="97" s="2" customFormat="1">
      <c r="A97" s="37"/>
      <c r="B97" s="38"/>
      <c r="C97" s="37"/>
      <c r="D97" s="190" t="s">
        <v>235</v>
      </c>
      <c r="E97" s="37"/>
      <c r="F97" s="191" t="s">
        <v>4152</v>
      </c>
      <c r="G97" s="37"/>
      <c r="H97" s="37"/>
      <c r="I97" s="187"/>
      <c r="J97" s="37"/>
      <c r="K97" s="37"/>
      <c r="L97" s="38"/>
      <c r="M97" s="188"/>
      <c r="N97" s="189"/>
      <c r="O97" s="71"/>
      <c r="P97" s="71"/>
      <c r="Q97" s="71"/>
      <c r="R97" s="71"/>
      <c r="S97" s="71"/>
      <c r="T97" s="72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8" t="s">
        <v>235</v>
      </c>
      <c r="AU97" s="18" t="s">
        <v>80</v>
      </c>
    </row>
    <row r="98" s="2" customFormat="1" ht="21.75" customHeight="1">
      <c r="A98" s="37"/>
      <c r="B98" s="171"/>
      <c r="C98" s="172" t="s">
        <v>221</v>
      </c>
      <c r="D98" s="172" t="s">
        <v>216</v>
      </c>
      <c r="E98" s="173" t="s">
        <v>4153</v>
      </c>
      <c r="F98" s="174" t="s">
        <v>4154</v>
      </c>
      <c r="G98" s="175" t="s">
        <v>414</v>
      </c>
      <c r="H98" s="176">
        <v>5</v>
      </c>
      <c r="I98" s="177"/>
      <c r="J98" s="178">
        <f>ROUND(I98*H98,2)</f>
        <v>0</v>
      </c>
      <c r="K98" s="174" t="s">
        <v>415</v>
      </c>
      <c r="L98" s="38"/>
      <c r="M98" s="179" t="s">
        <v>3</v>
      </c>
      <c r="N98" s="180" t="s">
        <v>43</v>
      </c>
      <c r="O98" s="71"/>
      <c r="P98" s="181">
        <f>O98*H98</f>
        <v>0</v>
      </c>
      <c r="Q98" s="181">
        <v>0</v>
      </c>
      <c r="R98" s="181">
        <f>Q98*H98</f>
        <v>0</v>
      </c>
      <c r="S98" s="181">
        <v>0</v>
      </c>
      <c r="T98" s="182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3" t="s">
        <v>221</v>
      </c>
      <c r="AT98" s="183" t="s">
        <v>216</v>
      </c>
      <c r="AU98" s="183" t="s">
        <v>80</v>
      </c>
      <c r="AY98" s="18" t="s">
        <v>213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8" t="s">
        <v>76</v>
      </c>
      <c r="BK98" s="184">
        <f>ROUND(I98*H98,2)</f>
        <v>0</v>
      </c>
      <c r="BL98" s="18" t="s">
        <v>221</v>
      </c>
      <c r="BM98" s="183" t="s">
        <v>4155</v>
      </c>
    </row>
    <row r="99" s="2" customFormat="1">
      <c r="A99" s="37"/>
      <c r="B99" s="38"/>
      <c r="C99" s="37"/>
      <c r="D99" s="190" t="s">
        <v>235</v>
      </c>
      <c r="E99" s="37"/>
      <c r="F99" s="191" t="s">
        <v>4156</v>
      </c>
      <c r="G99" s="37"/>
      <c r="H99" s="37"/>
      <c r="I99" s="187"/>
      <c r="J99" s="37"/>
      <c r="K99" s="37"/>
      <c r="L99" s="38"/>
      <c r="M99" s="188"/>
      <c r="N99" s="189"/>
      <c r="O99" s="71"/>
      <c r="P99" s="71"/>
      <c r="Q99" s="71"/>
      <c r="R99" s="71"/>
      <c r="S99" s="71"/>
      <c r="T99" s="72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8" t="s">
        <v>235</v>
      </c>
      <c r="AU99" s="18" t="s">
        <v>80</v>
      </c>
    </row>
    <row r="100" s="2" customFormat="1" ht="16.5" customHeight="1">
      <c r="A100" s="37"/>
      <c r="B100" s="171"/>
      <c r="C100" s="172" t="s">
        <v>242</v>
      </c>
      <c r="D100" s="172" t="s">
        <v>216</v>
      </c>
      <c r="E100" s="173" t="s">
        <v>4157</v>
      </c>
      <c r="F100" s="174" t="s">
        <v>4158</v>
      </c>
      <c r="G100" s="175" t="s">
        <v>414</v>
      </c>
      <c r="H100" s="176">
        <v>7</v>
      </c>
      <c r="I100" s="177"/>
      <c r="J100" s="178">
        <f>ROUND(I100*H100,2)</f>
        <v>0</v>
      </c>
      <c r="K100" s="174" t="s">
        <v>415</v>
      </c>
      <c r="L100" s="38"/>
      <c r="M100" s="179" t="s">
        <v>3</v>
      </c>
      <c r="N100" s="180" t="s">
        <v>43</v>
      </c>
      <c r="O100" s="71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2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3" t="s">
        <v>221</v>
      </c>
      <c r="AT100" s="183" t="s">
        <v>216</v>
      </c>
      <c r="AU100" s="183" t="s">
        <v>80</v>
      </c>
      <c r="AY100" s="18" t="s">
        <v>213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8" t="s">
        <v>76</v>
      </c>
      <c r="BK100" s="184">
        <f>ROUND(I100*H100,2)</f>
        <v>0</v>
      </c>
      <c r="BL100" s="18" t="s">
        <v>221</v>
      </c>
      <c r="BM100" s="183" t="s">
        <v>4159</v>
      </c>
    </row>
    <row r="101" s="2" customFormat="1">
      <c r="A101" s="37"/>
      <c r="B101" s="38"/>
      <c r="C101" s="37"/>
      <c r="D101" s="190" t="s">
        <v>235</v>
      </c>
      <c r="E101" s="37"/>
      <c r="F101" s="191" t="s">
        <v>4160</v>
      </c>
      <c r="G101" s="37"/>
      <c r="H101" s="37"/>
      <c r="I101" s="187"/>
      <c r="J101" s="37"/>
      <c r="K101" s="37"/>
      <c r="L101" s="38"/>
      <c r="M101" s="188"/>
      <c r="N101" s="189"/>
      <c r="O101" s="71"/>
      <c r="P101" s="71"/>
      <c r="Q101" s="71"/>
      <c r="R101" s="71"/>
      <c r="S101" s="71"/>
      <c r="T101" s="72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8" t="s">
        <v>235</v>
      </c>
      <c r="AU101" s="18" t="s">
        <v>80</v>
      </c>
    </row>
    <row r="102" s="2" customFormat="1" ht="16.5" customHeight="1">
      <c r="A102" s="37"/>
      <c r="B102" s="171"/>
      <c r="C102" s="172" t="s">
        <v>247</v>
      </c>
      <c r="D102" s="172" t="s">
        <v>216</v>
      </c>
      <c r="E102" s="173" t="s">
        <v>4161</v>
      </c>
      <c r="F102" s="174" t="s">
        <v>4162</v>
      </c>
      <c r="G102" s="175" t="s">
        <v>414</v>
      </c>
      <c r="H102" s="176">
        <v>2</v>
      </c>
      <c r="I102" s="177"/>
      <c r="J102" s="178">
        <f>ROUND(I102*H102,2)</f>
        <v>0</v>
      </c>
      <c r="K102" s="174" t="s">
        <v>415</v>
      </c>
      <c r="L102" s="38"/>
      <c r="M102" s="179" t="s">
        <v>3</v>
      </c>
      <c r="N102" s="180" t="s">
        <v>43</v>
      </c>
      <c r="O102" s="71"/>
      <c r="P102" s="181">
        <f>O102*H102</f>
        <v>0</v>
      </c>
      <c r="Q102" s="181">
        <v>0</v>
      </c>
      <c r="R102" s="181">
        <f>Q102*H102</f>
        <v>0</v>
      </c>
      <c r="S102" s="181">
        <v>0</v>
      </c>
      <c r="T102" s="182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3" t="s">
        <v>221</v>
      </c>
      <c r="AT102" s="183" t="s">
        <v>216</v>
      </c>
      <c r="AU102" s="183" t="s">
        <v>80</v>
      </c>
      <c r="AY102" s="18" t="s">
        <v>213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8" t="s">
        <v>76</v>
      </c>
      <c r="BK102" s="184">
        <f>ROUND(I102*H102,2)</f>
        <v>0</v>
      </c>
      <c r="BL102" s="18" t="s">
        <v>221</v>
      </c>
      <c r="BM102" s="183" t="s">
        <v>4163</v>
      </c>
    </row>
    <row r="103" s="2" customFormat="1">
      <c r="A103" s="37"/>
      <c r="B103" s="38"/>
      <c r="C103" s="37"/>
      <c r="D103" s="190" t="s">
        <v>235</v>
      </c>
      <c r="E103" s="37"/>
      <c r="F103" s="191" t="s">
        <v>4164</v>
      </c>
      <c r="G103" s="37"/>
      <c r="H103" s="37"/>
      <c r="I103" s="187"/>
      <c r="J103" s="37"/>
      <c r="K103" s="37"/>
      <c r="L103" s="38"/>
      <c r="M103" s="188"/>
      <c r="N103" s="189"/>
      <c r="O103" s="71"/>
      <c r="P103" s="71"/>
      <c r="Q103" s="71"/>
      <c r="R103" s="71"/>
      <c r="S103" s="71"/>
      <c r="T103" s="72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8" t="s">
        <v>235</v>
      </c>
      <c r="AU103" s="18" t="s">
        <v>80</v>
      </c>
    </row>
    <row r="104" s="2" customFormat="1" ht="16.5" customHeight="1">
      <c r="A104" s="37"/>
      <c r="B104" s="171"/>
      <c r="C104" s="172" t="s">
        <v>252</v>
      </c>
      <c r="D104" s="172" t="s">
        <v>216</v>
      </c>
      <c r="E104" s="173" t="s">
        <v>4165</v>
      </c>
      <c r="F104" s="174" t="s">
        <v>4166</v>
      </c>
      <c r="G104" s="175" t="s">
        <v>414</v>
      </c>
      <c r="H104" s="176">
        <v>2</v>
      </c>
      <c r="I104" s="177"/>
      <c r="J104" s="178">
        <f>ROUND(I104*H104,2)</f>
        <v>0</v>
      </c>
      <c r="K104" s="174" t="s">
        <v>415</v>
      </c>
      <c r="L104" s="38"/>
      <c r="M104" s="179" t="s">
        <v>3</v>
      </c>
      <c r="N104" s="180" t="s">
        <v>43</v>
      </c>
      <c r="O104" s="71"/>
      <c r="P104" s="181">
        <f>O104*H104</f>
        <v>0</v>
      </c>
      <c r="Q104" s="181">
        <v>0</v>
      </c>
      <c r="R104" s="181">
        <f>Q104*H104</f>
        <v>0</v>
      </c>
      <c r="S104" s="181">
        <v>0</v>
      </c>
      <c r="T104" s="182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3" t="s">
        <v>221</v>
      </c>
      <c r="AT104" s="183" t="s">
        <v>216</v>
      </c>
      <c r="AU104" s="183" t="s">
        <v>80</v>
      </c>
      <c r="AY104" s="18" t="s">
        <v>213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8" t="s">
        <v>76</v>
      </c>
      <c r="BK104" s="184">
        <f>ROUND(I104*H104,2)</f>
        <v>0</v>
      </c>
      <c r="BL104" s="18" t="s">
        <v>221</v>
      </c>
      <c r="BM104" s="183" t="s">
        <v>4167</v>
      </c>
    </row>
    <row r="105" s="2" customFormat="1">
      <c r="A105" s="37"/>
      <c r="B105" s="38"/>
      <c r="C105" s="37"/>
      <c r="D105" s="190" t="s">
        <v>235</v>
      </c>
      <c r="E105" s="37"/>
      <c r="F105" s="191" t="s">
        <v>4168</v>
      </c>
      <c r="G105" s="37"/>
      <c r="H105" s="37"/>
      <c r="I105" s="187"/>
      <c r="J105" s="37"/>
      <c r="K105" s="37"/>
      <c r="L105" s="38"/>
      <c r="M105" s="188"/>
      <c r="N105" s="189"/>
      <c r="O105" s="71"/>
      <c r="P105" s="71"/>
      <c r="Q105" s="71"/>
      <c r="R105" s="71"/>
      <c r="S105" s="71"/>
      <c r="T105" s="72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8" t="s">
        <v>235</v>
      </c>
      <c r="AU105" s="18" t="s">
        <v>80</v>
      </c>
    </row>
    <row r="106" s="2" customFormat="1" ht="16.5" customHeight="1">
      <c r="A106" s="37"/>
      <c r="B106" s="171"/>
      <c r="C106" s="172" t="s">
        <v>257</v>
      </c>
      <c r="D106" s="172" t="s">
        <v>216</v>
      </c>
      <c r="E106" s="173" t="s">
        <v>4169</v>
      </c>
      <c r="F106" s="174" t="s">
        <v>4170</v>
      </c>
      <c r="G106" s="175" t="s">
        <v>414</v>
      </c>
      <c r="H106" s="176">
        <v>1</v>
      </c>
      <c r="I106" s="177"/>
      <c r="J106" s="178">
        <f>ROUND(I106*H106,2)</f>
        <v>0</v>
      </c>
      <c r="K106" s="174" t="s">
        <v>415</v>
      </c>
      <c r="L106" s="38"/>
      <c r="M106" s="179" t="s">
        <v>3</v>
      </c>
      <c r="N106" s="180" t="s">
        <v>43</v>
      </c>
      <c r="O106" s="71"/>
      <c r="P106" s="181">
        <f>O106*H106</f>
        <v>0</v>
      </c>
      <c r="Q106" s="181">
        <v>0</v>
      </c>
      <c r="R106" s="181">
        <f>Q106*H106</f>
        <v>0</v>
      </c>
      <c r="S106" s="181">
        <v>0</v>
      </c>
      <c r="T106" s="182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3" t="s">
        <v>221</v>
      </c>
      <c r="AT106" s="183" t="s">
        <v>216</v>
      </c>
      <c r="AU106" s="183" t="s">
        <v>80</v>
      </c>
      <c r="AY106" s="18" t="s">
        <v>213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8" t="s">
        <v>76</v>
      </c>
      <c r="BK106" s="184">
        <f>ROUND(I106*H106,2)</f>
        <v>0</v>
      </c>
      <c r="BL106" s="18" t="s">
        <v>221</v>
      </c>
      <c r="BM106" s="183" t="s">
        <v>4171</v>
      </c>
    </row>
    <row r="107" s="2" customFormat="1">
      <c r="A107" s="37"/>
      <c r="B107" s="38"/>
      <c r="C107" s="37"/>
      <c r="D107" s="190" t="s">
        <v>235</v>
      </c>
      <c r="E107" s="37"/>
      <c r="F107" s="191" t="s">
        <v>4172</v>
      </c>
      <c r="G107" s="37"/>
      <c r="H107" s="37"/>
      <c r="I107" s="187"/>
      <c r="J107" s="37"/>
      <c r="K107" s="37"/>
      <c r="L107" s="38"/>
      <c r="M107" s="188"/>
      <c r="N107" s="189"/>
      <c r="O107" s="71"/>
      <c r="P107" s="71"/>
      <c r="Q107" s="71"/>
      <c r="R107" s="71"/>
      <c r="S107" s="71"/>
      <c r="T107" s="72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8" t="s">
        <v>235</v>
      </c>
      <c r="AU107" s="18" t="s">
        <v>80</v>
      </c>
    </row>
    <row r="108" s="2" customFormat="1" ht="16.5" customHeight="1">
      <c r="A108" s="37"/>
      <c r="B108" s="171"/>
      <c r="C108" s="172" t="s">
        <v>107</v>
      </c>
      <c r="D108" s="172" t="s">
        <v>216</v>
      </c>
      <c r="E108" s="173" t="s">
        <v>4173</v>
      </c>
      <c r="F108" s="174" t="s">
        <v>4174</v>
      </c>
      <c r="G108" s="175" t="s">
        <v>3556</v>
      </c>
      <c r="H108" s="176">
        <v>1</v>
      </c>
      <c r="I108" s="177"/>
      <c r="J108" s="178">
        <f>ROUND(I108*H108,2)</f>
        <v>0</v>
      </c>
      <c r="K108" s="174" t="s">
        <v>415</v>
      </c>
      <c r="L108" s="38"/>
      <c r="M108" s="179" t="s">
        <v>3</v>
      </c>
      <c r="N108" s="180" t="s">
        <v>43</v>
      </c>
      <c r="O108" s="71"/>
      <c r="P108" s="181">
        <f>O108*H108</f>
        <v>0</v>
      </c>
      <c r="Q108" s="181">
        <v>0</v>
      </c>
      <c r="R108" s="181">
        <f>Q108*H108</f>
        <v>0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221</v>
      </c>
      <c r="AT108" s="183" t="s">
        <v>216</v>
      </c>
      <c r="AU108" s="183" t="s">
        <v>80</v>
      </c>
      <c r="AY108" s="18" t="s">
        <v>213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76</v>
      </c>
      <c r="BK108" s="184">
        <f>ROUND(I108*H108,2)</f>
        <v>0</v>
      </c>
      <c r="BL108" s="18" t="s">
        <v>221</v>
      </c>
      <c r="BM108" s="183" t="s">
        <v>4175</v>
      </c>
    </row>
    <row r="109" s="2" customFormat="1">
      <c r="A109" s="37"/>
      <c r="B109" s="38"/>
      <c r="C109" s="37"/>
      <c r="D109" s="190" t="s">
        <v>235</v>
      </c>
      <c r="E109" s="37"/>
      <c r="F109" s="191" t="s">
        <v>4176</v>
      </c>
      <c r="G109" s="37"/>
      <c r="H109" s="37"/>
      <c r="I109" s="187"/>
      <c r="J109" s="37"/>
      <c r="K109" s="37"/>
      <c r="L109" s="38"/>
      <c r="M109" s="188"/>
      <c r="N109" s="189"/>
      <c r="O109" s="71"/>
      <c r="P109" s="71"/>
      <c r="Q109" s="71"/>
      <c r="R109" s="71"/>
      <c r="S109" s="71"/>
      <c r="T109" s="72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8" t="s">
        <v>235</v>
      </c>
      <c r="AU109" s="18" t="s">
        <v>80</v>
      </c>
    </row>
    <row r="110" s="12" customFormat="1" ht="22.8" customHeight="1">
      <c r="A110" s="12"/>
      <c r="B110" s="158"/>
      <c r="C110" s="12"/>
      <c r="D110" s="159" t="s">
        <v>71</v>
      </c>
      <c r="E110" s="169" t="s">
        <v>221</v>
      </c>
      <c r="F110" s="169" t="s">
        <v>4177</v>
      </c>
      <c r="G110" s="12"/>
      <c r="H110" s="12"/>
      <c r="I110" s="161"/>
      <c r="J110" s="170">
        <f>BK110</f>
        <v>0</v>
      </c>
      <c r="K110" s="12"/>
      <c r="L110" s="158"/>
      <c r="M110" s="163"/>
      <c r="N110" s="164"/>
      <c r="O110" s="164"/>
      <c r="P110" s="165">
        <f>SUM(P111:P123)</f>
        <v>0</v>
      </c>
      <c r="Q110" s="164"/>
      <c r="R110" s="165">
        <f>SUM(R111:R123)</f>
        <v>0</v>
      </c>
      <c r="S110" s="164"/>
      <c r="T110" s="166">
        <f>SUM(T111:T123)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59" t="s">
        <v>221</v>
      </c>
      <c r="AT110" s="167" t="s">
        <v>71</v>
      </c>
      <c r="AU110" s="167" t="s">
        <v>76</v>
      </c>
      <c r="AY110" s="159" t="s">
        <v>213</v>
      </c>
      <c r="BK110" s="168">
        <f>SUM(BK111:BK123)</f>
        <v>0</v>
      </c>
    </row>
    <row r="111" s="2" customFormat="1" ht="16.5" customHeight="1">
      <c r="A111" s="37"/>
      <c r="B111" s="171"/>
      <c r="C111" s="172" t="s">
        <v>267</v>
      </c>
      <c r="D111" s="172" t="s">
        <v>216</v>
      </c>
      <c r="E111" s="173" t="s">
        <v>4178</v>
      </c>
      <c r="F111" s="174" t="s">
        <v>4179</v>
      </c>
      <c r="G111" s="175" t="s">
        <v>414</v>
      </c>
      <c r="H111" s="176">
        <v>2</v>
      </c>
      <c r="I111" s="177"/>
      <c r="J111" s="178">
        <f>ROUND(I111*H111,2)</f>
        <v>0</v>
      </c>
      <c r="K111" s="174" t="s">
        <v>415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</v>
      </c>
      <c r="R111" s="181">
        <f>Q111*H111</f>
        <v>0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221</v>
      </c>
      <c r="AT111" s="183" t="s">
        <v>216</v>
      </c>
      <c r="AU111" s="183" t="s">
        <v>80</v>
      </c>
      <c r="AY111" s="18" t="s">
        <v>213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76</v>
      </c>
      <c r="BK111" s="184">
        <f>ROUND(I111*H111,2)</f>
        <v>0</v>
      </c>
      <c r="BL111" s="18" t="s">
        <v>221</v>
      </c>
      <c r="BM111" s="183" t="s">
        <v>4180</v>
      </c>
    </row>
    <row r="112" s="2" customFormat="1">
      <c r="A112" s="37"/>
      <c r="B112" s="38"/>
      <c r="C112" s="37"/>
      <c r="D112" s="190" t="s">
        <v>235</v>
      </c>
      <c r="E112" s="37"/>
      <c r="F112" s="191" t="s">
        <v>4181</v>
      </c>
      <c r="G112" s="37"/>
      <c r="H112" s="37"/>
      <c r="I112" s="187"/>
      <c r="J112" s="37"/>
      <c r="K112" s="37"/>
      <c r="L112" s="38"/>
      <c r="M112" s="188"/>
      <c r="N112" s="189"/>
      <c r="O112" s="71"/>
      <c r="P112" s="71"/>
      <c r="Q112" s="71"/>
      <c r="R112" s="71"/>
      <c r="S112" s="71"/>
      <c r="T112" s="72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8" t="s">
        <v>235</v>
      </c>
      <c r="AU112" s="18" t="s">
        <v>80</v>
      </c>
    </row>
    <row r="113" s="2" customFormat="1" ht="16.5" customHeight="1">
      <c r="A113" s="37"/>
      <c r="B113" s="171"/>
      <c r="C113" s="172" t="s">
        <v>84</v>
      </c>
      <c r="D113" s="172" t="s">
        <v>216</v>
      </c>
      <c r="E113" s="173" t="s">
        <v>4182</v>
      </c>
      <c r="F113" s="174" t="s">
        <v>4183</v>
      </c>
      <c r="G113" s="175" t="s">
        <v>219</v>
      </c>
      <c r="H113" s="176">
        <v>3</v>
      </c>
      <c r="I113" s="177"/>
      <c r="J113" s="178">
        <f>ROUND(I113*H113,2)</f>
        <v>0</v>
      </c>
      <c r="K113" s="174" t="s">
        <v>415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221</v>
      </c>
      <c r="AT113" s="183" t="s">
        <v>216</v>
      </c>
      <c r="AU113" s="183" t="s">
        <v>80</v>
      </c>
      <c r="AY113" s="18" t="s">
        <v>213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76</v>
      </c>
      <c r="BK113" s="184">
        <f>ROUND(I113*H113,2)</f>
        <v>0</v>
      </c>
      <c r="BL113" s="18" t="s">
        <v>221</v>
      </c>
      <c r="BM113" s="183" t="s">
        <v>4184</v>
      </c>
    </row>
    <row r="114" s="2" customFormat="1">
      <c r="A114" s="37"/>
      <c r="B114" s="38"/>
      <c r="C114" s="37"/>
      <c r="D114" s="190" t="s">
        <v>235</v>
      </c>
      <c r="E114" s="37"/>
      <c r="F114" s="191" t="s">
        <v>4185</v>
      </c>
      <c r="G114" s="37"/>
      <c r="H114" s="37"/>
      <c r="I114" s="187"/>
      <c r="J114" s="37"/>
      <c r="K114" s="37"/>
      <c r="L114" s="38"/>
      <c r="M114" s="188"/>
      <c r="N114" s="189"/>
      <c r="O114" s="71"/>
      <c r="P114" s="71"/>
      <c r="Q114" s="71"/>
      <c r="R114" s="71"/>
      <c r="S114" s="71"/>
      <c r="T114" s="72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8" t="s">
        <v>235</v>
      </c>
      <c r="AU114" s="18" t="s">
        <v>80</v>
      </c>
    </row>
    <row r="115" s="2" customFormat="1" ht="16.5" customHeight="1">
      <c r="A115" s="37"/>
      <c r="B115" s="171"/>
      <c r="C115" s="172" t="s">
        <v>9</v>
      </c>
      <c r="D115" s="172" t="s">
        <v>216</v>
      </c>
      <c r="E115" s="173" t="s">
        <v>4186</v>
      </c>
      <c r="F115" s="174" t="s">
        <v>4187</v>
      </c>
      <c r="G115" s="175" t="s">
        <v>219</v>
      </c>
      <c r="H115" s="176">
        <v>17.600000000000001</v>
      </c>
      <c r="I115" s="177"/>
      <c r="J115" s="178">
        <f>ROUND(I115*H115,2)</f>
        <v>0</v>
      </c>
      <c r="K115" s="174" t="s">
        <v>415</v>
      </c>
      <c r="L115" s="38"/>
      <c r="M115" s="179" t="s">
        <v>3</v>
      </c>
      <c r="N115" s="180" t="s">
        <v>43</v>
      </c>
      <c r="O115" s="71"/>
      <c r="P115" s="181">
        <f>O115*H115</f>
        <v>0</v>
      </c>
      <c r="Q115" s="181">
        <v>0</v>
      </c>
      <c r="R115" s="181">
        <f>Q115*H115</f>
        <v>0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221</v>
      </c>
      <c r="AT115" s="183" t="s">
        <v>216</v>
      </c>
      <c r="AU115" s="183" t="s">
        <v>80</v>
      </c>
      <c r="AY115" s="18" t="s">
        <v>213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76</v>
      </c>
      <c r="BK115" s="184">
        <f>ROUND(I115*H115,2)</f>
        <v>0</v>
      </c>
      <c r="BL115" s="18" t="s">
        <v>221</v>
      </c>
      <c r="BM115" s="183" t="s">
        <v>4188</v>
      </c>
    </row>
    <row r="116" s="2" customFormat="1">
      <c r="A116" s="37"/>
      <c r="B116" s="38"/>
      <c r="C116" s="37"/>
      <c r="D116" s="190" t="s">
        <v>235</v>
      </c>
      <c r="E116" s="37"/>
      <c r="F116" s="191" t="s">
        <v>4189</v>
      </c>
      <c r="G116" s="37"/>
      <c r="H116" s="37"/>
      <c r="I116" s="187"/>
      <c r="J116" s="37"/>
      <c r="K116" s="37"/>
      <c r="L116" s="38"/>
      <c r="M116" s="188"/>
      <c r="N116" s="189"/>
      <c r="O116" s="71"/>
      <c r="P116" s="71"/>
      <c r="Q116" s="71"/>
      <c r="R116" s="71"/>
      <c r="S116" s="71"/>
      <c r="T116" s="72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8" t="s">
        <v>235</v>
      </c>
      <c r="AU116" s="18" t="s">
        <v>80</v>
      </c>
    </row>
    <row r="117" s="2" customFormat="1" ht="16.5" customHeight="1">
      <c r="A117" s="37"/>
      <c r="B117" s="171"/>
      <c r="C117" s="172" t="s">
        <v>89</v>
      </c>
      <c r="D117" s="172" t="s">
        <v>216</v>
      </c>
      <c r="E117" s="173" t="s">
        <v>4190</v>
      </c>
      <c r="F117" s="174" t="s">
        <v>4191</v>
      </c>
      <c r="G117" s="175" t="s">
        <v>219</v>
      </c>
      <c r="H117" s="176">
        <v>5.0999999999999996</v>
      </c>
      <c r="I117" s="177"/>
      <c r="J117" s="178">
        <f>ROUND(I117*H117,2)</f>
        <v>0</v>
      </c>
      <c r="K117" s="174" t="s">
        <v>415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221</v>
      </c>
      <c r="AT117" s="183" t="s">
        <v>216</v>
      </c>
      <c r="AU117" s="183" t="s">
        <v>80</v>
      </c>
      <c r="AY117" s="18" t="s">
        <v>213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76</v>
      </c>
      <c r="BK117" s="184">
        <f>ROUND(I117*H117,2)</f>
        <v>0</v>
      </c>
      <c r="BL117" s="18" t="s">
        <v>221</v>
      </c>
      <c r="BM117" s="183" t="s">
        <v>4192</v>
      </c>
    </row>
    <row r="118" s="2" customFormat="1">
      <c r="A118" s="37"/>
      <c r="B118" s="38"/>
      <c r="C118" s="37"/>
      <c r="D118" s="190" t="s">
        <v>235</v>
      </c>
      <c r="E118" s="37"/>
      <c r="F118" s="191" t="s">
        <v>4193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235</v>
      </c>
      <c r="AU118" s="18" t="s">
        <v>80</v>
      </c>
    </row>
    <row r="119" s="2" customFormat="1" ht="16.5" customHeight="1">
      <c r="A119" s="37"/>
      <c r="B119" s="171"/>
      <c r="C119" s="172" t="s">
        <v>92</v>
      </c>
      <c r="D119" s="172" t="s">
        <v>216</v>
      </c>
      <c r="E119" s="173" t="s">
        <v>4194</v>
      </c>
      <c r="F119" s="174" t="s">
        <v>4195</v>
      </c>
      <c r="G119" s="175" t="s">
        <v>219</v>
      </c>
      <c r="H119" s="176">
        <v>67</v>
      </c>
      <c r="I119" s="177"/>
      <c r="J119" s="178">
        <f>ROUND(I119*H119,2)</f>
        <v>0</v>
      </c>
      <c r="K119" s="174" t="s">
        <v>415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221</v>
      </c>
      <c r="AT119" s="183" t="s">
        <v>216</v>
      </c>
      <c r="AU119" s="183" t="s">
        <v>80</v>
      </c>
      <c r="AY119" s="18" t="s">
        <v>213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76</v>
      </c>
      <c r="BK119" s="184">
        <f>ROUND(I119*H119,2)</f>
        <v>0</v>
      </c>
      <c r="BL119" s="18" t="s">
        <v>221</v>
      </c>
      <c r="BM119" s="183" t="s">
        <v>4196</v>
      </c>
    </row>
    <row r="120" s="2" customFormat="1">
      <c r="A120" s="37"/>
      <c r="B120" s="38"/>
      <c r="C120" s="37"/>
      <c r="D120" s="190" t="s">
        <v>235</v>
      </c>
      <c r="E120" s="37"/>
      <c r="F120" s="191" t="s">
        <v>4197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235</v>
      </c>
      <c r="AU120" s="18" t="s">
        <v>80</v>
      </c>
    </row>
    <row r="121" s="2" customFormat="1" ht="16.5" customHeight="1">
      <c r="A121" s="37"/>
      <c r="B121" s="171"/>
      <c r="C121" s="172" t="s">
        <v>95</v>
      </c>
      <c r="D121" s="172" t="s">
        <v>216</v>
      </c>
      <c r="E121" s="173" t="s">
        <v>4198</v>
      </c>
      <c r="F121" s="174" t="s">
        <v>4199</v>
      </c>
      <c r="G121" s="175" t="s">
        <v>219</v>
      </c>
      <c r="H121" s="176">
        <v>22</v>
      </c>
      <c r="I121" s="177"/>
      <c r="J121" s="178">
        <f>ROUND(I121*H121,2)</f>
        <v>0</v>
      </c>
      <c r="K121" s="174" t="s">
        <v>415</v>
      </c>
      <c r="L121" s="38"/>
      <c r="M121" s="179" t="s">
        <v>3</v>
      </c>
      <c r="N121" s="180" t="s">
        <v>43</v>
      </c>
      <c r="O121" s="71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221</v>
      </c>
      <c r="AT121" s="183" t="s">
        <v>216</v>
      </c>
      <c r="AU121" s="183" t="s">
        <v>80</v>
      </c>
      <c r="AY121" s="18" t="s">
        <v>213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76</v>
      </c>
      <c r="BK121" s="184">
        <f>ROUND(I121*H121,2)</f>
        <v>0</v>
      </c>
      <c r="BL121" s="18" t="s">
        <v>221</v>
      </c>
      <c r="BM121" s="183" t="s">
        <v>4200</v>
      </c>
    </row>
    <row r="122" s="2" customFormat="1">
      <c r="A122" s="37"/>
      <c r="B122" s="38"/>
      <c r="C122" s="37"/>
      <c r="D122" s="190" t="s">
        <v>235</v>
      </c>
      <c r="E122" s="37"/>
      <c r="F122" s="191" t="s">
        <v>4201</v>
      </c>
      <c r="G122" s="37"/>
      <c r="H122" s="37"/>
      <c r="I122" s="187"/>
      <c r="J122" s="37"/>
      <c r="K122" s="37"/>
      <c r="L122" s="38"/>
      <c r="M122" s="188"/>
      <c r="N122" s="189"/>
      <c r="O122" s="71"/>
      <c r="P122" s="71"/>
      <c r="Q122" s="71"/>
      <c r="R122" s="71"/>
      <c r="S122" s="71"/>
      <c r="T122" s="72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235</v>
      </c>
      <c r="AU122" s="18" t="s">
        <v>80</v>
      </c>
    </row>
    <row r="123" s="2" customFormat="1" ht="16.5" customHeight="1">
      <c r="A123" s="37"/>
      <c r="B123" s="171"/>
      <c r="C123" s="172" t="s">
        <v>98</v>
      </c>
      <c r="D123" s="172" t="s">
        <v>216</v>
      </c>
      <c r="E123" s="173" t="s">
        <v>4202</v>
      </c>
      <c r="F123" s="174" t="s">
        <v>4203</v>
      </c>
      <c r="G123" s="175" t="s">
        <v>219</v>
      </c>
      <c r="H123" s="176">
        <v>80.299999999999997</v>
      </c>
      <c r="I123" s="177"/>
      <c r="J123" s="178">
        <f>ROUND(I123*H123,2)</f>
        <v>0</v>
      </c>
      <c r="K123" s="174" t="s">
        <v>1112</v>
      </c>
      <c r="L123" s="38"/>
      <c r="M123" s="179" t="s">
        <v>3</v>
      </c>
      <c r="N123" s="180" t="s">
        <v>43</v>
      </c>
      <c r="O123" s="71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221</v>
      </c>
      <c r="AT123" s="183" t="s">
        <v>216</v>
      </c>
      <c r="AU123" s="183" t="s">
        <v>80</v>
      </c>
      <c r="AY123" s="18" t="s">
        <v>213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76</v>
      </c>
      <c r="BK123" s="184">
        <f>ROUND(I123*H123,2)</f>
        <v>0</v>
      </c>
      <c r="BL123" s="18" t="s">
        <v>221</v>
      </c>
      <c r="BM123" s="183" t="s">
        <v>4204</v>
      </c>
    </row>
    <row r="124" s="12" customFormat="1" ht="22.8" customHeight="1">
      <c r="A124" s="12"/>
      <c r="B124" s="158"/>
      <c r="C124" s="12"/>
      <c r="D124" s="159" t="s">
        <v>71</v>
      </c>
      <c r="E124" s="169" t="s">
        <v>4205</v>
      </c>
      <c r="F124" s="169" t="s">
        <v>4206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SUM(P125:P128)</f>
        <v>0</v>
      </c>
      <c r="Q124" s="164"/>
      <c r="R124" s="165">
        <f>SUM(R125:R128)</f>
        <v>0</v>
      </c>
      <c r="S124" s="164"/>
      <c r="T124" s="166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76</v>
      </c>
      <c r="AT124" s="167" t="s">
        <v>71</v>
      </c>
      <c r="AU124" s="167" t="s">
        <v>76</v>
      </c>
      <c r="AY124" s="159" t="s">
        <v>213</v>
      </c>
      <c r="BK124" s="168">
        <f>SUM(BK125:BK128)</f>
        <v>0</v>
      </c>
    </row>
    <row r="125" s="2" customFormat="1" ht="37.8" customHeight="1">
      <c r="A125" s="37"/>
      <c r="B125" s="171"/>
      <c r="C125" s="172" t="s">
        <v>298</v>
      </c>
      <c r="D125" s="172" t="s">
        <v>216</v>
      </c>
      <c r="E125" s="173" t="s">
        <v>4207</v>
      </c>
      <c r="F125" s="174" t="s">
        <v>4208</v>
      </c>
      <c r="G125" s="175" t="s">
        <v>414</v>
      </c>
      <c r="H125" s="176">
        <v>2</v>
      </c>
      <c r="I125" s="177"/>
      <c r="J125" s="178">
        <f>ROUND(I125*H125,2)</f>
        <v>0</v>
      </c>
      <c r="K125" s="174" t="s">
        <v>415</v>
      </c>
      <c r="L125" s="38"/>
      <c r="M125" s="179" t="s">
        <v>3</v>
      </c>
      <c r="N125" s="180" t="s">
        <v>43</v>
      </c>
      <c r="O125" s="71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221</v>
      </c>
      <c r="AT125" s="183" t="s">
        <v>216</v>
      </c>
      <c r="AU125" s="183" t="s">
        <v>80</v>
      </c>
      <c r="AY125" s="18" t="s">
        <v>213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76</v>
      </c>
      <c r="BK125" s="184">
        <f>ROUND(I125*H125,2)</f>
        <v>0</v>
      </c>
      <c r="BL125" s="18" t="s">
        <v>221</v>
      </c>
      <c r="BM125" s="183" t="s">
        <v>4209</v>
      </c>
    </row>
    <row r="126" s="2" customFormat="1" ht="44.25" customHeight="1">
      <c r="A126" s="37"/>
      <c r="B126" s="171"/>
      <c r="C126" s="172" t="s">
        <v>303</v>
      </c>
      <c r="D126" s="172" t="s">
        <v>216</v>
      </c>
      <c r="E126" s="173" t="s">
        <v>4210</v>
      </c>
      <c r="F126" s="174" t="s">
        <v>4211</v>
      </c>
      <c r="G126" s="175" t="s">
        <v>414</v>
      </c>
      <c r="H126" s="176">
        <v>1</v>
      </c>
      <c r="I126" s="177"/>
      <c r="J126" s="178">
        <f>ROUND(I126*H126,2)</f>
        <v>0</v>
      </c>
      <c r="K126" s="174" t="s">
        <v>415</v>
      </c>
      <c r="L126" s="38"/>
      <c r="M126" s="179" t="s">
        <v>3</v>
      </c>
      <c r="N126" s="180" t="s">
        <v>43</v>
      </c>
      <c r="O126" s="71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221</v>
      </c>
      <c r="AT126" s="183" t="s">
        <v>216</v>
      </c>
      <c r="AU126" s="183" t="s">
        <v>80</v>
      </c>
      <c r="AY126" s="18" t="s">
        <v>213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76</v>
      </c>
      <c r="BK126" s="184">
        <f>ROUND(I126*H126,2)</f>
        <v>0</v>
      </c>
      <c r="BL126" s="18" t="s">
        <v>221</v>
      </c>
      <c r="BM126" s="183" t="s">
        <v>4212</v>
      </c>
    </row>
    <row r="127" s="2" customFormat="1">
      <c r="A127" s="37"/>
      <c r="B127" s="38"/>
      <c r="C127" s="37"/>
      <c r="D127" s="190" t="s">
        <v>235</v>
      </c>
      <c r="E127" s="37"/>
      <c r="F127" s="191" t="s">
        <v>4213</v>
      </c>
      <c r="G127" s="37"/>
      <c r="H127" s="37"/>
      <c r="I127" s="187"/>
      <c r="J127" s="37"/>
      <c r="K127" s="37"/>
      <c r="L127" s="38"/>
      <c r="M127" s="188"/>
      <c r="N127" s="189"/>
      <c r="O127" s="71"/>
      <c r="P127" s="71"/>
      <c r="Q127" s="71"/>
      <c r="R127" s="71"/>
      <c r="S127" s="71"/>
      <c r="T127" s="72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235</v>
      </c>
      <c r="AU127" s="18" t="s">
        <v>80</v>
      </c>
    </row>
    <row r="128" s="2" customFormat="1" ht="37.8" customHeight="1">
      <c r="A128" s="37"/>
      <c r="B128" s="171"/>
      <c r="C128" s="172" t="s">
        <v>308</v>
      </c>
      <c r="D128" s="172" t="s">
        <v>216</v>
      </c>
      <c r="E128" s="173" t="s">
        <v>4214</v>
      </c>
      <c r="F128" s="174" t="s">
        <v>4215</v>
      </c>
      <c r="G128" s="175" t="s">
        <v>414</v>
      </c>
      <c r="H128" s="176">
        <v>1</v>
      </c>
      <c r="I128" s="177"/>
      <c r="J128" s="178">
        <f>ROUND(I128*H128,2)</f>
        <v>0</v>
      </c>
      <c r="K128" s="174" t="s">
        <v>415</v>
      </c>
      <c r="L128" s="38"/>
      <c r="M128" s="221" t="s">
        <v>3</v>
      </c>
      <c r="N128" s="222" t="s">
        <v>43</v>
      </c>
      <c r="O128" s="214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221</v>
      </c>
      <c r="AT128" s="183" t="s">
        <v>216</v>
      </c>
      <c r="AU128" s="183" t="s">
        <v>80</v>
      </c>
      <c r="AY128" s="18" t="s">
        <v>213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76</v>
      </c>
      <c r="BK128" s="184">
        <f>ROUND(I128*H128,2)</f>
        <v>0</v>
      </c>
      <c r="BL128" s="18" t="s">
        <v>221</v>
      </c>
      <c r="BM128" s="183" t="s">
        <v>4216</v>
      </c>
    </row>
    <row r="129" s="2" customFormat="1" ht="6.96" customHeight="1">
      <c r="A129" s="37"/>
      <c r="B129" s="54"/>
      <c r="C129" s="55"/>
      <c r="D129" s="55"/>
      <c r="E129" s="55"/>
      <c r="F129" s="55"/>
      <c r="G129" s="55"/>
      <c r="H129" s="55"/>
      <c r="I129" s="55"/>
      <c r="J129" s="55"/>
      <c r="K129" s="55"/>
      <c r="L129" s="38"/>
      <c r="M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</sheetData>
  <autoFilter ref="C88:K12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110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- smlouva č. 1 - SO01, 10, 12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111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4217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2504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3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2505</v>
      </c>
      <c r="F21" s="37"/>
      <c r="G21" s="37"/>
      <c r="H21" s="37"/>
      <c r="I21" s="31" t="s">
        <v>28</v>
      </c>
      <c r="J21" s="26" t="s">
        <v>3</v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2505</v>
      </c>
      <c r="F24" s="37"/>
      <c r="G24" s="37"/>
      <c r="H24" s="37"/>
      <c r="I24" s="31" t="s">
        <v>28</v>
      </c>
      <c r="J24" s="26" t="s">
        <v>3</v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24"/>
      <c r="B27" s="125"/>
      <c r="C27" s="124"/>
      <c r="D27" s="124"/>
      <c r="E27" s="35" t="s">
        <v>37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ROUND(J86,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ROUND((SUM(BE86:BE141)),  2)</f>
        <v>0</v>
      </c>
      <c r="G33" s="37"/>
      <c r="H33" s="37"/>
      <c r="I33" s="130">
        <v>0.20999999999999999</v>
      </c>
      <c r="J33" s="129">
        <f>ROUND(((SUM(BE86:BE141))*I33),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ROUND((SUM(BF86:BF141)),  2)</f>
        <v>0</v>
      </c>
      <c r="G34" s="37"/>
      <c r="H34" s="37"/>
      <c r="I34" s="130">
        <v>0.12</v>
      </c>
      <c r="J34" s="129">
        <f>ROUND(((SUM(BF86:BF141))*I34),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ROUND((SUM(BG86:BG141)),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ROUND((SUM(BH86:BH141)),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ROUND((SUM(BI86:BI141)),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113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- smlouva č. 1 - SO01, 10, 12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111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55 - SO10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>RUDÍKOV, P.Č. 2250/4, 2261, ST. 63, 2208/9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>Ondřej Zikán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Ondřej Zikán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114</v>
      </c>
      <c r="D57" s="131"/>
      <c r="E57" s="131"/>
      <c r="F57" s="131"/>
      <c r="G57" s="131"/>
      <c r="H57" s="131"/>
      <c r="I57" s="131"/>
      <c r="J57" s="138" t="s">
        <v>115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J86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116</v>
      </c>
    </row>
    <row r="60" s="9" customFormat="1" ht="24.96" customHeight="1">
      <c r="A60" s="9"/>
      <c r="B60" s="140"/>
      <c r="C60" s="9"/>
      <c r="D60" s="141" t="s">
        <v>3015</v>
      </c>
      <c r="E60" s="142"/>
      <c r="F60" s="142"/>
      <c r="G60" s="142"/>
      <c r="H60" s="142"/>
      <c r="I60" s="142"/>
      <c r="J60" s="143">
        <f>J87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118</v>
      </c>
      <c r="E61" s="146"/>
      <c r="F61" s="146"/>
      <c r="G61" s="146"/>
      <c r="H61" s="146"/>
      <c r="I61" s="146"/>
      <c r="J61" s="147">
        <f>J88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4"/>
      <c r="C62" s="10"/>
      <c r="D62" s="145" t="s">
        <v>136</v>
      </c>
      <c r="E62" s="146"/>
      <c r="F62" s="146"/>
      <c r="G62" s="146"/>
      <c r="H62" s="146"/>
      <c r="I62" s="146"/>
      <c r="J62" s="147">
        <f>J108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4"/>
      <c r="C63" s="10"/>
      <c r="D63" s="145" t="s">
        <v>4218</v>
      </c>
      <c r="E63" s="146"/>
      <c r="F63" s="146"/>
      <c r="G63" s="146"/>
      <c r="H63" s="146"/>
      <c r="I63" s="146"/>
      <c r="J63" s="147">
        <f>J111</f>
        <v>0</v>
      </c>
      <c r="K63" s="10"/>
      <c r="L63" s="14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4"/>
      <c r="C64" s="10"/>
      <c r="D64" s="145" t="s">
        <v>162</v>
      </c>
      <c r="E64" s="146"/>
      <c r="F64" s="146"/>
      <c r="G64" s="146"/>
      <c r="H64" s="146"/>
      <c r="I64" s="146"/>
      <c r="J64" s="147">
        <f>J135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40"/>
      <c r="C65" s="9"/>
      <c r="D65" s="141" t="s">
        <v>163</v>
      </c>
      <c r="E65" s="142"/>
      <c r="F65" s="142"/>
      <c r="G65" s="142"/>
      <c r="H65" s="142"/>
      <c r="I65" s="142"/>
      <c r="J65" s="143">
        <f>J138</f>
        <v>0</v>
      </c>
      <c r="K65" s="9"/>
      <c r="L65" s="14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44"/>
      <c r="C66" s="10"/>
      <c r="D66" s="145" t="s">
        <v>3017</v>
      </c>
      <c r="E66" s="146"/>
      <c r="F66" s="146"/>
      <c r="G66" s="146"/>
      <c r="H66" s="146"/>
      <c r="I66" s="146"/>
      <c r="J66" s="147">
        <f>J139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12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12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="2" customFormat="1" ht="6.96" customHeight="1">
      <c r="A72" s="37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4.96" customHeight="1">
      <c r="A73" s="37"/>
      <c r="B73" s="38"/>
      <c r="C73" s="22" t="s">
        <v>198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17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122" t="str">
        <f>E7</f>
        <v>Obecní dům Rudíkov - smlouva č. 1 - SO01, 10, 12</v>
      </c>
      <c r="F76" s="31"/>
      <c r="G76" s="31"/>
      <c r="H76" s="31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111</v>
      </c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7"/>
      <c r="D78" s="37"/>
      <c r="E78" s="61" t="str">
        <f>E9</f>
        <v>55 - SO10</v>
      </c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21</v>
      </c>
      <c r="D80" s="37"/>
      <c r="E80" s="37"/>
      <c r="F80" s="26" t="str">
        <f>F12</f>
        <v>RUDÍKOV, P.Č. 2250/4, 2261, ST. 63, 2208/9</v>
      </c>
      <c r="G80" s="37"/>
      <c r="H80" s="37"/>
      <c r="I80" s="31" t="s">
        <v>23</v>
      </c>
      <c r="J80" s="63" t="str">
        <f>IF(J12="","",J12)</f>
        <v>10. 1. 2024</v>
      </c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25</v>
      </c>
      <c r="D82" s="37"/>
      <c r="E82" s="37"/>
      <c r="F82" s="26" t="str">
        <f>E15</f>
        <v xml:space="preserve"> </v>
      </c>
      <c r="G82" s="37"/>
      <c r="H82" s="37"/>
      <c r="I82" s="31" t="s">
        <v>31</v>
      </c>
      <c r="J82" s="35" t="str">
        <f>E21</f>
        <v>Ondřej Zikán</v>
      </c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29</v>
      </c>
      <c r="D83" s="37"/>
      <c r="E83" s="37"/>
      <c r="F83" s="26" t="str">
        <f>IF(E18="","",E18)</f>
        <v>Vyplň údaj</v>
      </c>
      <c r="G83" s="37"/>
      <c r="H83" s="37"/>
      <c r="I83" s="31" t="s">
        <v>34</v>
      </c>
      <c r="J83" s="35" t="str">
        <f>E24</f>
        <v>Ondřej Zikán</v>
      </c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0.32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1" customFormat="1" ht="29.28" customHeight="1">
      <c r="A85" s="148"/>
      <c r="B85" s="149"/>
      <c r="C85" s="150" t="s">
        <v>199</v>
      </c>
      <c r="D85" s="151" t="s">
        <v>57</v>
      </c>
      <c r="E85" s="151" t="s">
        <v>53</v>
      </c>
      <c r="F85" s="151" t="s">
        <v>54</v>
      </c>
      <c r="G85" s="151" t="s">
        <v>200</v>
      </c>
      <c r="H85" s="151" t="s">
        <v>201</v>
      </c>
      <c r="I85" s="151" t="s">
        <v>202</v>
      </c>
      <c r="J85" s="151" t="s">
        <v>115</v>
      </c>
      <c r="K85" s="152" t="s">
        <v>203</v>
      </c>
      <c r="L85" s="153"/>
      <c r="M85" s="79" t="s">
        <v>3</v>
      </c>
      <c r="N85" s="80" t="s">
        <v>42</v>
      </c>
      <c r="O85" s="80" t="s">
        <v>204</v>
      </c>
      <c r="P85" s="80" t="s">
        <v>205</v>
      </c>
      <c r="Q85" s="80" t="s">
        <v>206</v>
      </c>
      <c r="R85" s="80" t="s">
        <v>207</v>
      </c>
      <c r="S85" s="80" t="s">
        <v>208</v>
      </c>
      <c r="T85" s="81" t="s">
        <v>209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="2" customFormat="1" ht="22.8" customHeight="1">
      <c r="A86" s="37"/>
      <c r="B86" s="38"/>
      <c r="C86" s="86" t="s">
        <v>210</v>
      </c>
      <c r="D86" s="37"/>
      <c r="E86" s="37"/>
      <c r="F86" s="37"/>
      <c r="G86" s="37"/>
      <c r="H86" s="37"/>
      <c r="I86" s="37"/>
      <c r="J86" s="154">
        <f>BK86</f>
        <v>0</v>
      </c>
      <c r="K86" s="37"/>
      <c r="L86" s="38"/>
      <c r="M86" s="82"/>
      <c r="N86" s="67"/>
      <c r="O86" s="83"/>
      <c r="P86" s="155">
        <f>P87+P138</f>
        <v>0</v>
      </c>
      <c r="Q86" s="83"/>
      <c r="R86" s="155">
        <f>R87+R138</f>
        <v>50.505696</v>
      </c>
      <c r="S86" s="83"/>
      <c r="T86" s="156">
        <f>T87+T138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8" t="s">
        <v>71</v>
      </c>
      <c r="AU86" s="18" t="s">
        <v>116</v>
      </c>
      <c r="BK86" s="157">
        <f>BK87+BK138</f>
        <v>0</v>
      </c>
    </row>
    <row r="87" s="12" customFormat="1" ht="25.92" customHeight="1">
      <c r="A87" s="12"/>
      <c r="B87" s="158"/>
      <c r="C87" s="12"/>
      <c r="D87" s="159" t="s">
        <v>71</v>
      </c>
      <c r="E87" s="160" t="s">
        <v>211</v>
      </c>
      <c r="F87" s="160" t="s">
        <v>211</v>
      </c>
      <c r="G87" s="12"/>
      <c r="H87" s="12"/>
      <c r="I87" s="161"/>
      <c r="J87" s="162">
        <f>BK87</f>
        <v>0</v>
      </c>
      <c r="K87" s="12"/>
      <c r="L87" s="158"/>
      <c r="M87" s="163"/>
      <c r="N87" s="164"/>
      <c r="O87" s="164"/>
      <c r="P87" s="165">
        <f>P88+P108+P111+P135</f>
        <v>0</v>
      </c>
      <c r="Q87" s="164"/>
      <c r="R87" s="165">
        <f>R88+R108+R111+R135</f>
        <v>50.497616000000001</v>
      </c>
      <c r="S87" s="164"/>
      <c r="T87" s="166">
        <f>T88+T108+T111+T135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9" t="s">
        <v>76</v>
      </c>
      <c r="AT87" s="167" t="s">
        <v>71</v>
      </c>
      <c r="AU87" s="167" t="s">
        <v>72</v>
      </c>
      <c r="AY87" s="159" t="s">
        <v>213</v>
      </c>
      <c r="BK87" s="168">
        <f>BK88+BK108+BK111+BK135</f>
        <v>0</v>
      </c>
    </row>
    <row r="88" s="12" customFormat="1" ht="22.8" customHeight="1">
      <c r="A88" s="12"/>
      <c r="B88" s="158"/>
      <c r="C88" s="12"/>
      <c r="D88" s="159" t="s">
        <v>71</v>
      </c>
      <c r="E88" s="169" t="s">
        <v>76</v>
      </c>
      <c r="F88" s="169" t="s">
        <v>214</v>
      </c>
      <c r="G88" s="12"/>
      <c r="H88" s="12"/>
      <c r="I88" s="161"/>
      <c r="J88" s="170">
        <f>BK88</f>
        <v>0</v>
      </c>
      <c r="K88" s="12"/>
      <c r="L88" s="158"/>
      <c r="M88" s="163"/>
      <c r="N88" s="164"/>
      <c r="O88" s="164"/>
      <c r="P88" s="165">
        <f>SUM(P89:P107)</f>
        <v>0</v>
      </c>
      <c r="Q88" s="164"/>
      <c r="R88" s="165">
        <f>SUM(R89:R107)</f>
        <v>50.375376000000003</v>
      </c>
      <c r="S88" s="164"/>
      <c r="T88" s="166">
        <f>SUM(T89:T107)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9" t="s">
        <v>76</v>
      </c>
      <c r="AT88" s="167" t="s">
        <v>71</v>
      </c>
      <c r="AU88" s="167" t="s">
        <v>76</v>
      </c>
      <c r="AY88" s="159" t="s">
        <v>213</v>
      </c>
      <c r="BK88" s="168">
        <f>SUM(BK89:BK107)</f>
        <v>0</v>
      </c>
    </row>
    <row r="89" s="2" customFormat="1" ht="44.25" customHeight="1">
      <c r="A89" s="37"/>
      <c r="B89" s="171"/>
      <c r="C89" s="172" t="s">
        <v>76</v>
      </c>
      <c r="D89" s="172" t="s">
        <v>216</v>
      </c>
      <c r="E89" s="173" t="s">
        <v>4219</v>
      </c>
      <c r="F89" s="174" t="s">
        <v>4220</v>
      </c>
      <c r="G89" s="175" t="s">
        <v>232</v>
      </c>
      <c r="H89" s="176">
        <v>5.4000000000000004</v>
      </c>
      <c r="I89" s="177"/>
      <c r="J89" s="178">
        <f>ROUND(I89*H89,2)</f>
        <v>0</v>
      </c>
      <c r="K89" s="174" t="s">
        <v>220</v>
      </c>
      <c r="L89" s="38"/>
      <c r="M89" s="179" t="s">
        <v>3</v>
      </c>
      <c r="N89" s="180" t="s">
        <v>43</v>
      </c>
      <c r="O89" s="71"/>
      <c r="P89" s="181">
        <f>O89*H89</f>
        <v>0</v>
      </c>
      <c r="Q89" s="181">
        <v>0</v>
      </c>
      <c r="R89" s="181">
        <f>Q89*H89</f>
        <v>0</v>
      </c>
      <c r="S89" s="181">
        <v>0</v>
      </c>
      <c r="T89" s="182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3" t="s">
        <v>221</v>
      </c>
      <c r="AT89" s="183" t="s">
        <v>216</v>
      </c>
      <c r="AU89" s="183" t="s">
        <v>80</v>
      </c>
      <c r="AY89" s="18" t="s">
        <v>213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76</v>
      </c>
      <c r="BK89" s="184">
        <f>ROUND(I89*H89,2)</f>
        <v>0</v>
      </c>
      <c r="BL89" s="18" t="s">
        <v>221</v>
      </c>
      <c r="BM89" s="183" t="s">
        <v>4221</v>
      </c>
    </row>
    <row r="90" s="2" customFormat="1">
      <c r="A90" s="37"/>
      <c r="B90" s="38"/>
      <c r="C90" s="37"/>
      <c r="D90" s="185" t="s">
        <v>224</v>
      </c>
      <c r="E90" s="37"/>
      <c r="F90" s="186" t="s">
        <v>4222</v>
      </c>
      <c r="G90" s="37"/>
      <c r="H90" s="37"/>
      <c r="I90" s="187"/>
      <c r="J90" s="37"/>
      <c r="K90" s="37"/>
      <c r="L90" s="38"/>
      <c r="M90" s="188"/>
      <c r="N90" s="189"/>
      <c r="O90" s="71"/>
      <c r="P90" s="71"/>
      <c r="Q90" s="71"/>
      <c r="R90" s="71"/>
      <c r="S90" s="71"/>
      <c r="T90" s="72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224</v>
      </c>
      <c r="AU90" s="18" t="s">
        <v>80</v>
      </c>
    </row>
    <row r="91" s="2" customFormat="1" ht="44.25" customHeight="1">
      <c r="A91" s="37"/>
      <c r="B91" s="171"/>
      <c r="C91" s="172" t="s">
        <v>80</v>
      </c>
      <c r="D91" s="172" t="s">
        <v>216</v>
      </c>
      <c r="E91" s="173" t="s">
        <v>3021</v>
      </c>
      <c r="F91" s="174" t="s">
        <v>3022</v>
      </c>
      <c r="G91" s="175" t="s">
        <v>232</v>
      </c>
      <c r="H91" s="176">
        <v>22.559999999999999</v>
      </c>
      <c r="I91" s="177"/>
      <c r="J91" s="178">
        <f>ROUND(I91*H91,2)</f>
        <v>0</v>
      </c>
      <c r="K91" s="174" t="s">
        <v>220</v>
      </c>
      <c r="L91" s="38"/>
      <c r="M91" s="179" t="s">
        <v>3</v>
      </c>
      <c r="N91" s="180" t="s">
        <v>43</v>
      </c>
      <c r="O91" s="71"/>
      <c r="P91" s="181">
        <f>O91*H91</f>
        <v>0</v>
      </c>
      <c r="Q91" s="181">
        <v>0</v>
      </c>
      <c r="R91" s="181">
        <f>Q91*H91</f>
        <v>0</v>
      </c>
      <c r="S91" s="181">
        <v>0</v>
      </c>
      <c r="T91" s="18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3" t="s">
        <v>221</v>
      </c>
      <c r="AT91" s="183" t="s">
        <v>216</v>
      </c>
      <c r="AU91" s="183" t="s">
        <v>80</v>
      </c>
      <c r="AY91" s="18" t="s">
        <v>213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76</v>
      </c>
      <c r="BK91" s="184">
        <f>ROUND(I91*H91,2)</f>
        <v>0</v>
      </c>
      <c r="BL91" s="18" t="s">
        <v>221</v>
      </c>
      <c r="BM91" s="183" t="s">
        <v>4223</v>
      </c>
    </row>
    <row r="92" s="2" customFormat="1">
      <c r="A92" s="37"/>
      <c r="B92" s="38"/>
      <c r="C92" s="37"/>
      <c r="D92" s="185" t="s">
        <v>224</v>
      </c>
      <c r="E92" s="37"/>
      <c r="F92" s="186" t="s">
        <v>3024</v>
      </c>
      <c r="G92" s="37"/>
      <c r="H92" s="37"/>
      <c r="I92" s="187"/>
      <c r="J92" s="37"/>
      <c r="K92" s="37"/>
      <c r="L92" s="38"/>
      <c r="M92" s="188"/>
      <c r="N92" s="189"/>
      <c r="O92" s="71"/>
      <c r="P92" s="71"/>
      <c r="Q92" s="71"/>
      <c r="R92" s="71"/>
      <c r="S92" s="71"/>
      <c r="T92" s="72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8" t="s">
        <v>224</v>
      </c>
      <c r="AU92" s="18" t="s">
        <v>80</v>
      </c>
    </row>
    <row r="93" s="2" customFormat="1" ht="37.8" customHeight="1">
      <c r="A93" s="37"/>
      <c r="B93" s="171"/>
      <c r="C93" s="172" t="s">
        <v>222</v>
      </c>
      <c r="D93" s="172" t="s">
        <v>216</v>
      </c>
      <c r="E93" s="173" t="s">
        <v>3025</v>
      </c>
      <c r="F93" s="174" t="s">
        <v>3026</v>
      </c>
      <c r="G93" s="175" t="s">
        <v>219</v>
      </c>
      <c r="H93" s="176">
        <v>56.399999999999999</v>
      </c>
      <c r="I93" s="177"/>
      <c r="J93" s="178">
        <f>ROUND(I93*H93,2)</f>
        <v>0</v>
      </c>
      <c r="K93" s="174" t="s">
        <v>220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0.00084000000000000003</v>
      </c>
      <c r="R93" s="181">
        <f>Q93*H93</f>
        <v>0.047376000000000001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221</v>
      </c>
      <c r="AT93" s="183" t="s">
        <v>216</v>
      </c>
      <c r="AU93" s="183" t="s">
        <v>80</v>
      </c>
      <c r="AY93" s="18" t="s">
        <v>213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76</v>
      </c>
      <c r="BK93" s="184">
        <f>ROUND(I93*H93,2)</f>
        <v>0</v>
      </c>
      <c r="BL93" s="18" t="s">
        <v>221</v>
      </c>
      <c r="BM93" s="183" t="s">
        <v>4224</v>
      </c>
    </row>
    <row r="94" s="2" customFormat="1">
      <c r="A94" s="37"/>
      <c r="B94" s="38"/>
      <c r="C94" s="37"/>
      <c r="D94" s="185" t="s">
        <v>224</v>
      </c>
      <c r="E94" s="37"/>
      <c r="F94" s="186" t="s">
        <v>3028</v>
      </c>
      <c r="G94" s="37"/>
      <c r="H94" s="37"/>
      <c r="I94" s="187"/>
      <c r="J94" s="37"/>
      <c r="K94" s="37"/>
      <c r="L94" s="38"/>
      <c r="M94" s="188"/>
      <c r="N94" s="189"/>
      <c r="O94" s="71"/>
      <c r="P94" s="71"/>
      <c r="Q94" s="71"/>
      <c r="R94" s="71"/>
      <c r="S94" s="71"/>
      <c r="T94" s="72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8" t="s">
        <v>224</v>
      </c>
      <c r="AU94" s="18" t="s">
        <v>80</v>
      </c>
    </row>
    <row r="95" s="2" customFormat="1" ht="44.25" customHeight="1">
      <c r="A95" s="37"/>
      <c r="B95" s="171"/>
      <c r="C95" s="172" t="s">
        <v>221</v>
      </c>
      <c r="D95" s="172" t="s">
        <v>216</v>
      </c>
      <c r="E95" s="173" t="s">
        <v>3029</v>
      </c>
      <c r="F95" s="174" t="s">
        <v>3030</v>
      </c>
      <c r="G95" s="175" t="s">
        <v>219</v>
      </c>
      <c r="H95" s="176">
        <v>56.399999999999999</v>
      </c>
      <c r="I95" s="177"/>
      <c r="J95" s="178">
        <f>ROUND(I95*H95,2)</f>
        <v>0</v>
      </c>
      <c r="K95" s="174" t="s">
        <v>220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221</v>
      </c>
      <c r="AT95" s="183" t="s">
        <v>216</v>
      </c>
      <c r="AU95" s="183" t="s">
        <v>80</v>
      </c>
      <c r="AY95" s="18" t="s">
        <v>213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76</v>
      </c>
      <c r="BK95" s="184">
        <f>ROUND(I95*H95,2)</f>
        <v>0</v>
      </c>
      <c r="BL95" s="18" t="s">
        <v>221</v>
      </c>
      <c r="BM95" s="183" t="s">
        <v>4225</v>
      </c>
    </row>
    <row r="96" s="2" customFormat="1">
      <c r="A96" s="37"/>
      <c r="B96" s="38"/>
      <c r="C96" s="37"/>
      <c r="D96" s="185" t="s">
        <v>224</v>
      </c>
      <c r="E96" s="37"/>
      <c r="F96" s="186" t="s">
        <v>3032</v>
      </c>
      <c r="G96" s="37"/>
      <c r="H96" s="37"/>
      <c r="I96" s="187"/>
      <c r="J96" s="37"/>
      <c r="K96" s="37"/>
      <c r="L96" s="38"/>
      <c r="M96" s="188"/>
      <c r="N96" s="189"/>
      <c r="O96" s="71"/>
      <c r="P96" s="71"/>
      <c r="Q96" s="71"/>
      <c r="R96" s="71"/>
      <c r="S96" s="71"/>
      <c r="T96" s="72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224</v>
      </c>
      <c r="AU96" s="18" t="s">
        <v>80</v>
      </c>
    </row>
    <row r="97" s="2" customFormat="1" ht="62.7" customHeight="1">
      <c r="A97" s="37"/>
      <c r="B97" s="171"/>
      <c r="C97" s="172" t="s">
        <v>242</v>
      </c>
      <c r="D97" s="172" t="s">
        <v>216</v>
      </c>
      <c r="E97" s="173" t="s">
        <v>3033</v>
      </c>
      <c r="F97" s="174" t="s">
        <v>3034</v>
      </c>
      <c r="G97" s="175" t="s">
        <v>232</v>
      </c>
      <c r="H97" s="176">
        <v>27.960000000000001</v>
      </c>
      <c r="I97" s="177"/>
      <c r="J97" s="178">
        <f>ROUND(I97*H97,2)</f>
        <v>0</v>
      </c>
      <c r="K97" s="174" t="s">
        <v>220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</v>
      </c>
      <c r="R97" s="181">
        <f>Q97*H97</f>
        <v>0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221</v>
      </c>
      <c r="AT97" s="183" t="s">
        <v>216</v>
      </c>
      <c r="AU97" s="183" t="s">
        <v>80</v>
      </c>
      <c r="AY97" s="18" t="s">
        <v>213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76</v>
      </c>
      <c r="BK97" s="184">
        <f>ROUND(I97*H97,2)</f>
        <v>0</v>
      </c>
      <c r="BL97" s="18" t="s">
        <v>221</v>
      </c>
      <c r="BM97" s="183" t="s">
        <v>4226</v>
      </c>
    </row>
    <row r="98" s="2" customFormat="1">
      <c r="A98" s="37"/>
      <c r="B98" s="38"/>
      <c r="C98" s="37"/>
      <c r="D98" s="185" t="s">
        <v>224</v>
      </c>
      <c r="E98" s="37"/>
      <c r="F98" s="186" t="s">
        <v>3036</v>
      </c>
      <c r="G98" s="37"/>
      <c r="H98" s="37"/>
      <c r="I98" s="187"/>
      <c r="J98" s="37"/>
      <c r="K98" s="37"/>
      <c r="L98" s="38"/>
      <c r="M98" s="188"/>
      <c r="N98" s="189"/>
      <c r="O98" s="71"/>
      <c r="P98" s="71"/>
      <c r="Q98" s="71"/>
      <c r="R98" s="71"/>
      <c r="S98" s="71"/>
      <c r="T98" s="72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8" t="s">
        <v>224</v>
      </c>
      <c r="AU98" s="18" t="s">
        <v>80</v>
      </c>
    </row>
    <row r="99" s="2" customFormat="1" ht="44.25" customHeight="1">
      <c r="A99" s="37"/>
      <c r="B99" s="171"/>
      <c r="C99" s="172" t="s">
        <v>247</v>
      </c>
      <c r="D99" s="172" t="s">
        <v>216</v>
      </c>
      <c r="E99" s="173" t="s">
        <v>3037</v>
      </c>
      <c r="F99" s="174" t="s">
        <v>280</v>
      </c>
      <c r="G99" s="175" t="s">
        <v>281</v>
      </c>
      <c r="H99" s="176">
        <v>50.328000000000003</v>
      </c>
      <c r="I99" s="177"/>
      <c r="J99" s="178">
        <f>ROUND(I99*H99,2)</f>
        <v>0</v>
      </c>
      <c r="K99" s="174" t="s">
        <v>220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221</v>
      </c>
      <c r="AT99" s="183" t="s">
        <v>216</v>
      </c>
      <c r="AU99" s="183" t="s">
        <v>80</v>
      </c>
      <c r="AY99" s="18" t="s">
        <v>213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76</v>
      </c>
      <c r="BK99" s="184">
        <f>ROUND(I99*H99,2)</f>
        <v>0</v>
      </c>
      <c r="BL99" s="18" t="s">
        <v>221</v>
      </c>
      <c r="BM99" s="183" t="s">
        <v>4227</v>
      </c>
    </row>
    <row r="100" s="2" customFormat="1">
      <c r="A100" s="37"/>
      <c r="B100" s="38"/>
      <c r="C100" s="37"/>
      <c r="D100" s="185" t="s">
        <v>224</v>
      </c>
      <c r="E100" s="37"/>
      <c r="F100" s="186" t="s">
        <v>3039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224</v>
      </c>
      <c r="AU100" s="18" t="s">
        <v>80</v>
      </c>
    </row>
    <row r="101" s="2" customFormat="1" ht="37.8" customHeight="1">
      <c r="A101" s="37"/>
      <c r="B101" s="171"/>
      <c r="C101" s="172" t="s">
        <v>252</v>
      </c>
      <c r="D101" s="172" t="s">
        <v>216</v>
      </c>
      <c r="E101" s="173" t="s">
        <v>3040</v>
      </c>
      <c r="F101" s="174" t="s">
        <v>3041</v>
      </c>
      <c r="G101" s="175" t="s">
        <v>232</v>
      </c>
      <c r="H101" s="176">
        <v>27.960000000000001</v>
      </c>
      <c r="I101" s="177"/>
      <c r="J101" s="178">
        <f>ROUND(I101*H101,2)</f>
        <v>0</v>
      </c>
      <c r="K101" s="174" t="s">
        <v>220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221</v>
      </c>
      <c r="AT101" s="183" t="s">
        <v>216</v>
      </c>
      <c r="AU101" s="183" t="s">
        <v>80</v>
      </c>
      <c r="AY101" s="18" t="s">
        <v>213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76</v>
      </c>
      <c r="BK101" s="184">
        <f>ROUND(I101*H101,2)</f>
        <v>0</v>
      </c>
      <c r="BL101" s="18" t="s">
        <v>221</v>
      </c>
      <c r="BM101" s="183" t="s">
        <v>4228</v>
      </c>
    </row>
    <row r="102" s="2" customFormat="1">
      <c r="A102" s="37"/>
      <c r="B102" s="38"/>
      <c r="C102" s="37"/>
      <c r="D102" s="185" t="s">
        <v>224</v>
      </c>
      <c r="E102" s="37"/>
      <c r="F102" s="186" t="s">
        <v>3043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224</v>
      </c>
      <c r="AU102" s="18" t="s">
        <v>80</v>
      </c>
    </row>
    <row r="103" s="2" customFormat="1" ht="44.25" customHeight="1">
      <c r="A103" s="37"/>
      <c r="B103" s="171"/>
      <c r="C103" s="172" t="s">
        <v>257</v>
      </c>
      <c r="D103" s="172" t="s">
        <v>216</v>
      </c>
      <c r="E103" s="173" t="s">
        <v>3044</v>
      </c>
      <c r="F103" s="174" t="s">
        <v>3045</v>
      </c>
      <c r="G103" s="175" t="s">
        <v>232</v>
      </c>
      <c r="H103" s="176">
        <v>18.666</v>
      </c>
      <c r="I103" s="177"/>
      <c r="J103" s="178">
        <f>ROUND(I103*H103,2)</f>
        <v>0</v>
      </c>
      <c r="K103" s="174" t="s">
        <v>220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221</v>
      </c>
      <c r="AT103" s="183" t="s">
        <v>216</v>
      </c>
      <c r="AU103" s="183" t="s">
        <v>80</v>
      </c>
      <c r="AY103" s="18" t="s">
        <v>213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76</v>
      </c>
      <c r="BK103" s="184">
        <f>ROUND(I103*H103,2)</f>
        <v>0</v>
      </c>
      <c r="BL103" s="18" t="s">
        <v>221</v>
      </c>
      <c r="BM103" s="183" t="s">
        <v>4229</v>
      </c>
    </row>
    <row r="104" s="2" customFormat="1">
      <c r="A104" s="37"/>
      <c r="B104" s="38"/>
      <c r="C104" s="37"/>
      <c r="D104" s="185" t="s">
        <v>224</v>
      </c>
      <c r="E104" s="37"/>
      <c r="F104" s="186" t="s">
        <v>3047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224</v>
      </c>
      <c r="AU104" s="18" t="s">
        <v>80</v>
      </c>
    </row>
    <row r="105" s="2" customFormat="1" ht="66.75" customHeight="1">
      <c r="A105" s="37"/>
      <c r="B105" s="171"/>
      <c r="C105" s="172" t="s">
        <v>107</v>
      </c>
      <c r="D105" s="172" t="s">
        <v>216</v>
      </c>
      <c r="E105" s="173" t="s">
        <v>423</v>
      </c>
      <c r="F105" s="174" t="s">
        <v>424</v>
      </c>
      <c r="G105" s="175" t="s">
        <v>232</v>
      </c>
      <c r="H105" s="176">
        <v>7.5199999999999996</v>
      </c>
      <c r="I105" s="177"/>
      <c r="J105" s="178">
        <f>ROUND(I105*H105,2)</f>
        <v>0</v>
      </c>
      <c r="K105" s="174" t="s">
        <v>220</v>
      </c>
      <c r="L105" s="38"/>
      <c r="M105" s="179" t="s">
        <v>3</v>
      </c>
      <c r="N105" s="180" t="s">
        <v>43</v>
      </c>
      <c r="O105" s="71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221</v>
      </c>
      <c r="AT105" s="183" t="s">
        <v>216</v>
      </c>
      <c r="AU105" s="183" t="s">
        <v>80</v>
      </c>
      <c r="AY105" s="18" t="s">
        <v>213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76</v>
      </c>
      <c r="BK105" s="184">
        <f>ROUND(I105*H105,2)</f>
        <v>0</v>
      </c>
      <c r="BL105" s="18" t="s">
        <v>221</v>
      </c>
      <c r="BM105" s="183" t="s">
        <v>4230</v>
      </c>
    </row>
    <row r="106" s="2" customFormat="1">
      <c r="A106" s="37"/>
      <c r="B106" s="38"/>
      <c r="C106" s="37"/>
      <c r="D106" s="185" t="s">
        <v>224</v>
      </c>
      <c r="E106" s="37"/>
      <c r="F106" s="186" t="s">
        <v>426</v>
      </c>
      <c r="G106" s="37"/>
      <c r="H106" s="37"/>
      <c r="I106" s="187"/>
      <c r="J106" s="37"/>
      <c r="K106" s="37"/>
      <c r="L106" s="38"/>
      <c r="M106" s="188"/>
      <c r="N106" s="189"/>
      <c r="O106" s="71"/>
      <c r="P106" s="71"/>
      <c r="Q106" s="71"/>
      <c r="R106" s="71"/>
      <c r="S106" s="71"/>
      <c r="T106" s="72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8" t="s">
        <v>224</v>
      </c>
      <c r="AU106" s="18" t="s">
        <v>80</v>
      </c>
    </row>
    <row r="107" s="2" customFormat="1" ht="16.5" customHeight="1">
      <c r="A107" s="37"/>
      <c r="B107" s="171"/>
      <c r="C107" s="192" t="s">
        <v>267</v>
      </c>
      <c r="D107" s="192" t="s">
        <v>292</v>
      </c>
      <c r="E107" s="193" t="s">
        <v>3049</v>
      </c>
      <c r="F107" s="194" t="s">
        <v>3050</v>
      </c>
      <c r="G107" s="195" t="s">
        <v>281</v>
      </c>
      <c r="H107" s="196">
        <v>50.328000000000003</v>
      </c>
      <c r="I107" s="197"/>
      <c r="J107" s="198">
        <f>ROUND(I107*H107,2)</f>
        <v>0</v>
      </c>
      <c r="K107" s="194" t="s">
        <v>1112</v>
      </c>
      <c r="L107" s="199"/>
      <c r="M107" s="200" t="s">
        <v>3</v>
      </c>
      <c r="N107" s="201" t="s">
        <v>43</v>
      </c>
      <c r="O107" s="71"/>
      <c r="P107" s="181">
        <f>O107*H107</f>
        <v>0</v>
      </c>
      <c r="Q107" s="181">
        <v>1</v>
      </c>
      <c r="R107" s="181">
        <f>Q107*H107</f>
        <v>50.328000000000003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257</v>
      </c>
      <c r="AT107" s="183" t="s">
        <v>292</v>
      </c>
      <c r="AU107" s="183" t="s">
        <v>80</v>
      </c>
      <c r="AY107" s="18" t="s">
        <v>213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76</v>
      </c>
      <c r="BK107" s="184">
        <f>ROUND(I107*H107,2)</f>
        <v>0</v>
      </c>
      <c r="BL107" s="18" t="s">
        <v>221</v>
      </c>
      <c r="BM107" s="183" t="s">
        <v>4231</v>
      </c>
    </row>
    <row r="108" s="12" customFormat="1" ht="22.8" customHeight="1">
      <c r="A108" s="12"/>
      <c r="B108" s="158"/>
      <c r="C108" s="12"/>
      <c r="D108" s="159" t="s">
        <v>71</v>
      </c>
      <c r="E108" s="169" t="s">
        <v>221</v>
      </c>
      <c r="F108" s="169" t="s">
        <v>624</v>
      </c>
      <c r="G108" s="12"/>
      <c r="H108" s="12"/>
      <c r="I108" s="161"/>
      <c r="J108" s="170">
        <f>BK108</f>
        <v>0</v>
      </c>
      <c r="K108" s="12"/>
      <c r="L108" s="158"/>
      <c r="M108" s="163"/>
      <c r="N108" s="164"/>
      <c r="O108" s="164"/>
      <c r="P108" s="165">
        <f>SUM(P109:P110)</f>
        <v>0</v>
      </c>
      <c r="Q108" s="164"/>
      <c r="R108" s="165">
        <f>SUM(R109:R110)</f>
        <v>0</v>
      </c>
      <c r="S108" s="164"/>
      <c r="T108" s="166">
        <f>SUM(T109:T110)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59" t="s">
        <v>76</v>
      </c>
      <c r="AT108" s="167" t="s">
        <v>71</v>
      </c>
      <c r="AU108" s="167" t="s">
        <v>76</v>
      </c>
      <c r="AY108" s="159" t="s">
        <v>213</v>
      </c>
      <c r="BK108" s="168">
        <f>SUM(BK109:BK110)</f>
        <v>0</v>
      </c>
    </row>
    <row r="109" s="2" customFormat="1" ht="24.15" customHeight="1">
      <c r="A109" s="37"/>
      <c r="B109" s="171"/>
      <c r="C109" s="172" t="s">
        <v>84</v>
      </c>
      <c r="D109" s="172" t="s">
        <v>216</v>
      </c>
      <c r="E109" s="173" t="s">
        <v>3052</v>
      </c>
      <c r="F109" s="174" t="s">
        <v>3053</v>
      </c>
      <c r="G109" s="175" t="s">
        <v>232</v>
      </c>
      <c r="H109" s="176">
        <v>1.774</v>
      </c>
      <c r="I109" s="177"/>
      <c r="J109" s="178">
        <f>ROUND(I109*H109,2)</f>
        <v>0</v>
      </c>
      <c r="K109" s="174" t="s">
        <v>220</v>
      </c>
      <c r="L109" s="38"/>
      <c r="M109" s="179" t="s">
        <v>3</v>
      </c>
      <c r="N109" s="180" t="s">
        <v>43</v>
      </c>
      <c r="O109" s="71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3" t="s">
        <v>221</v>
      </c>
      <c r="AT109" s="183" t="s">
        <v>216</v>
      </c>
      <c r="AU109" s="183" t="s">
        <v>80</v>
      </c>
      <c r="AY109" s="18" t="s">
        <v>213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8" t="s">
        <v>76</v>
      </c>
      <c r="BK109" s="184">
        <f>ROUND(I109*H109,2)</f>
        <v>0</v>
      </c>
      <c r="BL109" s="18" t="s">
        <v>221</v>
      </c>
      <c r="BM109" s="183" t="s">
        <v>4232</v>
      </c>
    </row>
    <row r="110" s="2" customFormat="1">
      <c r="A110" s="37"/>
      <c r="B110" s="38"/>
      <c r="C110" s="37"/>
      <c r="D110" s="185" t="s">
        <v>224</v>
      </c>
      <c r="E110" s="37"/>
      <c r="F110" s="186" t="s">
        <v>3055</v>
      </c>
      <c r="G110" s="37"/>
      <c r="H110" s="37"/>
      <c r="I110" s="187"/>
      <c r="J110" s="37"/>
      <c r="K110" s="37"/>
      <c r="L110" s="38"/>
      <c r="M110" s="188"/>
      <c r="N110" s="189"/>
      <c r="O110" s="71"/>
      <c r="P110" s="71"/>
      <c r="Q110" s="71"/>
      <c r="R110" s="71"/>
      <c r="S110" s="71"/>
      <c r="T110" s="72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8" t="s">
        <v>224</v>
      </c>
      <c r="AU110" s="18" t="s">
        <v>80</v>
      </c>
    </row>
    <row r="111" s="12" customFormat="1" ht="22.8" customHeight="1">
      <c r="A111" s="12"/>
      <c r="B111" s="158"/>
      <c r="C111" s="12"/>
      <c r="D111" s="159" t="s">
        <v>71</v>
      </c>
      <c r="E111" s="169" t="s">
        <v>257</v>
      </c>
      <c r="F111" s="169" t="s">
        <v>4233</v>
      </c>
      <c r="G111" s="12"/>
      <c r="H111" s="12"/>
      <c r="I111" s="161"/>
      <c r="J111" s="170">
        <f>BK111</f>
        <v>0</v>
      </c>
      <c r="K111" s="12"/>
      <c r="L111" s="158"/>
      <c r="M111" s="163"/>
      <c r="N111" s="164"/>
      <c r="O111" s="164"/>
      <c r="P111" s="165">
        <f>SUM(P112:P134)</f>
        <v>0</v>
      </c>
      <c r="Q111" s="164"/>
      <c r="R111" s="165">
        <f>SUM(R112:R134)</f>
        <v>0.12224</v>
      </c>
      <c r="S111" s="164"/>
      <c r="T111" s="166">
        <f>SUM(T112:T134)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59" t="s">
        <v>76</v>
      </c>
      <c r="AT111" s="167" t="s">
        <v>71</v>
      </c>
      <c r="AU111" s="167" t="s">
        <v>76</v>
      </c>
      <c r="AY111" s="159" t="s">
        <v>213</v>
      </c>
      <c r="BK111" s="168">
        <f>SUM(BK112:BK134)</f>
        <v>0</v>
      </c>
    </row>
    <row r="112" s="2" customFormat="1" ht="21.75" customHeight="1">
      <c r="A112" s="37"/>
      <c r="B112" s="171"/>
      <c r="C112" s="172" t="s">
        <v>9</v>
      </c>
      <c r="D112" s="172" t="s">
        <v>216</v>
      </c>
      <c r="E112" s="173" t="s">
        <v>4234</v>
      </c>
      <c r="F112" s="174" t="s">
        <v>4235</v>
      </c>
      <c r="G112" s="175" t="s">
        <v>329</v>
      </c>
      <c r="H112" s="176">
        <v>1</v>
      </c>
      <c r="I112" s="177"/>
      <c r="J112" s="178">
        <f>ROUND(I112*H112,2)</f>
        <v>0</v>
      </c>
      <c r="K112" s="174" t="s">
        <v>1112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</v>
      </c>
      <c r="R112" s="181">
        <f>Q112*H112</f>
        <v>0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221</v>
      </c>
      <c r="AT112" s="183" t="s">
        <v>216</v>
      </c>
      <c r="AU112" s="183" t="s">
        <v>80</v>
      </c>
      <c r="AY112" s="18" t="s">
        <v>213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76</v>
      </c>
      <c r="BK112" s="184">
        <f>ROUND(I112*H112,2)</f>
        <v>0</v>
      </c>
      <c r="BL112" s="18" t="s">
        <v>221</v>
      </c>
      <c r="BM112" s="183" t="s">
        <v>4236</v>
      </c>
    </row>
    <row r="113" s="2" customFormat="1" ht="37.8" customHeight="1">
      <c r="A113" s="37"/>
      <c r="B113" s="171"/>
      <c r="C113" s="172" t="s">
        <v>89</v>
      </c>
      <c r="D113" s="172" t="s">
        <v>216</v>
      </c>
      <c r="E113" s="173" t="s">
        <v>4237</v>
      </c>
      <c r="F113" s="174" t="s">
        <v>4238</v>
      </c>
      <c r="G113" s="175" t="s">
        <v>403</v>
      </c>
      <c r="H113" s="176">
        <v>15.6</v>
      </c>
      <c r="I113" s="177"/>
      <c r="J113" s="178">
        <f>ROUND(I113*H113,2)</f>
        <v>0</v>
      </c>
      <c r="K113" s="174" t="s">
        <v>220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221</v>
      </c>
      <c r="AT113" s="183" t="s">
        <v>216</v>
      </c>
      <c r="AU113" s="183" t="s">
        <v>80</v>
      </c>
      <c r="AY113" s="18" t="s">
        <v>213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76</v>
      </c>
      <c r="BK113" s="184">
        <f>ROUND(I113*H113,2)</f>
        <v>0</v>
      </c>
      <c r="BL113" s="18" t="s">
        <v>221</v>
      </c>
      <c r="BM113" s="183" t="s">
        <v>4239</v>
      </c>
    </row>
    <row r="114" s="2" customFormat="1">
      <c r="A114" s="37"/>
      <c r="B114" s="38"/>
      <c r="C114" s="37"/>
      <c r="D114" s="185" t="s">
        <v>224</v>
      </c>
      <c r="E114" s="37"/>
      <c r="F114" s="186" t="s">
        <v>4240</v>
      </c>
      <c r="G114" s="37"/>
      <c r="H114" s="37"/>
      <c r="I114" s="187"/>
      <c r="J114" s="37"/>
      <c r="K114" s="37"/>
      <c r="L114" s="38"/>
      <c r="M114" s="188"/>
      <c r="N114" s="189"/>
      <c r="O114" s="71"/>
      <c r="P114" s="71"/>
      <c r="Q114" s="71"/>
      <c r="R114" s="71"/>
      <c r="S114" s="71"/>
      <c r="T114" s="72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8" t="s">
        <v>224</v>
      </c>
      <c r="AU114" s="18" t="s">
        <v>80</v>
      </c>
    </row>
    <row r="115" s="2" customFormat="1" ht="24.15" customHeight="1">
      <c r="A115" s="37"/>
      <c r="B115" s="171"/>
      <c r="C115" s="192" t="s">
        <v>92</v>
      </c>
      <c r="D115" s="192" t="s">
        <v>292</v>
      </c>
      <c r="E115" s="193" t="s">
        <v>4241</v>
      </c>
      <c r="F115" s="194" t="s">
        <v>4242</v>
      </c>
      <c r="G115" s="195" t="s">
        <v>403</v>
      </c>
      <c r="H115" s="196">
        <v>15.6</v>
      </c>
      <c r="I115" s="197"/>
      <c r="J115" s="198">
        <f>ROUND(I115*H115,2)</f>
        <v>0</v>
      </c>
      <c r="K115" s="194" t="s">
        <v>220</v>
      </c>
      <c r="L115" s="199"/>
      <c r="M115" s="200" t="s">
        <v>3</v>
      </c>
      <c r="N115" s="201" t="s">
        <v>43</v>
      </c>
      <c r="O115" s="71"/>
      <c r="P115" s="181">
        <f>O115*H115</f>
        <v>0</v>
      </c>
      <c r="Q115" s="181">
        <v>0.00027</v>
      </c>
      <c r="R115" s="181">
        <f>Q115*H115</f>
        <v>0.0042119999999999996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257</v>
      </c>
      <c r="AT115" s="183" t="s">
        <v>292</v>
      </c>
      <c r="AU115" s="183" t="s">
        <v>80</v>
      </c>
      <c r="AY115" s="18" t="s">
        <v>213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76</v>
      </c>
      <c r="BK115" s="184">
        <f>ROUND(I115*H115,2)</f>
        <v>0</v>
      </c>
      <c r="BL115" s="18" t="s">
        <v>221</v>
      </c>
      <c r="BM115" s="183" t="s">
        <v>4243</v>
      </c>
    </row>
    <row r="116" s="2" customFormat="1" ht="37.8" customHeight="1">
      <c r="A116" s="37"/>
      <c r="B116" s="171"/>
      <c r="C116" s="172" t="s">
        <v>95</v>
      </c>
      <c r="D116" s="172" t="s">
        <v>216</v>
      </c>
      <c r="E116" s="173" t="s">
        <v>4244</v>
      </c>
      <c r="F116" s="174" t="s">
        <v>4245</v>
      </c>
      <c r="G116" s="175" t="s">
        <v>403</v>
      </c>
      <c r="H116" s="176">
        <v>10.4</v>
      </c>
      <c r="I116" s="177"/>
      <c r="J116" s="178">
        <f>ROUND(I116*H116,2)</f>
        <v>0</v>
      </c>
      <c r="K116" s="174" t="s">
        <v>220</v>
      </c>
      <c r="L116" s="38"/>
      <c r="M116" s="179" t="s">
        <v>3</v>
      </c>
      <c r="N116" s="180" t="s">
        <v>43</v>
      </c>
      <c r="O116" s="71"/>
      <c r="P116" s="181">
        <f>O116*H116</f>
        <v>0</v>
      </c>
      <c r="Q116" s="181">
        <v>0</v>
      </c>
      <c r="R116" s="181">
        <f>Q116*H116</f>
        <v>0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221</v>
      </c>
      <c r="AT116" s="183" t="s">
        <v>216</v>
      </c>
      <c r="AU116" s="183" t="s">
        <v>80</v>
      </c>
      <c r="AY116" s="18" t="s">
        <v>213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76</v>
      </c>
      <c r="BK116" s="184">
        <f>ROUND(I116*H116,2)</f>
        <v>0</v>
      </c>
      <c r="BL116" s="18" t="s">
        <v>221</v>
      </c>
      <c r="BM116" s="183" t="s">
        <v>4246</v>
      </c>
    </row>
    <row r="117" s="2" customFormat="1">
      <c r="A117" s="37"/>
      <c r="B117" s="38"/>
      <c r="C117" s="37"/>
      <c r="D117" s="185" t="s">
        <v>224</v>
      </c>
      <c r="E117" s="37"/>
      <c r="F117" s="186" t="s">
        <v>4247</v>
      </c>
      <c r="G117" s="37"/>
      <c r="H117" s="37"/>
      <c r="I117" s="187"/>
      <c r="J117" s="37"/>
      <c r="K117" s="37"/>
      <c r="L117" s="38"/>
      <c r="M117" s="188"/>
      <c r="N117" s="189"/>
      <c r="O117" s="71"/>
      <c r="P117" s="71"/>
      <c r="Q117" s="71"/>
      <c r="R117" s="71"/>
      <c r="S117" s="71"/>
      <c r="T117" s="72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224</v>
      </c>
      <c r="AU117" s="18" t="s">
        <v>80</v>
      </c>
    </row>
    <row r="118" s="2" customFormat="1" ht="24.15" customHeight="1">
      <c r="A118" s="37"/>
      <c r="B118" s="171"/>
      <c r="C118" s="192" t="s">
        <v>98</v>
      </c>
      <c r="D118" s="192" t="s">
        <v>292</v>
      </c>
      <c r="E118" s="193" t="s">
        <v>4248</v>
      </c>
      <c r="F118" s="194" t="s">
        <v>4249</v>
      </c>
      <c r="G118" s="195" t="s">
        <v>403</v>
      </c>
      <c r="H118" s="196">
        <v>10.4</v>
      </c>
      <c r="I118" s="197"/>
      <c r="J118" s="198">
        <f>ROUND(I118*H118,2)</f>
        <v>0</v>
      </c>
      <c r="K118" s="194" t="s">
        <v>220</v>
      </c>
      <c r="L118" s="199"/>
      <c r="M118" s="200" t="s">
        <v>3</v>
      </c>
      <c r="N118" s="201" t="s">
        <v>43</v>
      </c>
      <c r="O118" s="71"/>
      <c r="P118" s="181">
        <f>O118*H118</f>
        <v>0</v>
      </c>
      <c r="Q118" s="181">
        <v>0.00067000000000000002</v>
      </c>
      <c r="R118" s="181">
        <f>Q118*H118</f>
        <v>0.0069680000000000002</v>
      </c>
      <c r="S118" s="181">
        <v>0</v>
      </c>
      <c r="T118" s="182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3" t="s">
        <v>257</v>
      </c>
      <c r="AT118" s="183" t="s">
        <v>292</v>
      </c>
      <c r="AU118" s="183" t="s">
        <v>80</v>
      </c>
      <c r="AY118" s="18" t="s">
        <v>213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8" t="s">
        <v>76</v>
      </c>
      <c r="BK118" s="184">
        <f>ROUND(I118*H118,2)</f>
        <v>0</v>
      </c>
      <c r="BL118" s="18" t="s">
        <v>221</v>
      </c>
      <c r="BM118" s="183" t="s">
        <v>4250</v>
      </c>
    </row>
    <row r="119" s="2" customFormat="1" ht="37.8" customHeight="1">
      <c r="A119" s="37"/>
      <c r="B119" s="171"/>
      <c r="C119" s="172" t="s">
        <v>298</v>
      </c>
      <c r="D119" s="172" t="s">
        <v>216</v>
      </c>
      <c r="E119" s="173" t="s">
        <v>4251</v>
      </c>
      <c r="F119" s="174" t="s">
        <v>4252</v>
      </c>
      <c r="G119" s="175" t="s">
        <v>329</v>
      </c>
      <c r="H119" s="176">
        <v>2</v>
      </c>
      <c r="I119" s="177"/>
      <c r="J119" s="178">
        <f>ROUND(I119*H119,2)</f>
        <v>0</v>
      </c>
      <c r="K119" s="174" t="s">
        <v>220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221</v>
      </c>
      <c r="AT119" s="183" t="s">
        <v>216</v>
      </c>
      <c r="AU119" s="183" t="s">
        <v>80</v>
      </c>
      <c r="AY119" s="18" t="s">
        <v>213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76</v>
      </c>
      <c r="BK119" s="184">
        <f>ROUND(I119*H119,2)</f>
        <v>0</v>
      </c>
      <c r="BL119" s="18" t="s">
        <v>221</v>
      </c>
      <c r="BM119" s="183" t="s">
        <v>4253</v>
      </c>
    </row>
    <row r="120" s="2" customFormat="1">
      <c r="A120" s="37"/>
      <c r="B120" s="38"/>
      <c r="C120" s="37"/>
      <c r="D120" s="185" t="s">
        <v>224</v>
      </c>
      <c r="E120" s="37"/>
      <c r="F120" s="186" t="s">
        <v>4254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224</v>
      </c>
      <c r="AU120" s="18" t="s">
        <v>80</v>
      </c>
    </row>
    <row r="121" s="2" customFormat="1" ht="16.5" customHeight="1">
      <c r="A121" s="37"/>
      <c r="B121" s="171"/>
      <c r="C121" s="192" t="s">
        <v>303</v>
      </c>
      <c r="D121" s="192" t="s">
        <v>292</v>
      </c>
      <c r="E121" s="193" t="s">
        <v>4255</v>
      </c>
      <c r="F121" s="194" t="s">
        <v>4256</v>
      </c>
      <c r="G121" s="195" t="s">
        <v>329</v>
      </c>
      <c r="H121" s="196">
        <v>2</v>
      </c>
      <c r="I121" s="197"/>
      <c r="J121" s="198">
        <f>ROUND(I121*H121,2)</f>
        <v>0</v>
      </c>
      <c r="K121" s="194" t="s">
        <v>220</v>
      </c>
      <c r="L121" s="199"/>
      <c r="M121" s="200" t="s">
        <v>3</v>
      </c>
      <c r="N121" s="201" t="s">
        <v>43</v>
      </c>
      <c r="O121" s="71"/>
      <c r="P121" s="181">
        <f>O121*H121</f>
        <v>0</v>
      </c>
      <c r="Q121" s="181">
        <v>8.0000000000000007E-05</v>
      </c>
      <c r="R121" s="181">
        <f>Q121*H121</f>
        <v>0.00016000000000000001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257</v>
      </c>
      <c r="AT121" s="183" t="s">
        <v>292</v>
      </c>
      <c r="AU121" s="183" t="s">
        <v>80</v>
      </c>
      <c r="AY121" s="18" t="s">
        <v>213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76</v>
      </c>
      <c r="BK121" s="184">
        <f>ROUND(I121*H121,2)</f>
        <v>0</v>
      </c>
      <c r="BL121" s="18" t="s">
        <v>221</v>
      </c>
      <c r="BM121" s="183" t="s">
        <v>4257</v>
      </c>
    </row>
    <row r="122" s="2" customFormat="1" ht="37.8" customHeight="1">
      <c r="A122" s="37"/>
      <c r="B122" s="171"/>
      <c r="C122" s="172" t="s">
        <v>308</v>
      </c>
      <c r="D122" s="172" t="s">
        <v>216</v>
      </c>
      <c r="E122" s="173" t="s">
        <v>4258</v>
      </c>
      <c r="F122" s="174" t="s">
        <v>4259</v>
      </c>
      <c r="G122" s="175" t="s">
        <v>329</v>
      </c>
      <c r="H122" s="176">
        <v>1</v>
      </c>
      <c r="I122" s="177"/>
      <c r="J122" s="178">
        <f>ROUND(I122*H122,2)</f>
        <v>0</v>
      </c>
      <c r="K122" s="174" t="s">
        <v>220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221</v>
      </c>
      <c r="AT122" s="183" t="s">
        <v>216</v>
      </c>
      <c r="AU122" s="183" t="s">
        <v>80</v>
      </c>
      <c r="AY122" s="18" t="s">
        <v>213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76</v>
      </c>
      <c r="BK122" s="184">
        <f>ROUND(I122*H122,2)</f>
        <v>0</v>
      </c>
      <c r="BL122" s="18" t="s">
        <v>221</v>
      </c>
      <c r="BM122" s="183" t="s">
        <v>4260</v>
      </c>
    </row>
    <row r="123" s="2" customFormat="1">
      <c r="A123" s="37"/>
      <c r="B123" s="38"/>
      <c r="C123" s="37"/>
      <c r="D123" s="185" t="s">
        <v>224</v>
      </c>
      <c r="E123" s="37"/>
      <c r="F123" s="186" t="s">
        <v>4261</v>
      </c>
      <c r="G123" s="37"/>
      <c r="H123" s="37"/>
      <c r="I123" s="187"/>
      <c r="J123" s="37"/>
      <c r="K123" s="37"/>
      <c r="L123" s="38"/>
      <c r="M123" s="188"/>
      <c r="N123" s="189"/>
      <c r="O123" s="71"/>
      <c r="P123" s="71"/>
      <c r="Q123" s="71"/>
      <c r="R123" s="71"/>
      <c r="S123" s="71"/>
      <c r="T123" s="72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224</v>
      </c>
      <c r="AU123" s="18" t="s">
        <v>80</v>
      </c>
    </row>
    <row r="124" s="2" customFormat="1" ht="16.5" customHeight="1">
      <c r="A124" s="37"/>
      <c r="B124" s="171"/>
      <c r="C124" s="192" t="s">
        <v>313</v>
      </c>
      <c r="D124" s="192" t="s">
        <v>292</v>
      </c>
      <c r="E124" s="193" t="s">
        <v>4262</v>
      </c>
      <c r="F124" s="194" t="s">
        <v>4263</v>
      </c>
      <c r="G124" s="195" t="s">
        <v>329</v>
      </c>
      <c r="H124" s="196">
        <v>1</v>
      </c>
      <c r="I124" s="197"/>
      <c r="J124" s="198">
        <f>ROUND(I124*H124,2)</f>
        <v>0</v>
      </c>
      <c r="K124" s="194" t="s">
        <v>220</v>
      </c>
      <c r="L124" s="199"/>
      <c r="M124" s="200" t="s">
        <v>3</v>
      </c>
      <c r="N124" s="201" t="s">
        <v>43</v>
      </c>
      <c r="O124" s="71"/>
      <c r="P124" s="181">
        <f>O124*H124</f>
        <v>0</v>
      </c>
      <c r="Q124" s="181">
        <v>0.00020000000000000001</v>
      </c>
      <c r="R124" s="181">
        <f>Q124*H124</f>
        <v>0.00020000000000000001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257</v>
      </c>
      <c r="AT124" s="183" t="s">
        <v>292</v>
      </c>
      <c r="AU124" s="183" t="s">
        <v>80</v>
      </c>
      <c r="AY124" s="18" t="s">
        <v>213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76</v>
      </c>
      <c r="BK124" s="184">
        <f>ROUND(I124*H124,2)</f>
        <v>0</v>
      </c>
      <c r="BL124" s="18" t="s">
        <v>221</v>
      </c>
      <c r="BM124" s="183" t="s">
        <v>4264</v>
      </c>
    </row>
    <row r="125" s="2" customFormat="1" ht="44.25" customHeight="1">
      <c r="A125" s="37"/>
      <c r="B125" s="171"/>
      <c r="C125" s="172" t="s">
        <v>8</v>
      </c>
      <c r="D125" s="172" t="s">
        <v>216</v>
      </c>
      <c r="E125" s="173" t="s">
        <v>4265</v>
      </c>
      <c r="F125" s="174" t="s">
        <v>4266</v>
      </c>
      <c r="G125" s="175" t="s">
        <v>329</v>
      </c>
      <c r="H125" s="176">
        <v>1</v>
      </c>
      <c r="I125" s="177"/>
      <c r="J125" s="178">
        <f>ROUND(I125*H125,2)</f>
        <v>0</v>
      </c>
      <c r="K125" s="174" t="s">
        <v>220</v>
      </c>
      <c r="L125" s="38"/>
      <c r="M125" s="179" t="s">
        <v>3</v>
      </c>
      <c r="N125" s="180" t="s">
        <v>43</v>
      </c>
      <c r="O125" s="71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221</v>
      </c>
      <c r="AT125" s="183" t="s">
        <v>216</v>
      </c>
      <c r="AU125" s="183" t="s">
        <v>80</v>
      </c>
      <c r="AY125" s="18" t="s">
        <v>213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76</v>
      </c>
      <c r="BK125" s="184">
        <f>ROUND(I125*H125,2)</f>
        <v>0</v>
      </c>
      <c r="BL125" s="18" t="s">
        <v>221</v>
      </c>
      <c r="BM125" s="183" t="s">
        <v>4267</v>
      </c>
    </row>
    <row r="126" s="2" customFormat="1">
      <c r="A126" s="37"/>
      <c r="B126" s="38"/>
      <c r="C126" s="37"/>
      <c r="D126" s="185" t="s">
        <v>224</v>
      </c>
      <c r="E126" s="37"/>
      <c r="F126" s="186" t="s">
        <v>4268</v>
      </c>
      <c r="G126" s="37"/>
      <c r="H126" s="37"/>
      <c r="I126" s="187"/>
      <c r="J126" s="37"/>
      <c r="K126" s="37"/>
      <c r="L126" s="38"/>
      <c r="M126" s="188"/>
      <c r="N126" s="189"/>
      <c r="O126" s="71"/>
      <c r="P126" s="71"/>
      <c r="Q126" s="71"/>
      <c r="R126" s="71"/>
      <c r="S126" s="71"/>
      <c r="T126" s="72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224</v>
      </c>
      <c r="AU126" s="18" t="s">
        <v>80</v>
      </c>
    </row>
    <row r="127" s="2" customFormat="1" ht="24.15" customHeight="1">
      <c r="A127" s="37"/>
      <c r="B127" s="171"/>
      <c r="C127" s="192" t="s">
        <v>296</v>
      </c>
      <c r="D127" s="192" t="s">
        <v>292</v>
      </c>
      <c r="E127" s="193" t="s">
        <v>4269</v>
      </c>
      <c r="F127" s="194" t="s">
        <v>4270</v>
      </c>
      <c r="G127" s="195" t="s">
        <v>329</v>
      </c>
      <c r="H127" s="196">
        <v>1</v>
      </c>
      <c r="I127" s="197"/>
      <c r="J127" s="198">
        <f>ROUND(I127*H127,2)</f>
        <v>0</v>
      </c>
      <c r="K127" s="194" t="s">
        <v>220</v>
      </c>
      <c r="L127" s="199"/>
      <c r="M127" s="200" t="s">
        <v>3</v>
      </c>
      <c r="N127" s="201" t="s">
        <v>43</v>
      </c>
      <c r="O127" s="71"/>
      <c r="P127" s="181">
        <f>O127*H127</f>
        <v>0</v>
      </c>
      <c r="Q127" s="181">
        <v>0.0023999999999999998</v>
      </c>
      <c r="R127" s="181">
        <f>Q127*H127</f>
        <v>0.0023999999999999998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257</v>
      </c>
      <c r="AT127" s="183" t="s">
        <v>292</v>
      </c>
      <c r="AU127" s="183" t="s">
        <v>80</v>
      </c>
      <c r="AY127" s="18" t="s">
        <v>213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76</v>
      </c>
      <c r="BK127" s="184">
        <f>ROUND(I127*H127,2)</f>
        <v>0</v>
      </c>
      <c r="BL127" s="18" t="s">
        <v>221</v>
      </c>
      <c r="BM127" s="183" t="s">
        <v>4271</v>
      </c>
    </row>
    <row r="128" s="2" customFormat="1" ht="24.15" customHeight="1">
      <c r="A128" s="37"/>
      <c r="B128" s="171"/>
      <c r="C128" s="172" t="s">
        <v>326</v>
      </c>
      <c r="D128" s="172" t="s">
        <v>216</v>
      </c>
      <c r="E128" s="173" t="s">
        <v>4272</v>
      </c>
      <c r="F128" s="174" t="s">
        <v>4273</v>
      </c>
      <c r="G128" s="175" t="s">
        <v>403</v>
      </c>
      <c r="H128" s="176">
        <v>26</v>
      </c>
      <c r="I128" s="177"/>
      <c r="J128" s="178">
        <f>ROUND(I128*H128,2)</f>
        <v>0</v>
      </c>
      <c r="K128" s="174" t="s">
        <v>220</v>
      </c>
      <c r="L128" s="38"/>
      <c r="M128" s="179" t="s">
        <v>3</v>
      </c>
      <c r="N128" s="180" t="s">
        <v>43</v>
      </c>
      <c r="O128" s="71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221</v>
      </c>
      <c r="AT128" s="183" t="s">
        <v>216</v>
      </c>
      <c r="AU128" s="183" t="s">
        <v>80</v>
      </c>
      <c r="AY128" s="18" t="s">
        <v>213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76</v>
      </c>
      <c r="BK128" s="184">
        <f>ROUND(I128*H128,2)</f>
        <v>0</v>
      </c>
      <c r="BL128" s="18" t="s">
        <v>221</v>
      </c>
      <c r="BM128" s="183" t="s">
        <v>4274</v>
      </c>
    </row>
    <row r="129" s="2" customFormat="1">
      <c r="A129" s="37"/>
      <c r="B129" s="38"/>
      <c r="C129" s="37"/>
      <c r="D129" s="185" t="s">
        <v>224</v>
      </c>
      <c r="E129" s="37"/>
      <c r="F129" s="186" t="s">
        <v>4275</v>
      </c>
      <c r="G129" s="37"/>
      <c r="H129" s="37"/>
      <c r="I129" s="187"/>
      <c r="J129" s="37"/>
      <c r="K129" s="37"/>
      <c r="L129" s="38"/>
      <c r="M129" s="188"/>
      <c r="N129" s="189"/>
      <c r="O129" s="71"/>
      <c r="P129" s="71"/>
      <c r="Q129" s="71"/>
      <c r="R129" s="71"/>
      <c r="S129" s="71"/>
      <c r="T129" s="72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224</v>
      </c>
      <c r="AU129" s="18" t="s">
        <v>80</v>
      </c>
    </row>
    <row r="130" s="2" customFormat="1" ht="16.5" customHeight="1">
      <c r="A130" s="37"/>
      <c r="B130" s="171"/>
      <c r="C130" s="172" t="s">
        <v>333</v>
      </c>
      <c r="D130" s="172" t="s">
        <v>216</v>
      </c>
      <c r="E130" s="173" t="s">
        <v>4276</v>
      </c>
      <c r="F130" s="174" t="s">
        <v>4277</v>
      </c>
      <c r="G130" s="175" t="s">
        <v>403</v>
      </c>
      <c r="H130" s="176">
        <v>26</v>
      </c>
      <c r="I130" s="177"/>
      <c r="J130" s="178">
        <f>ROUND(I130*H130,2)</f>
        <v>0</v>
      </c>
      <c r="K130" s="174" t="s">
        <v>1112</v>
      </c>
      <c r="L130" s="38"/>
      <c r="M130" s="179" t="s">
        <v>3</v>
      </c>
      <c r="N130" s="180" t="s">
        <v>43</v>
      </c>
      <c r="O130" s="71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3" t="s">
        <v>221</v>
      </c>
      <c r="AT130" s="183" t="s">
        <v>216</v>
      </c>
      <c r="AU130" s="183" t="s">
        <v>80</v>
      </c>
      <c r="AY130" s="18" t="s">
        <v>213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76</v>
      </c>
      <c r="BK130" s="184">
        <f>ROUND(I130*H130,2)</f>
        <v>0</v>
      </c>
      <c r="BL130" s="18" t="s">
        <v>221</v>
      </c>
      <c r="BM130" s="183" t="s">
        <v>4278</v>
      </c>
    </row>
    <row r="131" s="2" customFormat="1" ht="16.5" customHeight="1">
      <c r="A131" s="37"/>
      <c r="B131" s="171"/>
      <c r="C131" s="192" t="s">
        <v>338</v>
      </c>
      <c r="D131" s="192" t="s">
        <v>292</v>
      </c>
      <c r="E131" s="193" t="s">
        <v>4279</v>
      </c>
      <c r="F131" s="194" t="s">
        <v>4280</v>
      </c>
      <c r="G131" s="195" t="s">
        <v>329</v>
      </c>
      <c r="H131" s="196">
        <v>1</v>
      </c>
      <c r="I131" s="197"/>
      <c r="J131" s="198">
        <f>ROUND(I131*H131,2)</f>
        <v>0</v>
      </c>
      <c r="K131" s="194" t="s">
        <v>1112</v>
      </c>
      <c r="L131" s="199"/>
      <c r="M131" s="200" t="s">
        <v>3</v>
      </c>
      <c r="N131" s="201" t="s">
        <v>43</v>
      </c>
      <c r="O131" s="71"/>
      <c r="P131" s="181">
        <f>O131*H131</f>
        <v>0</v>
      </c>
      <c r="Q131" s="181">
        <v>0.00059999999999999995</v>
      </c>
      <c r="R131" s="181">
        <f>Q131*H131</f>
        <v>0.00059999999999999995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257</v>
      </c>
      <c r="AT131" s="183" t="s">
        <v>292</v>
      </c>
      <c r="AU131" s="183" t="s">
        <v>80</v>
      </c>
      <c r="AY131" s="18" t="s">
        <v>213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76</v>
      </c>
      <c r="BK131" s="184">
        <f>ROUND(I131*H131,2)</f>
        <v>0</v>
      </c>
      <c r="BL131" s="18" t="s">
        <v>221</v>
      </c>
      <c r="BM131" s="183" t="s">
        <v>4281</v>
      </c>
    </row>
    <row r="132" s="2" customFormat="1" ht="16.5" customHeight="1">
      <c r="A132" s="37"/>
      <c r="B132" s="171"/>
      <c r="C132" s="192" t="s">
        <v>343</v>
      </c>
      <c r="D132" s="192" t="s">
        <v>292</v>
      </c>
      <c r="E132" s="193" t="s">
        <v>4282</v>
      </c>
      <c r="F132" s="194" t="s">
        <v>4283</v>
      </c>
      <c r="G132" s="195" t="s">
        <v>403</v>
      </c>
      <c r="H132" s="196">
        <v>26</v>
      </c>
      <c r="I132" s="197"/>
      <c r="J132" s="198">
        <f>ROUND(I132*H132,2)</f>
        <v>0</v>
      </c>
      <c r="K132" s="194" t="s">
        <v>1112</v>
      </c>
      <c r="L132" s="199"/>
      <c r="M132" s="200" t="s">
        <v>3</v>
      </c>
      <c r="N132" s="201" t="s">
        <v>43</v>
      </c>
      <c r="O132" s="71"/>
      <c r="P132" s="181">
        <f>O132*H132</f>
        <v>0</v>
      </c>
      <c r="Q132" s="181">
        <v>0.00059999999999999995</v>
      </c>
      <c r="R132" s="181">
        <f>Q132*H132</f>
        <v>0.015599999999999999</v>
      </c>
      <c r="S132" s="181">
        <v>0</v>
      </c>
      <c r="T132" s="18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3" t="s">
        <v>257</v>
      </c>
      <c r="AT132" s="183" t="s">
        <v>292</v>
      </c>
      <c r="AU132" s="183" t="s">
        <v>80</v>
      </c>
      <c r="AY132" s="18" t="s">
        <v>213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8" t="s">
        <v>76</v>
      </c>
      <c r="BK132" s="184">
        <f>ROUND(I132*H132,2)</f>
        <v>0</v>
      </c>
      <c r="BL132" s="18" t="s">
        <v>221</v>
      </c>
      <c r="BM132" s="183" t="s">
        <v>4284</v>
      </c>
    </row>
    <row r="133" s="2" customFormat="1" ht="16.5" customHeight="1">
      <c r="A133" s="37"/>
      <c r="B133" s="171"/>
      <c r="C133" s="192" t="s">
        <v>348</v>
      </c>
      <c r="D133" s="192" t="s">
        <v>292</v>
      </c>
      <c r="E133" s="193" t="s">
        <v>4285</v>
      </c>
      <c r="F133" s="194" t="s">
        <v>4286</v>
      </c>
      <c r="G133" s="195" t="s">
        <v>403</v>
      </c>
      <c r="H133" s="196">
        <v>26</v>
      </c>
      <c r="I133" s="197"/>
      <c r="J133" s="198">
        <f>ROUND(I133*H133,2)</f>
        <v>0</v>
      </c>
      <c r="K133" s="194" t="s">
        <v>1112</v>
      </c>
      <c r="L133" s="199"/>
      <c r="M133" s="200" t="s">
        <v>3</v>
      </c>
      <c r="N133" s="201" t="s">
        <v>43</v>
      </c>
      <c r="O133" s="71"/>
      <c r="P133" s="181">
        <f>O133*H133</f>
        <v>0</v>
      </c>
      <c r="Q133" s="181">
        <v>0.00059999999999999995</v>
      </c>
      <c r="R133" s="181">
        <f>Q133*H133</f>
        <v>0.015599999999999999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257</v>
      </c>
      <c r="AT133" s="183" t="s">
        <v>292</v>
      </c>
      <c r="AU133" s="183" t="s">
        <v>80</v>
      </c>
      <c r="AY133" s="18" t="s">
        <v>213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76</v>
      </c>
      <c r="BK133" s="184">
        <f>ROUND(I133*H133,2)</f>
        <v>0</v>
      </c>
      <c r="BL133" s="18" t="s">
        <v>221</v>
      </c>
      <c r="BM133" s="183" t="s">
        <v>4287</v>
      </c>
    </row>
    <row r="134" s="2" customFormat="1" ht="24.15" customHeight="1">
      <c r="A134" s="37"/>
      <c r="B134" s="171"/>
      <c r="C134" s="172" t="s">
        <v>354</v>
      </c>
      <c r="D134" s="172" t="s">
        <v>216</v>
      </c>
      <c r="E134" s="173" t="s">
        <v>4288</v>
      </c>
      <c r="F134" s="174" t="s">
        <v>4289</v>
      </c>
      <c r="G134" s="175" t="s">
        <v>329</v>
      </c>
      <c r="H134" s="176">
        <v>1</v>
      </c>
      <c r="I134" s="177"/>
      <c r="J134" s="178">
        <f>ROUND(I134*H134,2)</f>
        <v>0</v>
      </c>
      <c r="K134" s="174" t="s">
        <v>1112</v>
      </c>
      <c r="L134" s="38"/>
      <c r="M134" s="179" t="s">
        <v>3</v>
      </c>
      <c r="N134" s="180" t="s">
        <v>43</v>
      </c>
      <c r="O134" s="71"/>
      <c r="P134" s="181">
        <f>O134*H134</f>
        <v>0</v>
      </c>
      <c r="Q134" s="181">
        <v>0.076499999999999999</v>
      </c>
      <c r="R134" s="181">
        <f>Q134*H134</f>
        <v>0.076499999999999999</v>
      </c>
      <c r="S134" s="181">
        <v>0</v>
      </c>
      <c r="T134" s="18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3" t="s">
        <v>221</v>
      </c>
      <c r="AT134" s="183" t="s">
        <v>216</v>
      </c>
      <c r="AU134" s="183" t="s">
        <v>80</v>
      </c>
      <c r="AY134" s="18" t="s">
        <v>213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8" t="s">
        <v>76</v>
      </c>
      <c r="BK134" s="184">
        <f>ROUND(I134*H134,2)</f>
        <v>0</v>
      </c>
      <c r="BL134" s="18" t="s">
        <v>221</v>
      </c>
      <c r="BM134" s="183" t="s">
        <v>4290</v>
      </c>
    </row>
    <row r="135" s="12" customFormat="1" ht="22.8" customHeight="1">
      <c r="A135" s="12"/>
      <c r="B135" s="158"/>
      <c r="C135" s="12"/>
      <c r="D135" s="159" t="s">
        <v>71</v>
      </c>
      <c r="E135" s="169" t="s">
        <v>1253</v>
      </c>
      <c r="F135" s="169" t="s">
        <v>1254</v>
      </c>
      <c r="G135" s="12"/>
      <c r="H135" s="12"/>
      <c r="I135" s="161"/>
      <c r="J135" s="170">
        <f>BK135</f>
        <v>0</v>
      </c>
      <c r="K135" s="12"/>
      <c r="L135" s="158"/>
      <c r="M135" s="163"/>
      <c r="N135" s="164"/>
      <c r="O135" s="164"/>
      <c r="P135" s="165">
        <f>SUM(P136:P137)</f>
        <v>0</v>
      </c>
      <c r="Q135" s="164"/>
      <c r="R135" s="165">
        <f>SUM(R136:R137)</f>
        <v>0</v>
      </c>
      <c r="S135" s="164"/>
      <c r="T135" s="166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76</v>
      </c>
      <c r="AT135" s="167" t="s">
        <v>71</v>
      </c>
      <c r="AU135" s="167" t="s">
        <v>76</v>
      </c>
      <c r="AY135" s="159" t="s">
        <v>213</v>
      </c>
      <c r="BK135" s="168">
        <f>SUM(BK136:BK137)</f>
        <v>0</v>
      </c>
    </row>
    <row r="136" s="2" customFormat="1" ht="49.05" customHeight="1">
      <c r="A136" s="37"/>
      <c r="B136" s="171"/>
      <c r="C136" s="172" t="s">
        <v>359</v>
      </c>
      <c r="D136" s="172" t="s">
        <v>216</v>
      </c>
      <c r="E136" s="173" t="s">
        <v>4291</v>
      </c>
      <c r="F136" s="174" t="s">
        <v>4292</v>
      </c>
      <c r="G136" s="175" t="s">
        <v>281</v>
      </c>
      <c r="H136" s="176">
        <v>50.497999999999998</v>
      </c>
      <c r="I136" s="177"/>
      <c r="J136" s="178">
        <f>ROUND(I136*H136,2)</f>
        <v>0</v>
      </c>
      <c r="K136" s="174" t="s">
        <v>220</v>
      </c>
      <c r="L136" s="38"/>
      <c r="M136" s="179" t="s">
        <v>3</v>
      </c>
      <c r="N136" s="180" t="s">
        <v>43</v>
      </c>
      <c r="O136" s="71"/>
      <c r="P136" s="181">
        <f>O136*H136</f>
        <v>0</v>
      </c>
      <c r="Q136" s="181">
        <v>0</v>
      </c>
      <c r="R136" s="181">
        <f>Q136*H136</f>
        <v>0</v>
      </c>
      <c r="S136" s="181">
        <v>0</v>
      </c>
      <c r="T136" s="18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3" t="s">
        <v>221</v>
      </c>
      <c r="AT136" s="183" t="s">
        <v>216</v>
      </c>
      <c r="AU136" s="183" t="s">
        <v>80</v>
      </c>
      <c r="AY136" s="18" t="s">
        <v>213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8" t="s">
        <v>76</v>
      </c>
      <c r="BK136" s="184">
        <f>ROUND(I136*H136,2)</f>
        <v>0</v>
      </c>
      <c r="BL136" s="18" t="s">
        <v>221</v>
      </c>
      <c r="BM136" s="183" t="s">
        <v>4293</v>
      </c>
    </row>
    <row r="137" s="2" customFormat="1">
      <c r="A137" s="37"/>
      <c r="B137" s="38"/>
      <c r="C137" s="37"/>
      <c r="D137" s="185" t="s">
        <v>224</v>
      </c>
      <c r="E137" s="37"/>
      <c r="F137" s="186" t="s">
        <v>4294</v>
      </c>
      <c r="G137" s="37"/>
      <c r="H137" s="37"/>
      <c r="I137" s="187"/>
      <c r="J137" s="37"/>
      <c r="K137" s="37"/>
      <c r="L137" s="38"/>
      <c r="M137" s="188"/>
      <c r="N137" s="189"/>
      <c r="O137" s="71"/>
      <c r="P137" s="71"/>
      <c r="Q137" s="71"/>
      <c r="R137" s="71"/>
      <c r="S137" s="71"/>
      <c r="T137" s="72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224</v>
      </c>
      <c r="AU137" s="18" t="s">
        <v>80</v>
      </c>
    </row>
    <row r="138" s="12" customFormat="1" ht="25.92" customHeight="1">
      <c r="A138" s="12"/>
      <c r="B138" s="158"/>
      <c r="C138" s="12"/>
      <c r="D138" s="159" t="s">
        <v>71</v>
      </c>
      <c r="E138" s="160" t="s">
        <v>1260</v>
      </c>
      <c r="F138" s="160" t="s">
        <v>1261</v>
      </c>
      <c r="G138" s="12"/>
      <c r="H138" s="12"/>
      <c r="I138" s="161"/>
      <c r="J138" s="162">
        <f>BK138</f>
        <v>0</v>
      </c>
      <c r="K138" s="12"/>
      <c r="L138" s="158"/>
      <c r="M138" s="163"/>
      <c r="N138" s="164"/>
      <c r="O138" s="164"/>
      <c r="P138" s="165">
        <f>P139</f>
        <v>0</v>
      </c>
      <c r="Q138" s="164"/>
      <c r="R138" s="165">
        <f>R139</f>
        <v>0.0080800000000000004</v>
      </c>
      <c r="S138" s="164"/>
      <c r="T138" s="166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59" t="s">
        <v>80</v>
      </c>
      <c r="AT138" s="167" t="s">
        <v>71</v>
      </c>
      <c r="AU138" s="167" t="s">
        <v>72</v>
      </c>
      <c r="AY138" s="159" t="s">
        <v>213</v>
      </c>
      <c r="BK138" s="168">
        <f>BK139</f>
        <v>0</v>
      </c>
    </row>
    <row r="139" s="12" customFormat="1" ht="22.8" customHeight="1">
      <c r="A139" s="12"/>
      <c r="B139" s="158"/>
      <c r="C139" s="12"/>
      <c r="D139" s="159" t="s">
        <v>71</v>
      </c>
      <c r="E139" s="169" t="s">
        <v>3153</v>
      </c>
      <c r="F139" s="169" t="s">
        <v>3154</v>
      </c>
      <c r="G139" s="12"/>
      <c r="H139" s="12"/>
      <c r="I139" s="161"/>
      <c r="J139" s="170">
        <f>BK139</f>
        <v>0</v>
      </c>
      <c r="K139" s="12"/>
      <c r="L139" s="158"/>
      <c r="M139" s="163"/>
      <c r="N139" s="164"/>
      <c r="O139" s="164"/>
      <c r="P139" s="165">
        <f>SUM(P140:P141)</f>
        <v>0</v>
      </c>
      <c r="Q139" s="164"/>
      <c r="R139" s="165">
        <f>SUM(R140:R141)</f>
        <v>0.0080800000000000004</v>
      </c>
      <c r="S139" s="164"/>
      <c r="T139" s="166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9" t="s">
        <v>80</v>
      </c>
      <c r="AT139" s="167" t="s">
        <v>71</v>
      </c>
      <c r="AU139" s="167" t="s">
        <v>76</v>
      </c>
      <c r="AY139" s="159" t="s">
        <v>213</v>
      </c>
      <c r="BK139" s="168">
        <f>SUM(BK140:BK141)</f>
        <v>0</v>
      </c>
    </row>
    <row r="140" s="2" customFormat="1" ht="16.5" customHeight="1">
      <c r="A140" s="37"/>
      <c r="B140" s="171"/>
      <c r="C140" s="172" t="s">
        <v>364</v>
      </c>
      <c r="D140" s="172" t="s">
        <v>216</v>
      </c>
      <c r="E140" s="173" t="s">
        <v>4295</v>
      </c>
      <c r="F140" s="174" t="s">
        <v>4296</v>
      </c>
      <c r="G140" s="175" t="s">
        <v>329</v>
      </c>
      <c r="H140" s="176">
        <v>1</v>
      </c>
      <c r="I140" s="177"/>
      <c r="J140" s="178">
        <f>ROUND(I140*H140,2)</f>
        <v>0</v>
      </c>
      <c r="K140" s="174" t="s">
        <v>220</v>
      </c>
      <c r="L140" s="38"/>
      <c r="M140" s="179" t="s">
        <v>3</v>
      </c>
      <c r="N140" s="180" t="s">
        <v>43</v>
      </c>
      <c r="O140" s="71"/>
      <c r="P140" s="181">
        <f>O140*H140</f>
        <v>0</v>
      </c>
      <c r="Q140" s="181">
        <v>0.0080800000000000004</v>
      </c>
      <c r="R140" s="181">
        <f>Q140*H140</f>
        <v>0.0080800000000000004</v>
      </c>
      <c r="S140" s="181">
        <v>0</v>
      </c>
      <c r="T140" s="18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3" t="s">
        <v>98</v>
      </c>
      <c r="AT140" s="183" t="s">
        <v>216</v>
      </c>
      <c r="AU140" s="183" t="s">
        <v>80</v>
      </c>
      <c r="AY140" s="18" t="s">
        <v>213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76</v>
      </c>
      <c r="BK140" s="184">
        <f>ROUND(I140*H140,2)</f>
        <v>0</v>
      </c>
      <c r="BL140" s="18" t="s">
        <v>98</v>
      </c>
      <c r="BM140" s="183" t="s">
        <v>4297</v>
      </c>
    </row>
    <row r="141" s="2" customFormat="1">
      <c r="A141" s="37"/>
      <c r="B141" s="38"/>
      <c r="C141" s="37"/>
      <c r="D141" s="185" t="s">
        <v>224</v>
      </c>
      <c r="E141" s="37"/>
      <c r="F141" s="186" t="s">
        <v>4298</v>
      </c>
      <c r="G141" s="37"/>
      <c r="H141" s="37"/>
      <c r="I141" s="187"/>
      <c r="J141" s="37"/>
      <c r="K141" s="37"/>
      <c r="L141" s="38"/>
      <c r="M141" s="212"/>
      <c r="N141" s="213"/>
      <c r="O141" s="214"/>
      <c r="P141" s="214"/>
      <c r="Q141" s="214"/>
      <c r="R141" s="214"/>
      <c r="S141" s="214"/>
      <c r="T141" s="215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224</v>
      </c>
      <c r="AU141" s="18" t="s">
        <v>80</v>
      </c>
    </row>
    <row r="142" s="2" customFormat="1" ht="6.96" customHeight="1">
      <c r="A142" s="37"/>
      <c r="B142" s="54"/>
      <c r="C142" s="55"/>
      <c r="D142" s="55"/>
      <c r="E142" s="55"/>
      <c r="F142" s="55"/>
      <c r="G142" s="55"/>
      <c r="H142" s="55"/>
      <c r="I142" s="55"/>
      <c r="J142" s="55"/>
      <c r="K142" s="55"/>
      <c r="L142" s="38"/>
      <c r="M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</sheetData>
  <autoFilter ref="C85:K14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2/131313712"/>
    <hyperlink ref="F92" r:id="rId2" display="https://podminky.urs.cz/item/CS_URS_2024_02/132312122"/>
    <hyperlink ref="F94" r:id="rId3" display="https://podminky.urs.cz/item/CS_URS_2024_02/151101101"/>
    <hyperlink ref="F96" r:id="rId4" display="https://podminky.urs.cz/item/CS_URS_2024_02/151101111"/>
    <hyperlink ref="F98" r:id="rId5" display="https://podminky.urs.cz/item/CS_URS_2024_02/162651132"/>
    <hyperlink ref="F100" r:id="rId6" display="https://podminky.urs.cz/item/CS_URS_2024_02/171201231"/>
    <hyperlink ref="F102" r:id="rId7" display="https://podminky.urs.cz/item/CS_URS_2024_02/171251201"/>
    <hyperlink ref="F104" r:id="rId8" display="https://podminky.urs.cz/item/CS_URS_2024_02/174211101"/>
    <hyperlink ref="F106" r:id="rId9" display="https://podminky.urs.cz/item/CS_URS_2024_02/175111101"/>
    <hyperlink ref="F110" r:id="rId10" display="https://podminky.urs.cz/item/CS_URS_2024_02/451541111"/>
    <hyperlink ref="F114" r:id="rId11" display="https://podminky.urs.cz/item/CS_URS_2024_02/871161211"/>
    <hyperlink ref="F117" r:id="rId12" display="https://podminky.urs.cz/item/CS_URS_2024_02/871181211"/>
    <hyperlink ref="F120" r:id="rId13" display="https://podminky.urs.cz/item/CS_URS_2024_02/877161112"/>
    <hyperlink ref="F123" r:id="rId14" display="https://podminky.urs.cz/item/CS_URS_2024_02/877181112"/>
    <hyperlink ref="F126" r:id="rId15" display="https://podminky.urs.cz/item/CS_URS_2024_02/891249111"/>
    <hyperlink ref="F129" r:id="rId16" display="https://podminky.urs.cz/item/CS_URS_2024_02/892233121"/>
    <hyperlink ref="F137" r:id="rId17" display="https://podminky.urs.cz/item/CS_URS_2024_02/998276101"/>
    <hyperlink ref="F141" r:id="rId18" display="https://podminky.urs.cz/item/CS_URS_2024_02/72227010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AA9606-CC4F-4846-8E0A-E189085BE38E}"/>
</file>

<file path=customXml/itemProps2.xml><?xml version="1.0" encoding="utf-8"?>
<ds:datastoreItem xmlns:ds="http://schemas.openxmlformats.org/officeDocument/2006/customXml" ds:itemID="{FDF440BC-4813-4CA5-A6F2-76AF1CE2B59B}"/>
</file>

<file path=customXml/itemProps3.xml><?xml version="1.0" encoding="utf-8"?>
<ds:datastoreItem xmlns:ds="http://schemas.openxmlformats.org/officeDocument/2006/customXml" ds:itemID="{60C57240-CFBF-47F9-8DBC-7E98379C779B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Hrdlička</dc:creator>
  <cp:lastModifiedBy>Tomáš Hrdlička</cp:lastModifiedBy>
  <dcterms:created xsi:type="dcterms:W3CDTF">2025-07-29T17:49:55Z</dcterms:created>
  <dcterms:modified xsi:type="dcterms:W3CDTF">2025-07-29T17:50:07Z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