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D:\!Private\!Živnost\2022-Z112  Lukáš - BD Trávník 11 - vstup\Výstup\"/>
    </mc:Choice>
  </mc:AlternateContent>
  <bookViews>
    <workbookView xWindow="0" yWindow="0" windowWidth="0" windowHeight="0"/>
  </bookViews>
  <sheets>
    <sheet name="Rekapitulace stavby" sheetId="1" r:id="rId1"/>
    <sheet name="SO 01.1 - Schodiště k č.p..." sheetId="2" r:id="rId2"/>
    <sheet name="SO 01.2 - Schodiště k č.p..." sheetId="3" r:id="rId3"/>
    <sheet name="ON - Ostatní náklady" sheetId="4" r:id="rId4"/>
    <sheet name="VRN - Vedlejší rozpočtové..." sheetId="5" r:id="rId5"/>
    <sheet name="Seznam figur" sheetId="6" r:id="rId6"/>
    <sheet name="Pokyny pro vyplnění" sheetId="7" r:id="rId7"/>
  </sheets>
  <definedNames>
    <definedName name="_xlnm.Print_Area" localSheetId="0">'Rekapitulace stavby'!$D$4:$AO$36,'Rekapitulace stavby'!$C$42:$AQ$61</definedName>
    <definedName name="_xlnm.Print_Titles" localSheetId="0">'Rekapitulace stavby'!$52:$52</definedName>
    <definedName name="_xlnm._FilterDatabase" localSheetId="1" hidden="1">'SO 01.1 - Schodiště k č.p...'!$C$94:$K$246</definedName>
    <definedName name="_xlnm.Print_Area" localSheetId="1">'SO 01.1 - Schodiště k č.p...'!$C$4:$J$41,'SO 01.1 - Schodiště k č.p...'!$C$47:$J$74,'SO 01.1 - Schodiště k č.p...'!$C$80:$K$246</definedName>
    <definedName name="_xlnm.Print_Titles" localSheetId="1">'SO 01.1 - Schodiště k č.p...'!$94:$94</definedName>
    <definedName name="_xlnm._FilterDatabase" localSheetId="2" hidden="1">'SO 01.2 - Schodiště k č.p...'!$C$94:$K$239</definedName>
    <definedName name="_xlnm.Print_Area" localSheetId="2">'SO 01.2 - Schodiště k č.p...'!$C$4:$J$41,'SO 01.2 - Schodiště k č.p...'!$C$47:$J$74,'SO 01.2 - Schodiště k č.p...'!$C$80:$K$239</definedName>
    <definedName name="_xlnm.Print_Titles" localSheetId="2">'SO 01.2 - Schodiště k č.p...'!$94:$94</definedName>
    <definedName name="_xlnm._FilterDatabase" localSheetId="3" hidden="1">'ON - Ostatní náklady'!$C$85:$K$96</definedName>
    <definedName name="_xlnm.Print_Area" localSheetId="3">'ON - Ostatní náklady'!$C$4:$J$41,'ON - Ostatní náklady'!$C$47:$J$65,'ON - Ostatní náklady'!$C$71:$K$96</definedName>
    <definedName name="_xlnm.Print_Titles" localSheetId="3">'ON - Ostatní náklady'!$85:$85</definedName>
    <definedName name="_xlnm._FilterDatabase" localSheetId="4" hidden="1">'VRN - Vedlejší rozpočtové...'!$C$85:$K$101</definedName>
    <definedName name="_xlnm.Print_Area" localSheetId="4">'VRN - Vedlejší rozpočtové...'!$C$4:$J$41,'VRN - Vedlejší rozpočtové...'!$C$47:$J$65,'VRN - Vedlejší rozpočtové...'!$C$71:$K$101</definedName>
    <definedName name="_xlnm.Print_Titles" localSheetId="4">'VRN - Vedlejší rozpočtové...'!$85:$85</definedName>
    <definedName name="_xlnm.Print_Area" localSheetId="5">'Seznam figur'!$C$4:$G$120</definedName>
    <definedName name="_xlnm.Print_Titles" localSheetId="5">'Seznam figur'!$9:$9</definedName>
    <definedName name="_xlnm.Print_Area" localSheetId="6">'Pokyny pro vyplnění'!$B$2:$K$71,'Pokyny pro vyplnění'!$B$74:$K$118,'Pokyny pro vyplnění'!$B$121:$K$161,'Pokyny pro vyplnění'!$B$164:$K$218</definedName>
  </definedNames>
  <calcPr/>
</workbook>
</file>

<file path=xl/calcChain.xml><?xml version="1.0" encoding="utf-8"?>
<calcChain xmlns="http://schemas.openxmlformats.org/spreadsheetml/2006/main">
  <c i="6" l="1" r="D7"/>
  <c i="5" r="J39"/>
  <c r="J38"/>
  <c i="1" r="AY60"/>
  <c i="5" r="J37"/>
  <c i="1" r="AX60"/>
  <c i="5" r="BI100"/>
  <c r="BH100"/>
  <c r="BG100"/>
  <c r="BF100"/>
  <c r="T100"/>
  <c r="R100"/>
  <c r="P100"/>
  <c r="BI97"/>
  <c r="BH97"/>
  <c r="BG97"/>
  <c r="BF97"/>
  <c r="T97"/>
  <c r="R97"/>
  <c r="P97"/>
  <c r="BI94"/>
  <c r="BH94"/>
  <c r="BG94"/>
  <c r="BF94"/>
  <c r="T94"/>
  <c r="R94"/>
  <c r="P94"/>
  <c r="BI91"/>
  <c r="BH91"/>
  <c r="BG91"/>
  <c r="BF91"/>
  <c r="T91"/>
  <c r="R91"/>
  <c r="P91"/>
  <c r="BI88"/>
  <c r="BH88"/>
  <c r="BG88"/>
  <c r="BF88"/>
  <c r="T88"/>
  <c r="R88"/>
  <c r="P88"/>
  <c r="F82"/>
  <c r="F80"/>
  <c r="E78"/>
  <c r="F58"/>
  <c r="F56"/>
  <c r="E54"/>
  <c r="J26"/>
  <c r="E26"/>
  <c r="J59"/>
  <c r="J25"/>
  <c r="J23"/>
  <c r="E23"/>
  <c r="J82"/>
  <c r="J22"/>
  <c r="J20"/>
  <c r="E20"/>
  <c r="F83"/>
  <c r="J19"/>
  <c r="J14"/>
  <c r="J56"/>
  <c r="E7"/>
  <c r="E74"/>
  <c i="4" r="J39"/>
  <c r="J38"/>
  <c i="1" r="AY59"/>
  <c i="4" r="J37"/>
  <c i="1" r="AX59"/>
  <c i="4" r="BI95"/>
  <c r="BH95"/>
  <c r="BG95"/>
  <c r="BF95"/>
  <c r="T95"/>
  <c r="R95"/>
  <c r="P95"/>
  <c r="BI92"/>
  <c r="BH92"/>
  <c r="BG92"/>
  <c r="BF92"/>
  <c r="T92"/>
  <c r="R92"/>
  <c r="P92"/>
  <c r="BI88"/>
  <c r="BH88"/>
  <c r="BG88"/>
  <c r="BF88"/>
  <c r="T88"/>
  <c r="R88"/>
  <c r="P88"/>
  <c r="F82"/>
  <c r="F80"/>
  <c r="E78"/>
  <c r="F58"/>
  <c r="F56"/>
  <c r="E54"/>
  <c r="J26"/>
  <c r="E26"/>
  <c r="J59"/>
  <c r="J25"/>
  <c r="J23"/>
  <c r="E23"/>
  <c r="J58"/>
  <c r="J22"/>
  <c r="J20"/>
  <c r="E20"/>
  <c r="F83"/>
  <c r="J19"/>
  <c r="J14"/>
  <c r="J56"/>
  <c r="E7"/>
  <c r="E74"/>
  <c i="3" r="J39"/>
  <c r="J38"/>
  <c i="1" r="AY57"/>
  <c i="3" r="J37"/>
  <c i="1" r="AX57"/>
  <c i="3" r="BI238"/>
  <c r="BH238"/>
  <c r="BG238"/>
  <c r="BE238"/>
  <c r="T238"/>
  <c r="R238"/>
  <c r="P238"/>
  <c r="BI236"/>
  <c r="BH236"/>
  <c r="BG236"/>
  <c r="BE236"/>
  <c r="T236"/>
  <c r="R236"/>
  <c r="P236"/>
  <c r="BI235"/>
  <c r="BH235"/>
  <c r="BG235"/>
  <c r="BE235"/>
  <c r="T235"/>
  <c r="R235"/>
  <c r="P235"/>
  <c r="BI232"/>
  <c r="BH232"/>
  <c r="BG232"/>
  <c r="BE232"/>
  <c r="T232"/>
  <c r="R232"/>
  <c r="P232"/>
  <c r="BI230"/>
  <c r="BH230"/>
  <c r="BG230"/>
  <c r="BE230"/>
  <c r="T230"/>
  <c r="R230"/>
  <c r="P230"/>
  <c r="BI226"/>
  <c r="BH226"/>
  <c r="BG226"/>
  <c r="BE226"/>
  <c r="T226"/>
  <c r="R226"/>
  <c r="P226"/>
  <c r="BI222"/>
  <c r="BH222"/>
  <c r="BG222"/>
  <c r="BE222"/>
  <c r="T222"/>
  <c r="R222"/>
  <c r="P222"/>
  <c r="BI218"/>
  <c r="BH218"/>
  <c r="BG218"/>
  <c r="BE218"/>
  <c r="T218"/>
  <c r="R218"/>
  <c r="P218"/>
  <c r="BI214"/>
  <c r="BH214"/>
  <c r="BG214"/>
  <c r="BE214"/>
  <c r="T214"/>
  <c r="R214"/>
  <c r="P214"/>
  <c r="BI212"/>
  <c r="BH212"/>
  <c r="BG212"/>
  <c r="BE212"/>
  <c r="T212"/>
  <c r="R212"/>
  <c r="P212"/>
  <c r="BI207"/>
  <c r="BH207"/>
  <c r="BG207"/>
  <c r="BE207"/>
  <c r="T207"/>
  <c r="R207"/>
  <c r="P207"/>
  <c r="BI200"/>
  <c r="BH200"/>
  <c r="BG200"/>
  <c r="BE200"/>
  <c r="T200"/>
  <c r="R200"/>
  <c r="P200"/>
  <c r="BI196"/>
  <c r="BH196"/>
  <c r="BG196"/>
  <c r="BE196"/>
  <c r="T196"/>
  <c r="R196"/>
  <c r="P196"/>
  <c r="BI194"/>
  <c r="BH194"/>
  <c r="BG194"/>
  <c r="BE194"/>
  <c r="T194"/>
  <c r="R194"/>
  <c r="P194"/>
  <c r="BI188"/>
  <c r="BH188"/>
  <c r="BG188"/>
  <c r="BE188"/>
  <c r="T188"/>
  <c r="R188"/>
  <c r="P188"/>
  <c r="BI183"/>
  <c r="BH183"/>
  <c r="BG183"/>
  <c r="BE183"/>
  <c r="T183"/>
  <c r="R183"/>
  <c r="P183"/>
  <c r="BI179"/>
  <c r="BH179"/>
  <c r="BG179"/>
  <c r="BE179"/>
  <c r="T179"/>
  <c r="R179"/>
  <c r="P179"/>
  <c r="BI177"/>
  <c r="BH177"/>
  <c r="BG177"/>
  <c r="BE177"/>
  <c r="T177"/>
  <c r="R177"/>
  <c r="P177"/>
  <c r="BI173"/>
  <c r="BH173"/>
  <c r="BG173"/>
  <c r="BE173"/>
  <c r="T173"/>
  <c r="R173"/>
  <c r="P173"/>
  <c r="BI168"/>
  <c r="BH168"/>
  <c r="BG168"/>
  <c r="BE168"/>
  <c r="T168"/>
  <c r="T167"/>
  <c r="R168"/>
  <c r="R167"/>
  <c r="P168"/>
  <c r="P167"/>
  <c r="BI164"/>
  <c r="BH164"/>
  <c r="BG164"/>
  <c r="BE164"/>
  <c r="T164"/>
  <c r="R164"/>
  <c r="P164"/>
  <c r="BI160"/>
  <c r="BH160"/>
  <c r="BG160"/>
  <c r="BE160"/>
  <c r="T160"/>
  <c r="R160"/>
  <c r="P160"/>
  <c r="BI157"/>
  <c r="BH157"/>
  <c r="BG157"/>
  <c r="BE157"/>
  <c r="T157"/>
  <c r="R157"/>
  <c r="P157"/>
  <c r="BI152"/>
  <c r="BH152"/>
  <c r="BG152"/>
  <c r="BE152"/>
  <c r="T152"/>
  <c r="T151"/>
  <c r="R152"/>
  <c r="R151"/>
  <c r="P152"/>
  <c r="P151"/>
  <c r="BI147"/>
  <c r="BH147"/>
  <c r="BG147"/>
  <c r="BE147"/>
  <c r="T147"/>
  <c r="R147"/>
  <c r="P147"/>
  <c r="BI144"/>
  <c r="BH144"/>
  <c r="BG144"/>
  <c r="BE144"/>
  <c r="T144"/>
  <c r="R144"/>
  <c r="P144"/>
  <c r="BI136"/>
  <c r="BH136"/>
  <c r="BG136"/>
  <c r="BE136"/>
  <c r="T136"/>
  <c r="R136"/>
  <c r="P136"/>
  <c r="BI132"/>
  <c r="BH132"/>
  <c r="BG132"/>
  <c r="BE132"/>
  <c r="T132"/>
  <c r="R132"/>
  <c r="P132"/>
  <c r="BI123"/>
  <c r="BH123"/>
  <c r="BG123"/>
  <c r="BE123"/>
  <c r="T123"/>
  <c r="R123"/>
  <c r="P123"/>
  <c r="BI118"/>
  <c r="BH118"/>
  <c r="BG118"/>
  <c r="BE118"/>
  <c r="T118"/>
  <c r="R118"/>
  <c r="P118"/>
  <c r="BI113"/>
  <c r="BH113"/>
  <c r="BG113"/>
  <c r="BE113"/>
  <c r="T113"/>
  <c r="R113"/>
  <c r="P113"/>
  <c r="BI108"/>
  <c r="BH108"/>
  <c r="BG108"/>
  <c r="BE108"/>
  <c r="T108"/>
  <c r="R108"/>
  <c r="P108"/>
  <c r="BI105"/>
  <c r="BH105"/>
  <c r="BG105"/>
  <c r="BE105"/>
  <c r="T105"/>
  <c r="R105"/>
  <c r="P105"/>
  <c r="BI102"/>
  <c r="BH102"/>
  <c r="BG102"/>
  <c r="BE102"/>
  <c r="T102"/>
  <c r="R102"/>
  <c r="P102"/>
  <c r="BI98"/>
  <c r="BH98"/>
  <c r="BG98"/>
  <c r="BE98"/>
  <c r="T98"/>
  <c r="R98"/>
  <c r="P98"/>
  <c r="F89"/>
  <c r="E87"/>
  <c r="F56"/>
  <c r="E54"/>
  <c r="J26"/>
  <c r="E26"/>
  <c r="J59"/>
  <c r="J25"/>
  <c r="J23"/>
  <c r="E23"/>
  <c r="J91"/>
  <c r="J22"/>
  <c r="J20"/>
  <c r="E20"/>
  <c r="F92"/>
  <c r="J19"/>
  <c r="J17"/>
  <c r="E17"/>
  <c r="F91"/>
  <c r="J16"/>
  <c r="J14"/>
  <c r="J89"/>
  <c r="E7"/>
  <c r="E83"/>
  <c i="2" r="J39"/>
  <c r="J38"/>
  <c i="1" r="AY56"/>
  <c i="2" r="J37"/>
  <c i="1" r="AX56"/>
  <c i="2" r="BI245"/>
  <c r="BH245"/>
  <c r="BG245"/>
  <c r="BE245"/>
  <c r="T245"/>
  <c r="R245"/>
  <c r="P245"/>
  <c r="BI243"/>
  <c r="BH243"/>
  <c r="BG243"/>
  <c r="BE243"/>
  <c r="T243"/>
  <c r="R243"/>
  <c r="P243"/>
  <c r="BI242"/>
  <c r="BH242"/>
  <c r="BG242"/>
  <c r="BE242"/>
  <c r="T242"/>
  <c r="R242"/>
  <c r="P242"/>
  <c r="BI239"/>
  <c r="BH239"/>
  <c r="BG239"/>
  <c r="BE239"/>
  <c r="T239"/>
  <c r="R239"/>
  <c r="P239"/>
  <c r="BI237"/>
  <c r="BH237"/>
  <c r="BG237"/>
  <c r="BE237"/>
  <c r="T237"/>
  <c r="R237"/>
  <c r="P237"/>
  <c r="BI233"/>
  <c r="BH233"/>
  <c r="BG233"/>
  <c r="BE233"/>
  <c r="T233"/>
  <c r="R233"/>
  <c r="P233"/>
  <c r="BI229"/>
  <c r="BH229"/>
  <c r="BG229"/>
  <c r="BE229"/>
  <c r="T229"/>
  <c r="R229"/>
  <c r="P229"/>
  <c r="BI225"/>
  <c r="BH225"/>
  <c r="BG225"/>
  <c r="BE225"/>
  <c r="T225"/>
  <c r="R225"/>
  <c r="P225"/>
  <c r="BI221"/>
  <c r="BH221"/>
  <c r="BG221"/>
  <c r="BE221"/>
  <c r="T221"/>
  <c r="R221"/>
  <c r="P221"/>
  <c r="BI219"/>
  <c r="BH219"/>
  <c r="BG219"/>
  <c r="BE219"/>
  <c r="T219"/>
  <c r="R219"/>
  <c r="P219"/>
  <c r="BI214"/>
  <c r="BH214"/>
  <c r="BG214"/>
  <c r="BE214"/>
  <c r="T214"/>
  <c r="R214"/>
  <c r="P214"/>
  <c r="BI207"/>
  <c r="BH207"/>
  <c r="BG207"/>
  <c r="BE207"/>
  <c r="T207"/>
  <c r="R207"/>
  <c r="P207"/>
  <c r="BI203"/>
  <c r="BH203"/>
  <c r="BG203"/>
  <c r="BE203"/>
  <c r="T203"/>
  <c r="R203"/>
  <c r="P203"/>
  <c r="BI201"/>
  <c r="BH201"/>
  <c r="BG201"/>
  <c r="BE201"/>
  <c r="T201"/>
  <c r="R201"/>
  <c r="P201"/>
  <c r="BI195"/>
  <c r="BH195"/>
  <c r="BG195"/>
  <c r="BE195"/>
  <c r="T195"/>
  <c r="R195"/>
  <c r="P195"/>
  <c r="BI190"/>
  <c r="BH190"/>
  <c r="BG190"/>
  <c r="BE190"/>
  <c r="T190"/>
  <c r="R190"/>
  <c r="P190"/>
  <c r="BI186"/>
  <c r="BH186"/>
  <c r="BG186"/>
  <c r="BE186"/>
  <c r="T186"/>
  <c r="R186"/>
  <c r="P186"/>
  <c r="BI184"/>
  <c r="BH184"/>
  <c r="BG184"/>
  <c r="BE184"/>
  <c r="T184"/>
  <c r="R184"/>
  <c r="P184"/>
  <c r="BI180"/>
  <c r="BH180"/>
  <c r="BG180"/>
  <c r="BE180"/>
  <c r="T180"/>
  <c r="R180"/>
  <c r="P180"/>
  <c r="BI175"/>
  <c r="BH175"/>
  <c r="BG175"/>
  <c r="BE175"/>
  <c r="T175"/>
  <c r="T174"/>
  <c r="R175"/>
  <c r="R174"/>
  <c r="P175"/>
  <c r="P174"/>
  <c r="BI171"/>
  <c r="BH171"/>
  <c r="BG171"/>
  <c r="BE171"/>
  <c r="T171"/>
  <c r="R171"/>
  <c r="P171"/>
  <c r="BI167"/>
  <c r="BH167"/>
  <c r="BG167"/>
  <c r="BE167"/>
  <c r="T167"/>
  <c r="R167"/>
  <c r="P167"/>
  <c r="BI164"/>
  <c r="BH164"/>
  <c r="BG164"/>
  <c r="BE164"/>
  <c r="T164"/>
  <c r="R164"/>
  <c r="P164"/>
  <c r="BI159"/>
  <c r="BH159"/>
  <c r="BG159"/>
  <c r="BE159"/>
  <c r="T159"/>
  <c r="R159"/>
  <c r="P159"/>
  <c r="BI155"/>
  <c r="BH155"/>
  <c r="BG155"/>
  <c r="BE155"/>
  <c r="T155"/>
  <c r="R155"/>
  <c r="P155"/>
  <c r="BI150"/>
  <c r="BH150"/>
  <c r="BG150"/>
  <c r="BE150"/>
  <c r="T150"/>
  <c r="R150"/>
  <c r="P150"/>
  <c r="BI147"/>
  <c r="BH147"/>
  <c r="BG147"/>
  <c r="BE147"/>
  <c r="T147"/>
  <c r="R147"/>
  <c r="P147"/>
  <c r="BI138"/>
  <c r="BH138"/>
  <c r="BG138"/>
  <c r="BE138"/>
  <c r="T138"/>
  <c r="R138"/>
  <c r="P138"/>
  <c r="BI134"/>
  <c r="BH134"/>
  <c r="BG134"/>
  <c r="BE134"/>
  <c r="T134"/>
  <c r="R134"/>
  <c r="P134"/>
  <c r="BI125"/>
  <c r="BH125"/>
  <c r="BG125"/>
  <c r="BE125"/>
  <c r="T125"/>
  <c r="R125"/>
  <c r="P125"/>
  <c r="BI118"/>
  <c r="BH118"/>
  <c r="BG118"/>
  <c r="BE118"/>
  <c r="T118"/>
  <c r="R118"/>
  <c r="P118"/>
  <c r="BI113"/>
  <c r="BH113"/>
  <c r="BG113"/>
  <c r="BE113"/>
  <c r="T113"/>
  <c r="R113"/>
  <c r="P113"/>
  <c r="BI108"/>
  <c r="BH108"/>
  <c r="BG108"/>
  <c r="BE108"/>
  <c r="T108"/>
  <c r="R108"/>
  <c r="P108"/>
  <c r="BI105"/>
  <c r="BH105"/>
  <c r="BG105"/>
  <c r="BE105"/>
  <c r="T105"/>
  <c r="R105"/>
  <c r="P105"/>
  <c r="BI102"/>
  <c r="BH102"/>
  <c r="BG102"/>
  <c r="BE102"/>
  <c r="T102"/>
  <c r="R102"/>
  <c r="P102"/>
  <c r="BI98"/>
  <c r="BH98"/>
  <c r="BG98"/>
  <c r="BE98"/>
  <c r="T98"/>
  <c r="R98"/>
  <c r="P98"/>
  <c r="F89"/>
  <c r="E87"/>
  <c r="F56"/>
  <c r="E54"/>
  <c r="J26"/>
  <c r="E26"/>
  <c r="J59"/>
  <c r="J25"/>
  <c r="J23"/>
  <c r="E23"/>
  <c r="J58"/>
  <c r="J22"/>
  <c r="J20"/>
  <c r="E20"/>
  <c r="F92"/>
  <c r="J19"/>
  <c r="J17"/>
  <c r="E17"/>
  <c r="F91"/>
  <c r="J16"/>
  <c r="J14"/>
  <c r="J56"/>
  <c r="E7"/>
  <c r="E50"/>
  <c i="1" r="L50"/>
  <c r="AM50"/>
  <c r="AM49"/>
  <c r="L49"/>
  <c r="AM47"/>
  <c r="L47"/>
  <c r="L45"/>
  <c r="L44"/>
  <c i="2" r="J243"/>
  <c r="BK237"/>
  <c r="J214"/>
  <c r="BK190"/>
  <c r="BK150"/>
  <c r="J105"/>
  <c r="BK239"/>
  <c r="BK214"/>
  <c r="BK180"/>
  <c r="BK164"/>
  <c r="BK134"/>
  <c r="BK105"/>
  <c r="BK233"/>
  <c r="BK225"/>
  <c r="J219"/>
  <c r="J195"/>
  <c r="J175"/>
  <c r="BK138"/>
  <c i="3" r="J238"/>
  <c r="BK232"/>
  <c r="BK218"/>
  <c r="J200"/>
  <c r="BK168"/>
  <c r="J108"/>
  <c r="J236"/>
  <c r="J222"/>
  <c r="J194"/>
  <c r="BK173"/>
  <c r="J157"/>
  <c r="BK123"/>
  <c r="BK235"/>
  <c r="BK196"/>
  <c r="J179"/>
  <c r="BK157"/>
  <c r="J136"/>
  <c r="BK108"/>
  <c i="4" r="BK95"/>
  <c r="J95"/>
  <c i="5" r="BK100"/>
  <c r="J88"/>
  <c i="2" r="J184"/>
  <c r="J150"/>
  <c r="J245"/>
  <c r="J221"/>
  <c r="J203"/>
  <c r="BK171"/>
  <c r="J118"/>
  <c r="BK102"/>
  <c r="BK242"/>
  <c r="BK229"/>
  <c r="BK175"/>
  <c r="J155"/>
  <c r="J134"/>
  <c r="BK98"/>
  <c r="J229"/>
  <c r="BK221"/>
  <c r="BK207"/>
  <c r="J190"/>
  <c r="J171"/>
  <c r="BK118"/>
  <c r="J98"/>
  <c i="3" r="BK230"/>
  <c r="BK214"/>
  <c r="J177"/>
  <c r="BK113"/>
  <c r="BK98"/>
  <c r="J230"/>
  <c r="J218"/>
  <c r="J188"/>
  <c r="BK164"/>
  <c r="BK136"/>
  <c r="BK118"/>
  <c r="J207"/>
  <c r="BK188"/>
  <c r="J164"/>
  <c r="J147"/>
  <c r="J123"/>
  <c r="J98"/>
  <c i="4" r="BK88"/>
  <c i="5" r="BK97"/>
  <c r="J97"/>
  <c r="J100"/>
  <c i="2" r="BK159"/>
  <c r="J239"/>
  <c r="J233"/>
  <c r="BK201"/>
  <c r="BK167"/>
  <c r="J113"/>
  <c r="BK245"/>
  <c r="BK219"/>
  <c r="BK184"/>
  <c r="J159"/>
  <c r="BK113"/>
  <c i="1" r="AS58"/>
  <c i="2" r="BK195"/>
  <c r="J180"/>
  <c r="BK125"/>
  <c r="J102"/>
  <c i="3" r="J235"/>
  <c r="BK222"/>
  <c r="J196"/>
  <c r="BK152"/>
  <c r="BK105"/>
  <c r="BK238"/>
  <c r="J226"/>
  <c r="BK200"/>
  <c r="BK179"/>
  <c r="BK160"/>
  <c r="J132"/>
  <c r="J214"/>
  <c r="BK194"/>
  <c r="BK177"/>
  <c r="J152"/>
  <c r="BK132"/>
  <c r="J105"/>
  <c i="4" r="J88"/>
  <c i="5" r="BK94"/>
  <c r="J91"/>
  <c r="BK91"/>
  <c i="2" r="BK155"/>
  <c r="J242"/>
  <c r="J225"/>
  <c r="J207"/>
  <c r="J186"/>
  <c r="J138"/>
  <c r="J108"/>
  <c r="BK243"/>
  <c r="J237"/>
  <c r="BK203"/>
  <c r="J167"/>
  <c r="J147"/>
  <c r="J125"/>
  <c i="1" r="AS55"/>
  <c i="2" r="J201"/>
  <c r="BK186"/>
  <c r="J164"/>
  <c r="BK108"/>
  <c i="3" r="BK236"/>
  <c r="BK226"/>
  <c r="BK212"/>
  <c r="J173"/>
  <c r="J144"/>
  <c r="BK102"/>
  <c r="J232"/>
  <c r="BK207"/>
  <c r="BK183"/>
  <c r="J168"/>
  <c r="BK147"/>
  <c r="J113"/>
  <c r="J212"/>
  <c r="J183"/>
  <c r="J160"/>
  <c r="BK144"/>
  <c r="J118"/>
  <c r="J102"/>
  <c i="4" r="J92"/>
  <c r="BK92"/>
  <c i="5" r="J94"/>
  <c r="BK88"/>
  <c i="2" r="BK147"/>
  <c i="3" l="1" r="P193"/>
  <c r="T193"/>
  <c r="R193"/>
  <c r="T97"/>
  <c r="BK156"/>
  <c r="J156"/>
  <c r="J67"/>
  <c r="R156"/>
  <c r="BK172"/>
  <c r="J172"/>
  <c r="J69"/>
  <c r="R172"/>
  <c r="R211"/>
  <c r="P217"/>
  <c r="P216"/>
  <c i="4" r="P87"/>
  <c r="P86"/>
  <c i="1" r="AU59"/>
  <c i="2" r="BK97"/>
  <c r="J97"/>
  <c r="J65"/>
  <c r="P97"/>
  <c r="R97"/>
  <c r="T97"/>
  <c r="BK154"/>
  <c r="J154"/>
  <c r="J66"/>
  <c r="P154"/>
  <c r="R154"/>
  <c r="T154"/>
  <c r="BK163"/>
  <c r="J163"/>
  <c r="J67"/>
  <c r="P163"/>
  <c r="R163"/>
  <c r="T163"/>
  <c r="BK179"/>
  <c r="J179"/>
  <c r="J69"/>
  <c r="P179"/>
  <c r="R179"/>
  <c r="T179"/>
  <c r="BK200"/>
  <c r="J200"/>
  <c r="J70"/>
  <c r="P200"/>
  <c r="R200"/>
  <c r="T200"/>
  <c r="BK218"/>
  <c r="J218"/>
  <c r="J71"/>
  <c r="P218"/>
  <c r="R218"/>
  <c r="T218"/>
  <c r="BK224"/>
  <c r="J224"/>
  <c r="J73"/>
  <c r="P224"/>
  <c r="P223"/>
  <c r="R224"/>
  <c r="R223"/>
  <c r="T224"/>
  <c r="T223"/>
  <c i="3" r="BK97"/>
  <c r="J97"/>
  <c r="J65"/>
  <c r="R97"/>
  <c r="R96"/>
  <c r="P156"/>
  <c r="T156"/>
  <c r="P172"/>
  <c r="T172"/>
  <c r="BK211"/>
  <c r="J211"/>
  <c r="J71"/>
  <c r="P211"/>
  <c r="T211"/>
  <c r="R217"/>
  <c r="R216"/>
  <c i="4" r="BK87"/>
  <c r="J87"/>
  <c r="J64"/>
  <c r="R87"/>
  <c r="R86"/>
  <c i="3" r="P97"/>
  <c r="P96"/>
  <c r="P95"/>
  <c i="1" r="AU57"/>
  <c i="3" r="BK217"/>
  <c r="J217"/>
  <c r="J73"/>
  <c r="T217"/>
  <c r="T216"/>
  <c i="4" r="T87"/>
  <c r="T86"/>
  <c i="5" r="BK87"/>
  <c r="J87"/>
  <c r="J64"/>
  <c r="P87"/>
  <c r="P86"/>
  <c i="1" r="AU60"/>
  <c i="5" r="R87"/>
  <c r="R86"/>
  <c r="T87"/>
  <c r="T86"/>
  <c i="3" r="BK167"/>
  <c r="J167"/>
  <c r="J68"/>
  <c r="BK193"/>
  <c r="J193"/>
  <c r="J70"/>
  <c i="2" r="BK174"/>
  <c r="J174"/>
  <c r="J68"/>
  <c i="3" r="BK151"/>
  <c r="J151"/>
  <c r="J66"/>
  <c i="5" r="E50"/>
  <c r="J58"/>
  <c r="J80"/>
  <c r="BE94"/>
  <c r="BE91"/>
  <c r="F59"/>
  <c r="J83"/>
  <c r="BE88"/>
  <c r="BE97"/>
  <c r="BE100"/>
  <c i="3" r="BK96"/>
  <c r="BK216"/>
  <c r="J216"/>
  <c r="J72"/>
  <c i="4" r="E50"/>
  <c r="F59"/>
  <c r="J82"/>
  <c r="J83"/>
  <c r="BE88"/>
  <c r="BE95"/>
  <c r="J80"/>
  <c r="BE92"/>
  <c i="3" r="J58"/>
  <c r="BF98"/>
  <c r="J56"/>
  <c r="F58"/>
  <c r="J92"/>
  <c r="BF113"/>
  <c r="BF132"/>
  <c r="BF160"/>
  <c r="BF164"/>
  <c r="BF168"/>
  <c r="BF177"/>
  <c r="BF179"/>
  <c r="BF196"/>
  <c r="BF214"/>
  <c r="BF218"/>
  <c r="BF222"/>
  <c r="BF226"/>
  <c r="BF230"/>
  <c r="BF235"/>
  <c r="E50"/>
  <c r="BF102"/>
  <c r="BF105"/>
  <c r="BF118"/>
  <c r="BF136"/>
  <c r="BF147"/>
  <c r="BF183"/>
  <c r="BF194"/>
  <c r="BF212"/>
  <c r="BF238"/>
  <c r="F59"/>
  <c r="BF108"/>
  <c r="BF123"/>
  <c r="BF144"/>
  <c r="BF152"/>
  <c r="BF157"/>
  <c r="BF173"/>
  <c r="BF188"/>
  <c r="BF200"/>
  <c r="BF207"/>
  <c r="BF232"/>
  <c r="BF236"/>
  <c i="2" r="BF229"/>
  <c r="F58"/>
  <c r="F59"/>
  <c r="J89"/>
  <c r="J91"/>
  <c r="BF102"/>
  <c r="BF108"/>
  <c r="BF150"/>
  <c r="BF164"/>
  <c r="BF190"/>
  <c r="BF195"/>
  <c r="BF201"/>
  <c r="BF221"/>
  <c r="E83"/>
  <c r="J92"/>
  <c r="BF98"/>
  <c r="BF105"/>
  <c r="BF113"/>
  <c r="BF134"/>
  <c r="BF147"/>
  <c r="BF167"/>
  <c r="BF171"/>
  <c r="BF175"/>
  <c r="BF184"/>
  <c r="BF186"/>
  <c r="BF203"/>
  <c r="BF219"/>
  <c r="BF243"/>
  <c r="BF118"/>
  <c r="BF125"/>
  <c r="BF138"/>
  <c r="BF155"/>
  <c r="BF159"/>
  <c r="BF180"/>
  <c r="BF207"/>
  <c r="BF214"/>
  <c r="BF225"/>
  <c r="BF233"/>
  <c r="BF237"/>
  <c r="BF239"/>
  <c r="BF242"/>
  <c r="BF245"/>
  <c r="F37"/>
  <c i="1" r="BB56"/>
  <c r="AS54"/>
  <c i="3" r="F35"/>
  <c i="1" r="AZ57"/>
  <c i="4" r="F37"/>
  <c i="1" r="BB59"/>
  <c i="4" r="F39"/>
  <c i="1" r="BD59"/>
  <c i="4" r="J36"/>
  <c i="1" r="AW59"/>
  <c i="5" r="F39"/>
  <c i="1" r="BD60"/>
  <c i="2" r="F35"/>
  <c i="1" r="AZ56"/>
  <c i="2" r="F38"/>
  <c i="1" r="BC56"/>
  <c i="3" r="F39"/>
  <c i="1" r="BD57"/>
  <c i="2" r="F39"/>
  <c i="1" r="BD56"/>
  <c i="3" r="F38"/>
  <c i="1" r="BC57"/>
  <c i="4" r="F36"/>
  <c i="1" r="BA59"/>
  <c i="4" r="F38"/>
  <c i="1" r="BC59"/>
  <c i="5" r="J36"/>
  <c i="1" r="AW60"/>
  <c i="2" r="J35"/>
  <c i="1" r="AV56"/>
  <c i="3" r="J35"/>
  <c i="1" r="AV57"/>
  <c i="3" r="F37"/>
  <c i="1" r="BB57"/>
  <c i="5" r="F37"/>
  <c i="1" r="BB60"/>
  <c i="5" r="F38"/>
  <c i="1" r="BC60"/>
  <c i="5" r="F36"/>
  <c i="1" r="BA60"/>
  <c i="3" l="1" r="R95"/>
  <c i="2" r="R96"/>
  <c r="R95"/>
  <c r="T96"/>
  <c r="T95"/>
  <c r="P96"/>
  <c r="P95"/>
  <c i="1" r="AU56"/>
  <c i="3" r="T96"/>
  <c r="T95"/>
  <c i="2" r="BK96"/>
  <c r="BK223"/>
  <c r="J223"/>
  <c r="J72"/>
  <c i="4" r="BK86"/>
  <c r="J86"/>
  <c i="5" r="BK86"/>
  <c r="J86"/>
  <c r="J63"/>
  <c i="3" r="BK95"/>
  <c r="J95"/>
  <c r="J63"/>
  <c r="J96"/>
  <c r="J64"/>
  <c i="4" r="J32"/>
  <c i="1" r="AG59"/>
  <c r="AU58"/>
  <c i="2" r="F36"/>
  <c i="1" r="BA56"/>
  <c i="4" r="J35"/>
  <c i="1" r="AV59"/>
  <c r="AT59"/>
  <c r="AN59"/>
  <c r="BA58"/>
  <c r="AW58"/>
  <c r="BD58"/>
  <c r="BB58"/>
  <c r="AX58"/>
  <c r="BD55"/>
  <c r="AZ55"/>
  <c r="BB55"/>
  <c r="AX55"/>
  <c i="3" r="J36"/>
  <c i="1" r="AW57"/>
  <c r="AT57"/>
  <c r="BC58"/>
  <c r="AY58"/>
  <c i="5" r="F35"/>
  <c i="1" r="AZ60"/>
  <c r="BC55"/>
  <c r="AY55"/>
  <c i="3" r="F36"/>
  <c i="1" r="BA57"/>
  <c i="5" r="J35"/>
  <c i="1" r="AV60"/>
  <c r="AT60"/>
  <c r="AU55"/>
  <c i="2" r="J36"/>
  <c i="1" r="AW56"/>
  <c r="AT56"/>
  <c i="4" r="F35"/>
  <c i="1" r="AZ59"/>
  <c i="2" l="1" r="BK95"/>
  <c r="J95"/>
  <c r="J63"/>
  <c i="4" r="J63"/>
  <c i="2" r="J96"/>
  <c r="J64"/>
  <c i="4" r="J41"/>
  <c i="5" r="J32"/>
  <c i="1" r="AG60"/>
  <c r="AG58"/>
  <c r="BA55"/>
  <c r="AW55"/>
  <c i="3" r="J32"/>
  <c i="1" r="AG57"/>
  <c r="BD54"/>
  <c r="W33"/>
  <c r="BC54"/>
  <c r="W32"/>
  <c r="BB54"/>
  <c r="AX54"/>
  <c r="AU54"/>
  <c r="AV55"/>
  <c r="AZ58"/>
  <c r="AV58"/>
  <c r="AT58"/>
  <c r="AN58"/>
  <c i="5" l="1" r="J41"/>
  <c i="3" r="J41"/>
  <c i="1" r="AN57"/>
  <c r="AN60"/>
  <c r="AT55"/>
  <c r="BA54"/>
  <c r="AW54"/>
  <c r="AK30"/>
  <c i="2" r="J32"/>
  <c i="1" r="AG56"/>
  <c r="W31"/>
  <c r="AY54"/>
  <c r="AZ54"/>
  <c r="W29"/>
  <c i="2" l="1" r="J41"/>
  <c i="1" r="AN56"/>
  <c r="AG55"/>
  <c r="AG54"/>
  <c r="AK26"/>
  <c r="AV54"/>
  <c r="AK29"/>
  <c r="W30"/>
  <c l="1" r="AN55"/>
  <c r="AK35"/>
  <c r="AT54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<sst xmlns="http://schemas.openxmlformats.org/spreadsheetml/2006/main">
  <si>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</si>
  <si>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</si>
  <si>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</si>
  <si>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</si>
  <si>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</si>
  <si>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{caae10d3-5a48-4c9f-9286-230347e5ab77}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</si>
  <si>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</si>
  <si>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</si>
  <si>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</si>
  <si>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</si>
  <si>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</si>
  <si>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</si>
  <si>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</si>
  <si>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</si>
  <si>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R-115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</si>
  <si>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</si>
  <si>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</si>
  <si>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Dvorce, exteriérové schodiště BD č.p. 32 a 33</t>
  </si>
  <si>
    <t>KSO:</t>
  </si>
  <si>
    <t/>
  </si>
  <si>
    <t>CC-CZ:</t>
  </si>
  <si>
    <t>Místo:</t>
  </si>
  <si>
    <t xml:space="preserve"> </t>
  </si>
  <si>
    <t>Datum:</t>
  </si>
  <si>
    <t>22. 2. 2023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</si>
  <si>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</si>
  <si>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</si>
  <si>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</si>
  <si>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</si>
  <si>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</si>
  <si>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</si>
  <si>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</si>
  <si>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</si>
  <si>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</si>
  <si>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</si>
  <si>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</si>
  <si>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</si>
  <si>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</si>
  <si>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</si>
  <si>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</si>
  <si>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</si>
  <si>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</si>
  <si>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</si>
  <si>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</si>
  <si>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</si>
  <si>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</si>
  <si>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</si>
  <si>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</si>
  <si>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</si>
  <si>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</si>
  <si>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</si>
  <si>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</si>
  <si>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</si>
  <si>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</si>
  <si>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</si>
  <si>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</si>
  <si>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</si>
  <si>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</si>
  <si>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</si>
  <si>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</si>
  <si>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</si>
  <si>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</si>
  <si>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</si>
  <si>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</si>
  <si>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</si>
  <si>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</si>
  <si>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</si>
  <si>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</si>
  <si>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</si>
  <si>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</si>
  <si>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</si>
  <si>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</si>
  <si>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</si>
  <si>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SO 01</t>
  </si>
  <si>
    <t>Stavební práce</t>
  </si>
  <si>
    <t>STA</t>
  </si>
  <si>
    <t>1</t>
  </si>
  <si>
    <t>{4e4b5c41-1582-44e9-bdc2-59393057f5e5}</t>
  </si>
  <si>
    <t>/</t>
  </si>
  <si>
    <t>SO 01.1</t>
  </si>
  <si>
    <t>Schodiště k č.p. 32</t>
  </si>
  <si>
    <t>Soupis</t>
  </si>
  <si>
    <t>2</t>
  </si>
  <si>
    <t>{06e7b616-1608-4fee-8e28-6917cb8bb798}</t>
  </si>
  <si>
    <t>SO 01.2</t>
  </si>
  <si>
    <t>Schodiště k č.p. 33</t>
  </si>
  <si>
    <t>{3508c56c-d180-438c-8bbd-08f59a6f3bab}</t>
  </si>
  <si>
    <t>VON</t>
  </si>
  <si>
    <t>Vedlejší rozpočtové a ostatní náklady</t>
  </si>
  <si>
    <t>{d141de6f-4333-4d03-891e-115a03408528}</t>
  </si>
  <si>
    <t>822 29</t>
  </si>
  <si>
    <t>ON</t>
  </si>
  <si>
    <t>Ostatní náklady</t>
  </si>
  <si>
    <t>{aa2be502-8495-4612-bd26-8f7969c99bc6}</t>
  </si>
  <si>
    <t>VRN</t>
  </si>
  <si>
    <t>Vedlejší rozpočtové náklady</t>
  </si>
  <si>
    <t>{5f164f48-c791-4bd8-b79d-86c4f570cf30}</t>
  </si>
  <si>
    <t>Ornice_kačírek</t>
  </si>
  <si>
    <t>8,019</t>
  </si>
  <si>
    <t>Ornice_chodník</t>
  </si>
  <si>
    <t>7,994</t>
  </si>
  <si>
    <t>KRYCÍ LIST SOUPISU PRACÍ</t>
  </si>
  <si>
    <t>Dlažba</t>
  </si>
  <si>
    <t>14,846</t>
  </si>
  <si>
    <t>Ornice</t>
  </si>
  <si>
    <t>4,002</t>
  </si>
  <si>
    <t>Výkopek</t>
  </si>
  <si>
    <t>2,233</t>
  </si>
  <si>
    <t>Obsyp</t>
  </si>
  <si>
    <t>0,942</t>
  </si>
  <si>
    <t>Objekt:</t>
  </si>
  <si>
    <t>SO 01 - Stavební práce</t>
  </si>
  <si>
    <t>Soupis:</t>
  </si>
  <si>
    <t>SO 01.1 - Schodiště k č.p. 32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</si>
  <si>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</si>
  <si>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</si>
  <si>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</si>
  <si>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</si>
  <si>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</si>
  <si>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</si>
  <si>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</si>
  <si>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5 - Komunikace pozemní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</si>
  <si>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</si>
  <si>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</si>
  <si>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</si>
  <si>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</si>
  <si>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</si>
  <si>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767 - Konstrukce zámečnické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</si>
  <si>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</si>
  <si>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</si>
  <si>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</si>
  <si>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</si>
  <si>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</si>
  <si>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</si>
  <si>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</si>
  <si>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</si>
  <si>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</si>
  <si>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</si>
  <si>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</si>
  <si>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</si>
  <si>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</si>
  <si>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</si>
  <si>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</si>
  <si>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</si>
  <si>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</si>
  <si>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</si>
  <si>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113106022</t>
  </si>
  <si>
    <t>Rozebrání dlažeb a dílců při překopech inženýrských sítí s přemístěním hmot na skládku na vzdálenost do 3 m nebo s naložením na dopravní prostředek ručně komunikací pro pěší s ložem z kameniva nebo živice a s výplní spár z kamenných dlaždic nebo desek</t>
  </si>
  <si>
    <t>m2</t>
  </si>
  <si>
    <t>CS ÚRS 2023 01</t>
  </si>
  <si>
    <t>4</t>
  </si>
  <si>
    <t>-882766037</t>
  </si>
  <si>
    <t>Online PSC</t>
  </si>
  <si>
    <t>https://podminky.urs.cz/item/CS_URS_2023_01/113106022</t>
  </si>
  <si>
    <t>VV</t>
  </si>
  <si>
    <t>Chodník</t>
  </si>
  <si>
    <t>5,71*1,5</t>
  </si>
  <si>
    <t>113107423</t>
  </si>
  <si>
    <t>Odstranění podkladů nebo krytů při překopech inženýrských sítí s přemístěním hmot na skládku ve vzdálenosti do 3 m nebo s naložením na dopravní prostředek strojně plochy jednotlivě do 15 m2 z kameniva hrubého drceného, o tl. vrstvy přes 200 do 300 mm</t>
  </si>
  <si>
    <t>-1343568067</t>
  </si>
  <si>
    <t>https://podminky.urs.cz/item/CS_URS_2023_01/113107423</t>
  </si>
  <si>
    <t>5,71*1,6</t>
  </si>
  <si>
    <t>3</t>
  </si>
  <si>
    <t>113202111</t>
  </si>
  <si>
    <t>Vytrhání obrub s vybouráním lože, s přemístěním hmot na skládku na vzdálenost do 3 m nebo s naložením na dopravní prostředek z krajníků nebo obrubníků stojatých</t>
  </si>
  <si>
    <t>m</t>
  </si>
  <si>
    <t>2023822829</t>
  </si>
  <si>
    <t>https://podminky.urs.cz/item/CS_URS_2023_01/113202111</t>
  </si>
  <si>
    <t>5,42+4,71</t>
  </si>
  <si>
    <t>121151103</t>
  </si>
  <si>
    <t>Sejmutí ornice strojně při souvislé ploše do 100 m2, tl. vrstvy do 200 mm</t>
  </si>
  <si>
    <t>435880389</t>
  </si>
  <si>
    <t>https://podminky.urs.cz/item/CS_URS_2023_01/121151103</t>
  </si>
  <si>
    <t>Plocha pro kačírek</t>
  </si>
  <si>
    <t>2,7*2,97</t>
  </si>
  <si>
    <t>Součet</t>
  </si>
  <si>
    <t>5</t>
  </si>
  <si>
    <t>121151106</t>
  </si>
  <si>
    <t>Sejmutí ornice strojně při souvislé ploše do 100 m2, tl. vrstvy přes 300 do 400 mm</t>
  </si>
  <si>
    <t>-1479976541</t>
  </si>
  <si>
    <t>https://podminky.urs.cz/item/CS_URS_2023_01/121151106</t>
  </si>
  <si>
    <t>Rozšíření pro budoucí chodník</t>
  </si>
  <si>
    <t>(2,7+0,3-1,6)*5,71</t>
  </si>
  <si>
    <t>6</t>
  </si>
  <si>
    <t>132112131</t>
  </si>
  <si>
    <t>Hloubení nezapažených rýh šířky do 800 mm ručně s urovnáním dna do předepsaného profilu a spádu v hornině třídy těžitelnosti I skupiny 1 a 2 soudržných</t>
  </si>
  <si>
    <t>m3</t>
  </si>
  <si>
    <t>1270787347</t>
  </si>
  <si>
    <t>https://podminky.urs.cz/item/CS_URS_2023_01/132112131</t>
  </si>
  <si>
    <t>Výkop pro základ schodiště</t>
  </si>
  <si>
    <t>2,9*0,7*0,7</t>
  </si>
  <si>
    <t>Výkop pro základ u zdiva</t>
  </si>
  <si>
    <t>2,9*0,4*0,7</t>
  </si>
  <si>
    <t>7</t>
  </si>
  <si>
    <t>162351104</t>
  </si>
  <si>
    <t>Vodorovné přemístění výkopku nebo sypaniny po suchu na obvyklém dopravním prostředku, bez naložení výkopku, avšak se složením bez rozhrnutí z horniny třídy těžitelnosti I skupiny 1 až 3 na vzdálenost přes 500 do 1 000 m</t>
  </si>
  <si>
    <t>117296051</t>
  </si>
  <si>
    <t>https://podminky.urs.cz/item/CS_URS_2023_01/162351104</t>
  </si>
  <si>
    <t>Oevoz ornice do vzdálenosti 1 km</t>
  </si>
  <si>
    <t>Ornice_chodník*0,3</t>
  </si>
  <si>
    <t>Ornice_kačírek*0,2</t>
  </si>
  <si>
    <t>Mezisoučet</t>
  </si>
  <si>
    <t>Výkopek ze základu</t>
  </si>
  <si>
    <t>Výkopek-obsyp</t>
  </si>
  <si>
    <t>8</t>
  </si>
  <si>
    <t>162751119</t>
  </si>
  <si>
    <t xml:space="preserve"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</t>
  </si>
  <si>
    <t>-1928996577</t>
  </si>
  <si>
    <t>https://podminky.urs.cz/item/CS_URS_2023_01/162751119</t>
  </si>
  <si>
    <t>Odvoz na skládku Rejchartice 5 km</t>
  </si>
  <si>
    <t>(Výkopek-obsyp)*4</t>
  </si>
  <si>
    <t>9</t>
  </si>
  <si>
    <t>175111201</t>
  </si>
  <si>
    <t>Obsypání objektů nad přilehlým původním terénem ručně sypaninou z vhodných hornin třídy těžitelnosti I a II, skupiny 1 až 4 nebo materiálem uloženým ve vzdálenosti do 3 m od vnějšího kraje objektu pro jakoukoliv míru zhutnění bez prohození sypaniny</t>
  </si>
  <si>
    <t>609128529</t>
  </si>
  <si>
    <t>https://podminky.urs.cz/item/CS_URS_2023_01/175111201</t>
  </si>
  <si>
    <t>Obsyp základů ze ztraceného bednění</t>
  </si>
  <si>
    <t>-2,75*0,5*0,7</t>
  </si>
  <si>
    <t>-2,75*0,3*0,7</t>
  </si>
  <si>
    <t>Obsyp obrubníků</t>
  </si>
  <si>
    <t>(5,42+5,71)*0,15*0,15</t>
  </si>
  <si>
    <t>10</t>
  </si>
  <si>
    <t>175111209</t>
  </si>
  <si>
    <t>Obsypání objektů nad přilehlým původním terénem ručně sypaninou z vhodných hornin třídy těžitelnosti I a II, skupiny 1 až 4 nebo materiálem uloženým ve vzdálenosti do 3 m od vnějšího kraje objektu pro jakoukoliv míru zhutnění Příplatek k ceně za prohození</t>
  </si>
  <si>
    <t>-79194362</t>
  </si>
  <si>
    <t>https://podminky.urs.cz/item/CS_URS_2023_01/175111209</t>
  </si>
  <si>
    <t>obsyp</t>
  </si>
  <si>
    <t>11</t>
  </si>
  <si>
    <t>181311103</t>
  </si>
  <si>
    <t>Rozprostření a urovnání ornice v rovině nebo ve svahu sklonu do 1:5 ručně při souvislé ploše, tl. vrstvy do 200 mm</t>
  </si>
  <si>
    <t>-902978927</t>
  </si>
  <si>
    <t>https://podminky.urs.cz/item/CS_URS_2023_01/181311103</t>
  </si>
  <si>
    <t>Rozprostření ornice v tl 10 cm dle požadavků investora</t>
  </si>
  <si>
    <t>Ornice/0,1</t>
  </si>
  <si>
    <t>Zakládání</t>
  </si>
  <si>
    <t>12</t>
  </si>
  <si>
    <t>279113144</t>
  </si>
  <si>
    <t>Základové zdi z tvárnic ztraceného bednění včetně výplně z betonu bez zvláštních nároků na vliv prostředí třídy C 20/25, tloušťky zdiva přes 250 do 300 mm</t>
  </si>
  <si>
    <t>1565264020</t>
  </si>
  <si>
    <t>https://podminky.urs.cz/item/CS_URS_2023_01/279113144</t>
  </si>
  <si>
    <t>Základ pod schodiště u zdi</t>
  </si>
  <si>
    <t>2,75*1</t>
  </si>
  <si>
    <t>13</t>
  </si>
  <si>
    <t>279113146</t>
  </si>
  <si>
    <t>Základové zdi z tvárnic ztraceného bednění včetně výplně z betonu bez zvláštních nároků na vliv prostředí třídy C 20/25, tloušťky zdiva přes 400 do 500 mm</t>
  </si>
  <si>
    <t>1898073113</t>
  </si>
  <si>
    <t>https://podminky.urs.cz/item/CS_URS_2023_01/279113146</t>
  </si>
  <si>
    <t>Základ pod schodiště</t>
  </si>
  <si>
    <t>Komunikace pozemní</t>
  </si>
  <si>
    <t>14</t>
  </si>
  <si>
    <t>564871011</t>
  </si>
  <si>
    <t>Podklad ze štěrkodrti ŠD s rozprostřením a zhutněním plochy jednotlivě do 100 m2, po zhutnění tl. 250 mm</t>
  </si>
  <si>
    <t>1615270353</t>
  </si>
  <si>
    <t>https://podminky.urs.cz/item/CS_URS_2023_01/564871011</t>
  </si>
  <si>
    <t>5,71*3,0</t>
  </si>
  <si>
    <t>596211110</t>
  </si>
  <si>
    <t>Kladení dlažby z betonových zámkových dlaždic komunikací pro pěší ručně s ložem z kameniva těženého nebo drceného tl. do 40 mm, s vyplněním spár s dvojitým hutněním, vibrováním a se smetením přebytečného materiálu na krajnici tl. 60 mm skupiny A, pro ploc</t>
  </si>
  <si>
    <t>-1947880324</t>
  </si>
  <si>
    <t>https://podminky.urs.cz/item/CS_URS_2023_01/596211110</t>
  </si>
  <si>
    <t>5,71*2,6</t>
  </si>
  <si>
    <t>16</t>
  </si>
  <si>
    <t>M</t>
  </si>
  <si>
    <t>59245015</t>
  </si>
  <si>
    <t>dlažba zámková tvaru I 200x165x60mm přírodní</t>
  </si>
  <si>
    <t>1739902093</t>
  </si>
  <si>
    <t>Ztratné 3%</t>
  </si>
  <si>
    <t>Dlažba*1,03</t>
  </si>
  <si>
    <t>Úpravy povrchů, podlahy a osazování výplní</t>
  </si>
  <si>
    <t>17</t>
  </si>
  <si>
    <t>637121113</t>
  </si>
  <si>
    <t>Okapový chodník z kameniva s udusáním a urovnáním povrchu z kačírku tl. 200 mm</t>
  </si>
  <si>
    <t>1780328359</t>
  </si>
  <si>
    <t>https://podminky.urs.cz/item/CS_URS_2023_01/637121113</t>
  </si>
  <si>
    <t>Plocha pod schodištěm</t>
  </si>
  <si>
    <t>3*2,7</t>
  </si>
  <si>
    <t>Ostatní konstrukce a práce, bourání</t>
  </si>
  <si>
    <t>18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</si>
  <si>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</si>
  <si>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</si>
  <si>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607555879</t>
  </si>
  <si>
    <t>https://podminky.urs.cz/item/CS_URS_2023_01/916231213</t>
  </si>
  <si>
    <t>5,71+5,42</t>
  </si>
  <si>
    <t>Obrubník</t>
  </si>
  <si>
    <t>19</t>
  </si>
  <si>
    <t>59217001</t>
  </si>
  <si>
    <t>obrubník betonový zahradní 1000x50x250mm</t>
  </si>
  <si>
    <t>-1046171974</t>
  </si>
  <si>
    <t>20</t>
  </si>
  <si>
    <t>919726121</t>
  </si>
  <si>
    <t>Geotextilie netkaná pro ochranu, separaci nebo filtraci měrná hmotnost do 200 g/m2</t>
  </si>
  <si>
    <t>-492710528</t>
  </si>
  <si>
    <t>https://podminky.urs.cz/item/CS_URS_2023_01/919726121</t>
  </si>
  <si>
    <t>Geotextílie pod kačírek</t>
  </si>
  <si>
    <t>953961119</t>
  </si>
  <si>
    <t>Kotvy chemické s vyvrtáním otvoru do betonu, železobetonu nebo tvrdého kamene tmel, velikost M 33, hloubka 300 mm</t>
  </si>
  <si>
    <t>kus</t>
  </si>
  <si>
    <t>-585570668</t>
  </si>
  <si>
    <t>https://podminky.urs.cz/item/CS_URS_2023_01/953961119</t>
  </si>
  <si>
    <t>4*3</t>
  </si>
  <si>
    <t>3*3</t>
  </si>
  <si>
    <t>22</t>
  </si>
  <si>
    <t>953965124</t>
  </si>
  <si>
    <t>Kotvy chemické s vyvrtáním otvoru kotevní šrouby pro chemické kotvy, velikost M 12, délka 300 mm</t>
  </si>
  <si>
    <t>324106367</t>
  </si>
  <si>
    <t>https://podminky.urs.cz/item/CS_URS_2023_01/953965124</t>
  </si>
  <si>
    <t>3,3</t>
  </si>
  <si>
    <t>997</t>
  </si>
  <si>
    <t>Přesun sutě</t>
  </si>
  <si>
    <t>23</t>
  </si>
  <si>
    <t>997221551</t>
  </si>
  <si>
    <t>Vodorovná doprava suti bez naložení, ale se složením a s hrubým urovnáním ze sypkých materiálů, na vzdálenost do 1 km</t>
  </si>
  <si>
    <t>t</t>
  </si>
  <si>
    <t>89301638</t>
  </si>
  <si>
    <t>https://podminky.urs.cz/item/CS_URS_2023_01/997221551</t>
  </si>
  <si>
    <t>24</t>
  </si>
  <si>
    <t>997221559</t>
  </si>
  <si>
    <t>Vodorovná doprava suti bez naložení, ale se složením a s hrubým urovnáním Příplatek k ceně za každý další i započatý 1 km přes 1 km</t>
  </si>
  <si>
    <t>1213968863</t>
  </si>
  <si>
    <t>https://podminky.urs.cz/item/CS_URS_2023_01/997221559</t>
  </si>
  <si>
    <t>P</t>
  </si>
  <si>
    <t>Poznámka k položce:_x000d_
Odvoz na skládku Rejchartice 5 km</t>
  </si>
  <si>
    <t>8,959*4 'Přepočtené koeficientem množství</t>
  </si>
  <si>
    <t>25</t>
  </si>
  <si>
    <t>997221615</t>
  </si>
  <si>
    <t>Poplatek za uložení stavebního odpadu na skládce (skládkovné) z prostého betonu zatříděného do Katalogu odpadů pod kódem 17 01 01</t>
  </si>
  <si>
    <t>-9022707</t>
  </si>
  <si>
    <t>https://podminky.urs.cz/item/CS_URS_2023_01/997221615</t>
  </si>
  <si>
    <t>2,013</t>
  </si>
  <si>
    <t>Obrubníky</t>
  </si>
  <si>
    <t>2,077</t>
  </si>
  <si>
    <t>26</t>
  </si>
  <si>
    <t>997221655</t>
  </si>
  <si>
    <t>Poplatek za uložení stavebního odpadu na skládce (skládkovné) zeminy a kamení zatříděného do Katalogu odpadů pod kódem 17 05 04</t>
  </si>
  <si>
    <t>354913713</t>
  </si>
  <si>
    <t>https://podminky.urs.cz/item/CS_URS_2023_01/997221655</t>
  </si>
  <si>
    <t>Podklad dlažby</t>
  </si>
  <si>
    <t>4,02</t>
  </si>
  <si>
    <t>998</t>
  </si>
  <si>
    <t>Přesun hmot</t>
  </si>
  <si>
    <t>27</t>
  </si>
  <si>
    <t>998017001</t>
  </si>
  <si>
    <t>Přesun hmot pro budovy občanské výstavby, bydlení, výrobu a služby s omezením mechanizace vodorovná dopravní vzdálenost do 100 m pro budovy s jakoukoliv nosnou konstrukcí výšky do 6 m</t>
  </si>
  <si>
    <t>-790059862</t>
  </si>
  <si>
    <t>https://podminky.urs.cz/item/CS_URS_2023_01/998017001</t>
  </si>
  <si>
    <t>28</t>
  </si>
  <si>
    <t>998223011</t>
  </si>
  <si>
    <t>Přesun hmot pro pozemní komunikace s krytem dlážděným dopravní vzdálenost do 200 m jakékoliv délky objektu</t>
  </si>
  <si>
    <t>1389414478</t>
  </si>
  <si>
    <t>https://podminky.urs.cz/item/CS_URS_2023_01/998223011</t>
  </si>
  <si>
    <t>PSV</t>
  </si>
  <si>
    <t>Práce a dodávky PSV</t>
  </si>
  <si>
    <t>767</t>
  </si>
  <si>
    <t>Konstrukce zámečnické</t>
  </si>
  <si>
    <t>29</t>
  </si>
  <si>
    <t>767996705</t>
  </si>
  <si>
    <t>Demontáž ostatních zámečnických konstrukcí řezáním o hmotnosti jednotlivých dílů přes 500 kg</t>
  </si>
  <si>
    <t>kg</t>
  </si>
  <si>
    <t>927431046</t>
  </si>
  <si>
    <t>https://podminky.urs.cz/item/CS_URS_2023_01/767996705</t>
  </si>
  <si>
    <t>DEmontáž původního schodiště včetně zábradlí</t>
  </si>
  <si>
    <t>850</t>
  </si>
  <si>
    <t>30</t>
  </si>
  <si>
    <t>997221571</t>
  </si>
  <si>
    <t>Vodorovná doprava vybouraných hmot bez naložení, ale se složením a s hrubým urovnáním na vzdálenost do 1 km</t>
  </si>
  <si>
    <t>664900489</t>
  </si>
  <si>
    <t>https://podminky.urs.cz/item/CS_URS_2023_01/997221571</t>
  </si>
  <si>
    <t>Odvoz ocelové konstrukce</t>
  </si>
  <si>
    <t>0,85</t>
  </si>
  <si>
    <t>31</t>
  </si>
  <si>
    <t>997221612</t>
  </si>
  <si>
    <t>Nakládání na dopravní prostředky pro vodorovnou dopravu vybouraných hmot</t>
  </si>
  <si>
    <t>784415557</t>
  </si>
  <si>
    <t>https://podminky.urs.cz/item/CS_URS_2023_01/997221612</t>
  </si>
  <si>
    <t>Naložení ocelové konstrukce</t>
  </si>
  <si>
    <t>32</t>
  </si>
  <si>
    <t>767211313</t>
  </si>
  <si>
    <t>Montáž kovového venkovního schodiště bez zábradlí a podesty, pro šířku stupně do 1 200 mm rovného, kotveného do betonu</t>
  </si>
  <si>
    <t>-777968273</t>
  </si>
  <si>
    <t>https://podminky.urs.cz/item/CS_URS_2023_01/767211313</t>
  </si>
  <si>
    <t>33</t>
  </si>
  <si>
    <t>767220230</t>
  </si>
  <si>
    <t>Montáž schodišťového zábradlí z trubek nebo tenkostěnných profilů na ocelovou konstrukci, hmotnosti 1 m zábradlí přes 25 kg</t>
  </si>
  <si>
    <t>1294785815</t>
  </si>
  <si>
    <t>https://podminky.urs.cz/item/CS_URS_2023_01/767220230</t>
  </si>
  <si>
    <t>3,8*2</t>
  </si>
  <si>
    <t>34</t>
  </si>
  <si>
    <t>553424</t>
  </si>
  <si>
    <t>Ocelové schodiště</t>
  </si>
  <si>
    <t>1673166547</t>
  </si>
  <si>
    <t>35</t>
  </si>
  <si>
    <t>628613611</t>
  </si>
  <si>
    <t>Žárové zinkování ponorem dílů ocelových konstrukcí mostů hmotnosti dílců do 100 kg</t>
  </si>
  <si>
    <t>766032399</t>
  </si>
  <si>
    <t>https://podminky.urs.cz/item/CS_URS_2023_01/628613611</t>
  </si>
  <si>
    <t>36</t>
  </si>
  <si>
    <t>998767101</t>
  </si>
  <si>
    <t>Přesun hmot pro zámečnické konstrukce stanovený z hmotnosti přesunovaného materiálu vodorovná dopravní vzdálenost do 50 m v objektech výšky do 6 m</t>
  </si>
  <si>
    <t>1488331730</t>
  </si>
  <si>
    <t>https://podminky.urs.cz/item/CS_URS_2023_01/998767101</t>
  </si>
  <si>
    <t>3,704</t>
  </si>
  <si>
    <t>1,421</t>
  </si>
  <si>
    <t>0,654</t>
  </si>
  <si>
    <t>SO 01.2 - Schodiště k č.p. 33</t>
  </si>
  <si>
    <t>5*1,5</t>
  </si>
  <si>
    <t>5*1,6</t>
  </si>
  <si>
    <t>5+3,71</t>
  </si>
  <si>
    <t>(2,7+0,3-1,6)*5</t>
  </si>
  <si>
    <t>(5+3,71)*0,15*0,15</t>
  </si>
  <si>
    <t>5*3,0</t>
  </si>
  <si>
    <t>5*2,6</t>
  </si>
  <si>
    <t>3,71+5</t>
  </si>
  <si>
    <t>7,918*4 'Přepočtené koeficientem množství</t>
  </si>
  <si>
    <t>81196720</t>
  </si>
  <si>
    <t>1557243234</t>
  </si>
  <si>
    <t>VON - Vedlejší rozpočtové a ostatní náklady</t>
  </si>
  <si>
    <t>ON - Ostatní náklady</t>
  </si>
  <si>
    <t>00295973</t>
  </si>
  <si>
    <t>Obec Dvorce</t>
  </si>
  <si>
    <t>OST - Ostatní náklady</t>
  </si>
  <si>
    <t>OST</t>
  </si>
  <si>
    <t>013254001</t>
  </si>
  <si>
    <t>Náklad na projektové práce pro zhotovení dokumentace skutečného provedení stavby (výkresová a textová část)</t>
  </si>
  <si>
    <t>soubor</t>
  </si>
  <si>
    <t>262144</t>
  </si>
  <si>
    <t>-439758816</t>
  </si>
  <si>
    <t>Poznámka k položce:_x000d_
Jedná se zejména o náklady na zajištění dokumentace skutečného provedení díla v rozsahu dle platné vyhlášky na dokumentaci staveb v počtu 5 x papírově a 1 x elektronicky ve formátu DWG a PDF.</t>
  </si>
  <si>
    <t>013254101</t>
  </si>
  <si>
    <t>Náklady na pořízení fotografií nebo videozáznamů zakrývaných konstrukcí a postupu výstavby.</t>
  </si>
  <si>
    <t>1393988542</t>
  </si>
  <si>
    <t>043103001</t>
  </si>
  <si>
    <t>Náklady na provedení zkoušek, revizí a měření, které jsou vyžadovány v technických normách a dalších předpisech ve vztahu k prováděným pracím, dodávkám a službám.</t>
  </si>
  <si>
    <t>-1419628325</t>
  </si>
  <si>
    <t xml:space="preserve">Poznámka k položce:_x000d_
Revize elektro_x000d_
revize SLP_x000d_
revize EPS_x000d_
revize hromosvodu_x000d_
revize tlakových  nádob_x000d_
revize záchytného a zádržného systému_x000d_
tlakové zkoušky vodovodu a kanalizace_x000d_
rozbor pitné vody_x000d_
statické zkoušky pláně a konstrukčních vrstev_x000d_
statické zkoušky zásypů _x000d_
zátopová zkouška střešní krytiny_x000d_
atd.</t>
  </si>
  <si>
    <t>VRN - Vedlejší rozpočtové náklady</t>
  </si>
  <si>
    <t xml:space="preserve">VRN -   Vedlejší rozpočtové náklady</t>
  </si>
  <si>
    <t xml:space="preserve">  Vedlejší rozpočtové náklady</t>
  </si>
  <si>
    <t>030001001</t>
  </si>
  <si>
    <t>Náklady na dokumentaci ZS, na přípravu území pro ZS včetně odstranění materiálu a konstrukcí v prostoru staveniště, na vybudování odběrných míst, na zřízení přípojek médií, na vlastní vybudování objektů ZS, provizornich komunikací, oplocení a osvětlení pěších/dopravních koridorů apod.</t>
  </si>
  <si>
    <t>1024</t>
  </si>
  <si>
    <t>796712806</t>
  </si>
  <si>
    <t>030001002</t>
  </si>
  <si>
    <t>Náklady na vybavení/pronájem objektů ZS, náklady na energie, úklid, údržbu a opravy objektů ZS, čištění pojezdových a manipulačních ploch, zabezpečení staveniště apod.</t>
  </si>
  <si>
    <t>-1656609831</t>
  </si>
  <si>
    <t>039001003</t>
  </si>
  <si>
    <t xml:space="preserve">Náklady na demontáž/odstranění objektů ZS a jejich odvozu a náklady na uvedení pozemku do původního stavu včetně nákladů s tím spojených._x000d_
</t>
  </si>
  <si>
    <t>-539450297</t>
  </si>
  <si>
    <t>034403001</t>
  </si>
  <si>
    <t>Náklady na zřízení, údržbu a zrušení dočasného dopravního značení, potřebného k zajištění přístupu nebo provozu na staveništi a/nebo v okolí staveniště.</t>
  </si>
  <si>
    <t>28903536</t>
  </si>
  <si>
    <t>041703002</t>
  </si>
  <si>
    <t>Náklady na zbudování, údržbu a zrušení prostředků a konstrukcí na zajištění kolektivní bezpečnosti osob.</t>
  </si>
  <si>
    <t>-1742789930</t>
  </si>
  <si>
    <t xml:space="preserve">Poznámka k položce:_x000d_
Jedná se zejména o náklady na zajištění:_x000d_
- osazeníí výstaražných a informačních tabulí/tabulek_x000d_
- zabezpečení okrajů konstrukcí proti pádu osob_x000d_
- zabepečení  komunikací pro pohyb osob po staveništi_x000d_
- zabezpečení přechodů přes výkopy _x000d_
- a další prvky kolektivní ochrany osob.</t>
  </si>
  <si>
    <t>SEZNAM FIGUR</t>
  </si>
  <si>
    <t>Výměra</t>
  </si>
  <si>
    <t xml:space="preserve"> SO 01/ SO 01.1</t>
  </si>
  <si>
    <t>Použití figury:</t>
  </si>
  <si>
    <t>Kladení zámkové dlažby komunikací pro pěší ručně tl 60 mm skupiny A pl do 50 m2</t>
  </si>
  <si>
    <t>Poplatek za uložení na skládce (skládkovné) stavebního odpadu betonového kód odpadu 17 01 01</t>
  </si>
  <si>
    <t>Obsypání objektu nad přilehlým původním terénem sypaninou bez prohození, uloženou do 3 m ručně</t>
  </si>
  <si>
    <t>Vodorovné přemístění přes 500 do 1000 m výkopku/sypaniny z horniny třídy těžitelnosti I skupiny 1 až 3</t>
  </si>
  <si>
    <t>Příplatek k vodorovnému přemístění výkopku/sypaniny z horniny třídy těžitelnosti I skupiny 1 až 3 ZKD 1000 m přes 10000 m</t>
  </si>
  <si>
    <t>Příplatek k obsypání objektu za ruční prohození sypaniny, uložené do 3 m</t>
  </si>
  <si>
    <t>Rozprostření ornice tl vrstvy do 200 mm v rovině nebo ve svahu do 1:5 ručně</t>
  </si>
  <si>
    <t>Sejmutí ornice plochy do 100 m2 tl vrstvy přes 300 do 400 mm strojně</t>
  </si>
  <si>
    <t>Sejmutí ornice plochy do 100 m2 tl vrstvy do 200 mm strojně</t>
  </si>
  <si>
    <t>Hloubení nezapažených rýh šířky do 800 mm v soudržných horninách třídy těžitelnosti I skupiny 1 a 2 ručně</t>
  </si>
  <si>
    <t xml:space="preserve"> SO 01/ SO 01.2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</si>
  <si>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</si>
  <si>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</si>
  <si>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</si>
  <si>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</si>
  <si>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</si>
  <si>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</si>
  <si>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</si>
  <si>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</si>
  <si>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</si>
  <si>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</si>
  <si>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</si>
  <si>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</si>
  <si>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</si>
  <si>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</si>
  <si>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</si>
  <si>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</si>
  <si>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Vedlejší a ostatní náklady</t>
  </si>
  <si>
    <t>Ostatní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</si>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</sst>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b/>
      <sz val="9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3" fillId="0" borderId="0" applyNumberFormat="0" applyFill="0" applyBorder="0" applyAlignment="0" applyProtection="0"/>
  </cellStyleXfs>
  <cellXfs count="39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horizontal="right"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31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1" fillId="0" borderId="20" xfId="0" applyNumberFormat="1" applyFont="1" applyBorder="1" applyAlignment="1" applyProtection="1">
      <alignment vertical="center"/>
    </xf>
    <xf numFmtId="4" fontId="1" fillId="0" borderId="21" xfId="0" applyNumberFormat="1" applyFont="1" applyBorder="1" applyAlignment="1" applyProtection="1">
      <alignment vertical="center"/>
    </xf>
    <xf numFmtId="166" fontId="1" fillId="0" borderId="21" xfId="0" applyNumberFormat="1" applyFont="1" applyBorder="1" applyAlignment="1" applyProtection="1">
      <alignment vertical="center"/>
    </xf>
    <xf numFmtId="4" fontId="1" fillId="0" borderId="22" xfId="0" applyNumberFormat="1" applyFont="1" applyBorder="1" applyAlignment="1" applyProtection="1">
      <alignment vertical="center"/>
    </xf>
    <xf numFmtId="0" fontId="32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4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5" fillId="0" borderId="13" xfId="0" applyNumberFormat="1" applyFont="1" applyBorder="1" applyAlignment="1" applyProtection="1"/>
    <xf numFmtId="166" fontId="35" fillId="0" borderId="14" xfId="0" applyNumberFormat="1" applyFont="1" applyBorder="1" applyAlignment="1" applyProtection="1"/>
    <xf numFmtId="4" fontId="36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7" fillId="0" borderId="0" xfId="0" applyFont="1" applyAlignment="1" applyProtection="1">
      <alignment horizontal="left" vertical="center"/>
    </xf>
    <xf numFmtId="0" fontId="38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40" fillId="0" borderId="23" xfId="0" applyFont="1" applyBorder="1" applyAlignment="1" applyProtection="1">
      <alignment horizontal="center" vertical="center"/>
    </xf>
    <xf numFmtId="49" fontId="40" fillId="0" borderId="23" xfId="0" applyNumberFormat="1" applyFont="1" applyBorder="1" applyAlignment="1" applyProtection="1">
      <alignment horizontal="left" vertical="center" wrapText="1"/>
    </xf>
    <xf numFmtId="0" fontId="40" fillId="0" borderId="23" xfId="0" applyFont="1" applyBorder="1" applyAlignment="1" applyProtection="1">
      <alignment horizontal="left" vertical="center" wrapText="1"/>
    </xf>
    <xf numFmtId="0" fontId="40" fillId="0" borderId="23" xfId="0" applyFont="1" applyBorder="1" applyAlignment="1" applyProtection="1">
      <alignment horizontal="center" vertical="center" wrapText="1"/>
    </xf>
    <xf numFmtId="167" fontId="40" fillId="0" borderId="23" xfId="0" applyNumberFormat="1" applyFont="1" applyBorder="1" applyAlignment="1" applyProtection="1">
      <alignment vertical="center"/>
    </xf>
    <xf numFmtId="4" fontId="40" fillId="2" borderId="23" xfId="0" applyNumberFormat="1" applyFont="1" applyFill="1" applyBorder="1" applyAlignment="1" applyProtection="1">
      <alignment vertical="center"/>
      <protection locked="0"/>
    </xf>
    <xf numFmtId="4" fontId="40" fillId="0" borderId="23" xfId="0" applyNumberFormat="1" applyFont="1" applyBorder="1" applyAlignment="1" applyProtection="1">
      <alignment vertical="center"/>
    </xf>
    <xf numFmtId="0" fontId="41" fillId="0" borderId="4" xfId="0" applyFont="1" applyBorder="1" applyAlignment="1">
      <alignment vertical="center"/>
    </xf>
    <xf numFmtId="0" fontId="40" fillId="2" borderId="15" xfId="0" applyFont="1" applyFill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center" vertical="center"/>
    </xf>
    <xf numFmtId="0" fontId="42" fillId="0" borderId="0" xfId="0" applyFont="1" applyAlignment="1" applyProtection="1">
      <alignment vertical="center" wrapText="1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4" xfId="0" applyFont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3" fillId="0" borderId="17" xfId="0" applyFont="1" applyBorder="1" applyAlignment="1">
      <alignment horizontal="left" vertical="center" wrapText="1"/>
    </xf>
    <xf numFmtId="0" fontId="43" fillId="0" borderId="23" xfId="0" applyFont="1" applyBorder="1" applyAlignment="1">
      <alignment horizontal="left" vertical="center" wrapText="1"/>
    </xf>
    <xf numFmtId="0" fontId="43" fillId="0" borderId="23" xfId="0" applyFont="1" applyBorder="1" applyAlignment="1">
      <alignment horizontal="left" vertical="center"/>
    </xf>
    <xf numFmtId="167" fontId="43" fillId="0" borderId="19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6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44" fillId="0" borderId="24" xfId="0" applyFont="1" applyBorder="1" applyAlignment="1">
      <alignment vertical="center" wrapText="1"/>
    </xf>
    <xf numFmtId="0" fontId="44" fillId="0" borderId="25" xfId="0" applyFont="1" applyBorder="1" applyAlignment="1">
      <alignment vertical="center" wrapText="1"/>
    </xf>
    <xf numFmtId="0" fontId="44" fillId="0" borderId="26" xfId="0" applyFont="1" applyBorder="1" applyAlignment="1">
      <alignment vertical="center" wrapText="1"/>
    </xf>
    <xf numFmtId="0" fontId="44" fillId="0" borderId="27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4" fillId="0" borderId="28" xfId="0" applyFont="1" applyBorder="1" applyAlignment="1">
      <alignment horizontal="center" vertical="center" wrapText="1"/>
    </xf>
    <xf numFmtId="0" fontId="44" fillId="0" borderId="27" xfId="0" applyFont="1" applyBorder="1" applyAlignment="1">
      <alignment vertical="center" wrapText="1"/>
    </xf>
    <xf numFmtId="0" fontId="46" fillId="0" borderId="29" xfId="0" applyFont="1" applyBorder="1" applyAlignment="1">
      <alignment horizontal="left" wrapText="1"/>
    </xf>
    <xf numFmtId="0" fontId="44" fillId="0" borderId="28" xfId="0" applyFont="1" applyBorder="1" applyAlignment="1">
      <alignment vertical="center" wrapText="1"/>
    </xf>
    <xf numFmtId="0" fontId="46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center" wrapText="1"/>
    </xf>
    <xf numFmtId="0" fontId="48" fillId="0" borderId="27" xfId="0" applyFont="1" applyBorder="1" applyAlignment="1">
      <alignment vertical="center" wrapText="1"/>
    </xf>
    <xf numFmtId="0" fontId="47" fillId="0" borderId="1" xfId="0" applyFont="1" applyBorder="1" applyAlignment="1">
      <alignment vertical="center" wrapText="1"/>
    </xf>
    <xf numFmtId="0" fontId="47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vertical="center"/>
    </xf>
    <xf numFmtId="49" fontId="47" fillId="0" borderId="1" xfId="0" applyNumberFormat="1" applyFont="1" applyBorder="1" applyAlignment="1">
      <alignment horizontal="left" vertical="center" wrapText="1"/>
    </xf>
    <xf numFmtId="49" fontId="47" fillId="0" borderId="1" xfId="0" applyNumberFormat="1" applyFont="1" applyBorder="1" applyAlignment="1">
      <alignment vertical="center" wrapText="1"/>
    </xf>
    <xf numFmtId="0" fontId="44" fillId="0" borderId="30" xfId="0" applyFont="1" applyBorder="1" applyAlignment="1">
      <alignment vertical="center" wrapText="1"/>
    </xf>
    <xf numFmtId="0" fontId="49" fillId="0" borderId="29" xfId="0" applyFont="1" applyBorder="1" applyAlignment="1">
      <alignment vertical="center" wrapText="1"/>
    </xf>
    <xf numFmtId="0" fontId="44" fillId="0" borderId="31" xfId="0" applyFont="1" applyBorder="1" applyAlignment="1">
      <alignment vertical="center" wrapText="1"/>
    </xf>
    <xf numFmtId="0" fontId="44" fillId="0" borderId="1" xfId="0" applyFont="1" applyBorder="1" applyAlignment="1">
      <alignment vertical="top"/>
    </xf>
    <xf numFmtId="0" fontId="44" fillId="0" borderId="0" xfId="0" applyFont="1" applyAlignment="1">
      <alignment vertical="top"/>
    </xf>
    <xf numFmtId="0" fontId="44" fillId="0" borderId="24" xfId="0" applyFont="1" applyBorder="1" applyAlignment="1">
      <alignment horizontal="left" vertical="center"/>
    </xf>
    <xf numFmtId="0" fontId="44" fillId="0" borderId="25" xfId="0" applyFont="1" applyBorder="1" applyAlignment="1">
      <alignment horizontal="left" vertical="center"/>
    </xf>
    <xf numFmtId="0" fontId="44" fillId="0" borderId="26" xfId="0" applyFont="1" applyBorder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4" fillId="0" borderId="28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6" fillId="0" borderId="29" xfId="0" applyFont="1" applyBorder="1" applyAlignment="1">
      <alignment horizontal="center" vertical="center"/>
    </xf>
    <xf numFmtId="0" fontId="50" fillId="0" borderId="29" xfId="0" applyFont="1" applyBorder="1" applyAlignment="1">
      <alignment horizontal="left" vertical="center"/>
    </xf>
    <xf numFmtId="0" fontId="51" fillId="0" borderId="1" xfId="0" applyFont="1" applyBorder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52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center" vertical="center"/>
    </xf>
    <xf numFmtId="0" fontId="47" fillId="0" borderId="0" xfId="0" applyFont="1" applyAlignment="1">
      <alignment horizontal="left" vertical="center"/>
    </xf>
    <xf numFmtId="0" fontId="48" fillId="0" borderId="27" xfId="0" applyFont="1" applyBorder="1" applyAlignment="1">
      <alignment horizontal="left" vertical="center"/>
    </xf>
    <xf numFmtId="0" fontId="47" fillId="0" borderId="1" xfId="0" applyFont="1" applyFill="1" applyBorder="1" applyAlignment="1">
      <alignment horizontal="left" vertical="center"/>
    </xf>
    <xf numFmtId="0" fontId="47" fillId="0" borderId="1" xfId="0" applyFont="1" applyFill="1" applyBorder="1" applyAlignment="1">
      <alignment horizontal="center" vertical="center"/>
    </xf>
    <xf numFmtId="0" fontId="44" fillId="0" borderId="30" xfId="0" applyFont="1" applyBorder="1" applyAlignment="1">
      <alignment horizontal="left" vertical="center"/>
    </xf>
    <xf numFmtId="0" fontId="49" fillId="0" borderId="29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left" vertical="center"/>
    </xf>
    <xf numFmtId="0" fontId="48" fillId="0" borderId="29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 wrapText="1"/>
    </xf>
    <xf numFmtId="0" fontId="48" fillId="0" borderId="1" xfId="0" applyFont="1" applyBorder="1" applyAlignment="1">
      <alignment horizontal="left" vertical="center" wrapText="1"/>
    </xf>
    <xf numFmtId="0" fontId="48" fillId="0" borderId="1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left" vertical="center" wrapText="1"/>
    </xf>
    <xf numFmtId="0" fontId="44" fillId="0" borderId="25" xfId="0" applyFont="1" applyBorder="1" applyAlignment="1">
      <alignment horizontal="left" vertical="center" wrapText="1"/>
    </xf>
    <xf numFmtId="0" fontId="44" fillId="0" borderId="26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 wrapText="1"/>
    </xf>
    <xf numFmtId="0" fontId="50" fillId="0" borderId="27" xfId="0" applyFont="1" applyBorder="1" applyAlignment="1">
      <alignment horizontal="left" vertical="center" wrapText="1"/>
    </xf>
    <xf numFmtId="0" fontId="50" fillId="0" borderId="28" xfId="0" applyFont="1" applyBorder="1" applyAlignment="1">
      <alignment horizontal="left" vertical="center" wrapText="1"/>
    </xf>
    <xf numFmtId="0" fontId="48" fillId="0" borderId="27" xfId="0" applyFont="1" applyBorder="1" applyAlignment="1">
      <alignment horizontal="left" vertical="center" wrapText="1"/>
    </xf>
    <xf numFmtId="0" fontId="48" fillId="0" borderId="1" xfId="0" applyFont="1" applyBorder="1" applyAlignment="1">
      <alignment horizontal="left" vertical="center"/>
    </xf>
    <xf numFmtId="0" fontId="48" fillId="0" borderId="28" xfId="0" applyFont="1" applyBorder="1" applyAlignment="1">
      <alignment horizontal="left" vertical="center" wrapText="1"/>
    </xf>
    <xf numFmtId="0" fontId="48" fillId="0" borderId="28" xfId="0" applyFont="1" applyBorder="1" applyAlignment="1">
      <alignment horizontal="left" vertical="center"/>
    </xf>
    <xf numFmtId="0" fontId="48" fillId="0" borderId="30" xfId="0" applyFont="1" applyBorder="1" applyAlignment="1">
      <alignment horizontal="left" vertical="center" wrapText="1"/>
    </xf>
    <xf numFmtId="0" fontId="48" fillId="0" borderId="29" xfId="0" applyFont="1" applyBorder="1" applyAlignment="1">
      <alignment horizontal="left" vertical="center" wrapText="1"/>
    </xf>
    <xf numFmtId="0" fontId="48" fillId="0" borderId="3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top"/>
    </xf>
    <xf numFmtId="0" fontId="47" fillId="0" borderId="1" xfId="0" applyFont="1" applyBorder="1" applyAlignment="1">
      <alignment horizontal="center" vertical="top"/>
    </xf>
    <xf numFmtId="0" fontId="48" fillId="0" borderId="30" xfId="0" applyFont="1" applyBorder="1" applyAlignment="1">
      <alignment horizontal="left" vertical="center"/>
    </xf>
    <xf numFmtId="0" fontId="48" fillId="0" borderId="3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/>
    </xf>
    <xf numFmtId="0" fontId="50" fillId="0" borderId="0" xfId="0" applyFont="1" applyAlignment="1">
      <alignment vertical="center"/>
    </xf>
    <xf numFmtId="0" fontId="46" fillId="0" borderId="1" xfId="0" applyFont="1" applyBorder="1" applyAlignment="1">
      <alignment vertical="center"/>
    </xf>
    <xf numFmtId="0" fontId="50" fillId="0" borderId="29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7" fillId="0" borderId="1" xfId="0" applyFont="1" applyBorder="1" applyAlignment="1">
      <alignment vertical="top"/>
    </xf>
    <xf numFmtId="49" fontId="47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6" fillId="0" borderId="29" xfId="0" applyFont="1" applyBorder="1" applyAlignment="1">
      <alignment horizontal="left"/>
    </xf>
    <xf numFmtId="0" fontId="50" fillId="0" borderId="29" xfId="0" applyFont="1" applyBorder="1" applyAlignment="1"/>
    <xf numFmtId="0" fontId="44" fillId="0" borderId="27" xfId="0" applyFont="1" applyBorder="1" applyAlignment="1">
      <alignment vertical="top"/>
    </xf>
    <xf numFmtId="0" fontId="44" fillId="0" borderId="28" xfId="0" applyFont="1" applyBorder="1" applyAlignment="1">
      <alignment vertical="top"/>
    </xf>
    <xf numFmtId="0" fontId="44" fillId="0" borderId="30" xfId="0" applyFont="1" applyBorder="1" applyAlignment="1">
      <alignment vertical="top"/>
    </xf>
    <xf numFmtId="0" fontId="44" fillId="0" borderId="29" xfId="0" applyFont="1" applyBorder="1" applyAlignment="1">
      <alignment vertical="top"/>
    </xf>
    <xf numFmtId="0" fontId="44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calcChain" Target="calcChain.xml" /><Relationship Id="rId11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113106022" TargetMode="External" /><Relationship Id="rId2" Type="http://schemas.openxmlformats.org/officeDocument/2006/relationships/hyperlink" Target="https://podminky.urs.cz/item/CS_URS_2023_01/113107423" TargetMode="External" /><Relationship Id="rId3" Type="http://schemas.openxmlformats.org/officeDocument/2006/relationships/hyperlink" Target="https://podminky.urs.cz/item/CS_URS_2023_01/113202111" TargetMode="External" /><Relationship Id="rId4" Type="http://schemas.openxmlformats.org/officeDocument/2006/relationships/hyperlink" Target="https://podminky.urs.cz/item/CS_URS_2023_01/121151103" TargetMode="External" /><Relationship Id="rId5" Type="http://schemas.openxmlformats.org/officeDocument/2006/relationships/hyperlink" Target="https://podminky.urs.cz/item/CS_URS_2023_01/121151106" TargetMode="External" /><Relationship Id="rId6" Type="http://schemas.openxmlformats.org/officeDocument/2006/relationships/hyperlink" Target="https://podminky.urs.cz/item/CS_URS_2023_01/132112131" TargetMode="External" /><Relationship Id="rId7" Type="http://schemas.openxmlformats.org/officeDocument/2006/relationships/hyperlink" Target="https://podminky.urs.cz/item/CS_URS_2023_01/162351104" TargetMode="External" /><Relationship Id="rId8" Type="http://schemas.openxmlformats.org/officeDocument/2006/relationships/hyperlink" Target="https://podminky.urs.cz/item/CS_URS_2023_01/162751119" TargetMode="External" /><Relationship Id="rId9" Type="http://schemas.openxmlformats.org/officeDocument/2006/relationships/hyperlink" Target="https://podminky.urs.cz/item/CS_URS_2023_01/175111201" TargetMode="External" /><Relationship Id="rId10" Type="http://schemas.openxmlformats.org/officeDocument/2006/relationships/hyperlink" Target="https://podminky.urs.cz/item/CS_URS_2023_01/175111209" TargetMode="External" /><Relationship Id="rId11" Type="http://schemas.openxmlformats.org/officeDocument/2006/relationships/hyperlink" Target="https://podminky.urs.cz/item/CS_URS_2023_01/181311103" TargetMode="External" /><Relationship Id="rId12" Type="http://schemas.openxmlformats.org/officeDocument/2006/relationships/hyperlink" Target="https://podminky.urs.cz/item/CS_URS_2023_01/279113144" TargetMode="External" /><Relationship Id="rId13" Type="http://schemas.openxmlformats.org/officeDocument/2006/relationships/hyperlink" Target="https://podminky.urs.cz/item/CS_URS_2023_01/279113146" TargetMode="External" /><Relationship Id="rId14" Type="http://schemas.openxmlformats.org/officeDocument/2006/relationships/hyperlink" Target="https://podminky.urs.cz/item/CS_URS_2023_01/564871011" TargetMode="External" /><Relationship Id="rId15" Type="http://schemas.openxmlformats.org/officeDocument/2006/relationships/hyperlink" Target="https://podminky.urs.cz/item/CS_URS_2023_01/596211110" TargetMode="External" /><Relationship Id="rId16" Type="http://schemas.openxmlformats.org/officeDocument/2006/relationships/hyperlink" Target="https://podminky.urs.cz/item/CS_URS_2023_01/637121113" TargetMode="External" /><Relationship Id="rId17" Type="http://schemas.openxmlformats.org/officeDocument/2006/relationships/hyperlink" Target="https://podminky.urs.cz/item/CS_URS_2023_01/916231213" TargetMode="External" /><Relationship Id="rId18" Type="http://schemas.openxmlformats.org/officeDocument/2006/relationships/hyperlink" Target="https://podminky.urs.cz/item/CS_URS_2023_01/919726121" TargetMode="External" /><Relationship Id="rId19" Type="http://schemas.openxmlformats.org/officeDocument/2006/relationships/hyperlink" Target="https://podminky.urs.cz/item/CS_URS_2023_01/953961119" TargetMode="External" /><Relationship Id="rId20" Type="http://schemas.openxmlformats.org/officeDocument/2006/relationships/hyperlink" Target="https://podminky.urs.cz/item/CS_URS_2023_01/953965124" TargetMode="External" /><Relationship Id="rId21" Type="http://schemas.openxmlformats.org/officeDocument/2006/relationships/hyperlink" Target="https://podminky.urs.cz/item/CS_URS_2023_01/997221551" TargetMode="External" /><Relationship Id="rId22" Type="http://schemas.openxmlformats.org/officeDocument/2006/relationships/hyperlink" Target="https://podminky.urs.cz/item/CS_URS_2023_01/997221559" TargetMode="External" /><Relationship Id="rId23" Type="http://schemas.openxmlformats.org/officeDocument/2006/relationships/hyperlink" Target="https://podminky.urs.cz/item/CS_URS_2023_01/997221615" TargetMode="External" /><Relationship Id="rId24" Type="http://schemas.openxmlformats.org/officeDocument/2006/relationships/hyperlink" Target="https://podminky.urs.cz/item/CS_URS_2023_01/997221655" TargetMode="External" /><Relationship Id="rId25" Type="http://schemas.openxmlformats.org/officeDocument/2006/relationships/hyperlink" Target="https://podminky.urs.cz/item/CS_URS_2023_01/998017001" TargetMode="External" /><Relationship Id="rId26" Type="http://schemas.openxmlformats.org/officeDocument/2006/relationships/hyperlink" Target="https://podminky.urs.cz/item/CS_URS_2023_01/998223011" TargetMode="External" /><Relationship Id="rId27" Type="http://schemas.openxmlformats.org/officeDocument/2006/relationships/hyperlink" Target="https://podminky.urs.cz/item/CS_URS_2023_01/767996705" TargetMode="External" /><Relationship Id="rId28" Type="http://schemas.openxmlformats.org/officeDocument/2006/relationships/hyperlink" Target="https://podminky.urs.cz/item/CS_URS_2023_01/997221571" TargetMode="External" /><Relationship Id="rId29" Type="http://schemas.openxmlformats.org/officeDocument/2006/relationships/hyperlink" Target="https://podminky.urs.cz/item/CS_URS_2023_01/997221612" TargetMode="External" /><Relationship Id="rId30" Type="http://schemas.openxmlformats.org/officeDocument/2006/relationships/hyperlink" Target="https://podminky.urs.cz/item/CS_URS_2023_01/767211313" TargetMode="External" /><Relationship Id="rId31" Type="http://schemas.openxmlformats.org/officeDocument/2006/relationships/hyperlink" Target="https://podminky.urs.cz/item/CS_URS_2023_01/767220230" TargetMode="External" /><Relationship Id="rId32" Type="http://schemas.openxmlformats.org/officeDocument/2006/relationships/hyperlink" Target="https://podminky.urs.cz/item/CS_URS_2023_01/628613611" TargetMode="External" /><Relationship Id="rId33" Type="http://schemas.openxmlformats.org/officeDocument/2006/relationships/hyperlink" Target="https://podminky.urs.cz/item/CS_URS_2023_01/998767101" TargetMode="External" /><Relationship Id="rId34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113106022" TargetMode="External" /><Relationship Id="rId2" Type="http://schemas.openxmlformats.org/officeDocument/2006/relationships/hyperlink" Target="https://podminky.urs.cz/item/CS_URS_2023_01/113107423" TargetMode="External" /><Relationship Id="rId3" Type="http://schemas.openxmlformats.org/officeDocument/2006/relationships/hyperlink" Target="https://podminky.urs.cz/item/CS_URS_2023_01/113202111" TargetMode="External" /><Relationship Id="rId4" Type="http://schemas.openxmlformats.org/officeDocument/2006/relationships/hyperlink" Target="https://podminky.urs.cz/item/CS_URS_2023_01/121151103" TargetMode="External" /><Relationship Id="rId5" Type="http://schemas.openxmlformats.org/officeDocument/2006/relationships/hyperlink" Target="https://podminky.urs.cz/item/CS_URS_2023_01/121151106" TargetMode="External" /><Relationship Id="rId6" Type="http://schemas.openxmlformats.org/officeDocument/2006/relationships/hyperlink" Target="https://podminky.urs.cz/item/CS_URS_2023_01/132112131" TargetMode="External" /><Relationship Id="rId7" Type="http://schemas.openxmlformats.org/officeDocument/2006/relationships/hyperlink" Target="https://podminky.urs.cz/item/CS_URS_2023_01/162351104" TargetMode="External" /><Relationship Id="rId8" Type="http://schemas.openxmlformats.org/officeDocument/2006/relationships/hyperlink" Target="https://podminky.urs.cz/item/CS_URS_2023_01/162751119" TargetMode="External" /><Relationship Id="rId9" Type="http://schemas.openxmlformats.org/officeDocument/2006/relationships/hyperlink" Target="https://podminky.urs.cz/item/CS_URS_2023_01/175111201" TargetMode="External" /><Relationship Id="rId10" Type="http://schemas.openxmlformats.org/officeDocument/2006/relationships/hyperlink" Target="https://podminky.urs.cz/item/CS_URS_2023_01/175111209" TargetMode="External" /><Relationship Id="rId11" Type="http://schemas.openxmlformats.org/officeDocument/2006/relationships/hyperlink" Target="https://podminky.urs.cz/item/CS_URS_2023_01/181311103" TargetMode="External" /><Relationship Id="rId12" Type="http://schemas.openxmlformats.org/officeDocument/2006/relationships/hyperlink" Target="https://podminky.urs.cz/item/CS_URS_2023_01/279113146" TargetMode="External" /><Relationship Id="rId13" Type="http://schemas.openxmlformats.org/officeDocument/2006/relationships/hyperlink" Target="https://podminky.urs.cz/item/CS_URS_2023_01/564871011" TargetMode="External" /><Relationship Id="rId14" Type="http://schemas.openxmlformats.org/officeDocument/2006/relationships/hyperlink" Target="https://podminky.urs.cz/item/CS_URS_2023_01/596211110" TargetMode="External" /><Relationship Id="rId15" Type="http://schemas.openxmlformats.org/officeDocument/2006/relationships/hyperlink" Target="https://podminky.urs.cz/item/CS_URS_2023_01/637121113" TargetMode="External" /><Relationship Id="rId16" Type="http://schemas.openxmlformats.org/officeDocument/2006/relationships/hyperlink" Target="https://podminky.urs.cz/item/CS_URS_2023_01/916231213" TargetMode="External" /><Relationship Id="rId17" Type="http://schemas.openxmlformats.org/officeDocument/2006/relationships/hyperlink" Target="https://podminky.urs.cz/item/CS_URS_2023_01/919726121" TargetMode="External" /><Relationship Id="rId18" Type="http://schemas.openxmlformats.org/officeDocument/2006/relationships/hyperlink" Target="https://podminky.urs.cz/item/CS_URS_2023_01/953961119" TargetMode="External" /><Relationship Id="rId19" Type="http://schemas.openxmlformats.org/officeDocument/2006/relationships/hyperlink" Target="https://podminky.urs.cz/item/CS_URS_2023_01/953965124" TargetMode="External" /><Relationship Id="rId20" Type="http://schemas.openxmlformats.org/officeDocument/2006/relationships/hyperlink" Target="https://podminky.urs.cz/item/CS_URS_2023_01/997221551" TargetMode="External" /><Relationship Id="rId21" Type="http://schemas.openxmlformats.org/officeDocument/2006/relationships/hyperlink" Target="https://podminky.urs.cz/item/CS_URS_2023_01/997221559" TargetMode="External" /><Relationship Id="rId22" Type="http://schemas.openxmlformats.org/officeDocument/2006/relationships/hyperlink" Target="https://podminky.urs.cz/item/CS_URS_2023_01/997221615" TargetMode="External" /><Relationship Id="rId23" Type="http://schemas.openxmlformats.org/officeDocument/2006/relationships/hyperlink" Target="https://podminky.urs.cz/item/CS_URS_2023_01/997221655" TargetMode="External" /><Relationship Id="rId24" Type="http://schemas.openxmlformats.org/officeDocument/2006/relationships/hyperlink" Target="https://podminky.urs.cz/item/CS_URS_2023_01/998017001" TargetMode="External" /><Relationship Id="rId25" Type="http://schemas.openxmlformats.org/officeDocument/2006/relationships/hyperlink" Target="https://podminky.urs.cz/item/CS_URS_2023_01/998223011" TargetMode="External" /><Relationship Id="rId26" Type="http://schemas.openxmlformats.org/officeDocument/2006/relationships/hyperlink" Target="https://podminky.urs.cz/item/CS_URS_2023_01/767996705" TargetMode="External" /><Relationship Id="rId27" Type="http://schemas.openxmlformats.org/officeDocument/2006/relationships/hyperlink" Target="https://podminky.urs.cz/item/CS_URS_2023_01/997221571" TargetMode="External" /><Relationship Id="rId28" Type="http://schemas.openxmlformats.org/officeDocument/2006/relationships/hyperlink" Target="https://podminky.urs.cz/item/CS_URS_2023_01/997221612" TargetMode="External" /><Relationship Id="rId29" Type="http://schemas.openxmlformats.org/officeDocument/2006/relationships/hyperlink" Target="https://podminky.urs.cz/item/CS_URS_2023_01/767211313" TargetMode="External" /><Relationship Id="rId30" Type="http://schemas.openxmlformats.org/officeDocument/2006/relationships/hyperlink" Target="https://podminky.urs.cz/item/CS_URS_2023_01/767220230" TargetMode="External" /><Relationship Id="rId31" Type="http://schemas.openxmlformats.org/officeDocument/2006/relationships/hyperlink" Target="https://podminky.urs.cz/item/CS_URS_2023_01/628613611" TargetMode="External" /><Relationship Id="rId32" Type="http://schemas.openxmlformats.org/officeDocument/2006/relationships/hyperlink" Target="https://podminky.urs.cz/item/CS_URS_2023_01/998767101" TargetMode="External" /><Relationship Id="rId33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19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21</v>
      </c>
      <c r="E8" s="24"/>
      <c r="F8" s="24"/>
      <c r="G8" s="24"/>
      <c r="H8" s="24"/>
      <c r="I8" s="24"/>
      <c r="J8" s="24"/>
      <c r="K8" s="29" t="s">
        <v>22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23</v>
      </c>
      <c r="AL8" s="24"/>
      <c r="AM8" s="24"/>
      <c r="AN8" s="35" t="s">
        <v>24</v>
      </c>
      <c r="AO8" s="24"/>
      <c r="AP8" s="24"/>
      <c r="AQ8" s="24"/>
      <c r="AR8" s="22"/>
      <c r="BE8" s="33"/>
      <c r="BS8" s="19" t="s">
        <v>6</v>
      </c>
    </row>
    <row r="9" s="1" customFormat="1" ht="14.4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26</v>
      </c>
      <c r="AL10" s="24"/>
      <c r="AM10" s="24"/>
      <c r="AN10" s="29" t="s">
        <v>19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22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27</v>
      </c>
      <c r="AL11" s="24"/>
      <c r="AM11" s="24"/>
      <c r="AN11" s="29" t="s">
        <v>19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28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26</v>
      </c>
      <c r="AL13" s="24"/>
      <c r="AM13" s="24"/>
      <c r="AN13" s="36" t="s">
        <v>29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6" t="s">
        <v>29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 t="s">
        <v>27</v>
      </c>
      <c r="AL14" s="24"/>
      <c r="AM14" s="24"/>
      <c r="AN14" s="36" t="s">
        <v>29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30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26</v>
      </c>
      <c r="AL16" s="24"/>
      <c r="AM16" s="24"/>
      <c r="AN16" s="29" t="s">
        <v>19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22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27</v>
      </c>
      <c r="AL17" s="24"/>
      <c r="AM17" s="24"/>
      <c r="AN17" s="29" t="s">
        <v>19</v>
      </c>
      <c r="AO17" s="24"/>
      <c r="AP17" s="24"/>
      <c r="AQ17" s="24"/>
      <c r="AR17" s="22"/>
      <c r="BE17" s="33"/>
      <c r="BS17" s="19" t="s">
        <v>31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32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26</v>
      </c>
      <c r="AL19" s="24"/>
      <c r="AM19" s="24"/>
      <c r="AN19" s="29" t="s">
        <v>19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22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27</v>
      </c>
      <c r="AL20" s="24"/>
      <c r="AM20" s="24"/>
      <c r="AN20" s="29" t="s">
        <v>19</v>
      </c>
      <c r="AO20" s="24"/>
      <c r="AP20" s="24"/>
      <c r="AQ20" s="24"/>
      <c r="AR20" s="22"/>
      <c r="BE20" s="33"/>
      <c r="BS20" s="19" t="s">
        <v>4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33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8" t="s">
        <v>34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24"/>
      <c r="AQ25" s="24"/>
      <c r="AR25" s="22"/>
      <c r="BE25" s="33"/>
    </row>
    <row r="26" s="2" customFormat="1" ht="25.92" customHeight="1">
      <c r="A26" s="40"/>
      <c r="B26" s="41"/>
      <c r="C26" s="42"/>
      <c r="D26" s="43" t="s">
        <v>35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>
        <f>ROUND(AG54,2)</f>
        <v>0</v>
      </c>
      <c r="AL26" s="44"/>
      <c r="AM26" s="44"/>
      <c r="AN26" s="44"/>
      <c r="AO26" s="44"/>
      <c r="AP26" s="42"/>
      <c r="AQ26" s="42"/>
      <c r="AR26" s="46"/>
      <c r="BE26" s="33"/>
    </row>
    <row r="27" s="2" customFormat="1" ht="6.96" customHeight="1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  <c r="BE27" s="33"/>
    </row>
    <row r="28" s="2" customForma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7" t="s">
        <v>36</v>
      </c>
      <c r="M28" s="47"/>
      <c r="N28" s="47"/>
      <c r="O28" s="47"/>
      <c r="P28" s="47"/>
      <c r="Q28" s="42"/>
      <c r="R28" s="42"/>
      <c r="S28" s="42"/>
      <c r="T28" s="42"/>
      <c r="U28" s="42"/>
      <c r="V28" s="42"/>
      <c r="W28" s="47" t="s">
        <v>37</v>
      </c>
      <c r="X28" s="47"/>
      <c r="Y28" s="47"/>
      <c r="Z28" s="47"/>
      <c r="AA28" s="47"/>
      <c r="AB28" s="47"/>
      <c r="AC28" s="47"/>
      <c r="AD28" s="47"/>
      <c r="AE28" s="47"/>
      <c r="AF28" s="42"/>
      <c r="AG28" s="42"/>
      <c r="AH28" s="42"/>
      <c r="AI28" s="42"/>
      <c r="AJ28" s="42"/>
      <c r="AK28" s="47" t="s">
        <v>38</v>
      </c>
      <c r="AL28" s="47"/>
      <c r="AM28" s="47"/>
      <c r="AN28" s="47"/>
      <c r="AO28" s="47"/>
      <c r="AP28" s="42"/>
      <c r="AQ28" s="42"/>
      <c r="AR28" s="46"/>
      <c r="BE28" s="33"/>
    </row>
    <row r="29" s="3" customFormat="1" ht="14.4" customHeight="1">
      <c r="A29" s="3"/>
      <c r="B29" s="48"/>
      <c r="C29" s="49"/>
      <c r="D29" s="34" t="s">
        <v>39</v>
      </c>
      <c r="E29" s="49"/>
      <c r="F29" s="34" t="s">
        <v>40</v>
      </c>
      <c r="G29" s="49"/>
      <c r="H29" s="49"/>
      <c r="I29" s="49"/>
      <c r="J29" s="49"/>
      <c r="K29" s="49"/>
      <c r="L29" s="50">
        <v>0.20999999999999999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>
        <f>ROUND(AZ54,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1">
        <f>ROUND(AV54, 2)</f>
        <v>0</v>
      </c>
      <c r="AL29" s="49"/>
      <c r="AM29" s="49"/>
      <c r="AN29" s="49"/>
      <c r="AO29" s="49"/>
      <c r="AP29" s="49"/>
      <c r="AQ29" s="49"/>
      <c r="AR29" s="52"/>
      <c r="BE29" s="53"/>
    </row>
    <row r="30" s="3" customFormat="1" ht="14.4" customHeight="1">
      <c r="A30" s="3"/>
      <c r="B30" s="48"/>
      <c r="C30" s="49"/>
      <c r="D30" s="49"/>
      <c r="E30" s="49"/>
      <c r="F30" s="34" t="s">
        <v>41</v>
      </c>
      <c r="G30" s="49"/>
      <c r="H30" s="49"/>
      <c r="I30" s="49"/>
      <c r="J30" s="49"/>
      <c r="K30" s="49"/>
      <c r="L30" s="50">
        <v>0.14999999999999999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>
        <f>ROUND(BA54, 2)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1">
        <f>ROUND(AW54, 2)</f>
        <v>0</v>
      </c>
      <c r="AL30" s="49"/>
      <c r="AM30" s="49"/>
      <c r="AN30" s="49"/>
      <c r="AO30" s="49"/>
      <c r="AP30" s="49"/>
      <c r="AQ30" s="49"/>
      <c r="AR30" s="52"/>
      <c r="BE30" s="53"/>
    </row>
    <row r="31" hidden="1" s="3" customFormat="1" ht="14.4" customHeight="1">
      <c r="A31" s="3"/>
      <c r="B31" s="48"/>
      <c r="C31" s="49"/>
      <c r="D31" s="49"/>
      <c r="E31" s="49"/>
      <c r="F31" s="34" t="s">
        <v>42</v>
      </c>
      <c r="G31" s="49"/>
      <c r="H31" s="49"/>
      <c r="I31" s="49"/>
      <c r="J31" s="49"/>
      <c r="K31" s="49"/>
      <c r="L31" s="50">
        <v>0.20999999999999999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>
        <f>ROUND(BB54, 2)</f>
        <v>0</v>
      </c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1">
        <v>0</v>
      </c>
      <c r="AL31" s="49"/>
      <c r="AM31" s="49"/>
      <c r="AN31" s="49"/>
      <c r="AO31" s="49"/>
      <c r="AP31" s="49"/>
      <c r="AQ31" s="49"/>
      <c r="AR31" s="52"/>
      <c r="BE31" s="53"/>
    </row>
    <row r="32" hidden="1" s="3" customFormat="1" ht="14.4" customHeight="1">
      <c r="A32" s="3"/>
      <c r="B32" s="48"/>
      <c r="C32" s="49"/>
      <c r="D32" s="49"/>
      <c r="E32" s="49"/>
      <c r="F32" s="34" t="s">
        <v>43</v>
      </c>
      <c r="G32" s="49"/>
      <c r="H32" s="49"/>
      <c r="I32" s="49"/>
      <c r="J32" s="49"/>
      <c r="K32" s="49"/>
      <c r="L32" s="50">
        <v>0.14999999999999999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ROUND(BC54,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v>0</v>
      </c>
      <c r="AL32" s="49"/>
      <c r="AM32" s="49"/>
      <c r="AN32" s="49"/>
      <c r="AO32" s="49"/>
      <c r="AP32" s="49"/>
      <c r="AQ32" s="49"/>
      <c r="AR32" s="52"/>
      <c r="BE32" s="53"/>
    </row>
    <row r="33" hidden="1" s="3" customFormat="1" ht="14.4" customHeight="1">
      <c r="A33" s="3"/>
      <c r="B33" s="48"/>
      <c r="C33" s="49"/>
      <c r="D33" s="49"/>
      <c r="E33" s="49"/>
      <c r="F33" s="34" t="s">
        <v>44</v>
      </c>
      <c r="G33" s="49"/>
      <c r="H33" s="49"/>
      <c r="I33" s="49"/>
      <c r="J33" s="49"/>
      <c r="K33" s="49"/>
      <c r="L33" s="50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ROUND(BD54,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v>0</v>
      </c>
      <c r="AL33" s="49"/>
      <c r="AM33" s="49"/>
      <c r="AN33" s="49"/>
      <c r="AO33" s="49"/>
      <c r="AP33" s="49"/>
      <c r="AQ33" s="49"/>
      <c r="AR33" s="52"/>
      <c r="BE33" s="3"/>
    </row>
    <row r="34" s="2" customFormat="1" ht="6.96" customHeight="1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BE34" s="40"/>
    </row>
    <row r="35" s="2" customFormat="1" ht="25.92" customHeight="1">
      <c r="A35" s="40"/>
      <c r="B35" s="41"/>
      <c r="C35" s="54"/>
      <c r="D35" s="55" t="s">
        <v>45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46</v>
      </c>
      <c r="U35" s="56"/>
      <c r="V35" s="56"/>
      <c r="W35" s="56"/>
      <c r="X35" s="58" t="s">
        <v>47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6"/>
      <c r="BE35" s="40"/>
    </row>
    <row r="36" s="2" customFormat="1" ht="6.96" customHeigh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BE36" s="40"/>
    </row>
    <row r="37" s="2" customFormat="1" ht="6.96" customHeight="1">
      <c r="A37" s="40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46"/>
      <c r="BE37" s="40"/>
    </row>
    <row r="41" s="2" customFormat="1" ht="6.96" customHeight="1">
      <c r="A41" s="40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46"/>
      <c r="BE41" s="40"/>
    </row>
    <row r="42" s="2" customFormat="1" ht="24.96" customHeight="1">
      <c r="A42" s="40"/>
      <c r="B42" s="41"/>
      <c r="C42" s="25" t="s">
        <v>48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BE42" s="40"/>
    </row>
    <row r="43" s="2" customFormat="1" ht="6.96" customHeight="1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BE43" s="40"/>
    </row>
    <row r="44" s="4" customFormat="1" ht="12" customHeight="1">
      <c r="A44" s="4"/>
      <c r="B44" s="65"/>
      <c r="C44" s="34" t="s">
        <v>13</v>
      </c>
      <c r="D44" s="66"/>
      <c r="E44" s="66"/>
      <c r="F44" s="66"/>
      <c r="G44" s="66"/>
      <c r="H44" s="66"/>
      <c r="I44" s="66"/>
      <c r="J44" s="66"/>
      <c r="K44" s="66"/>
      <c r="L44" s="66" t="str">
        <f>K5</f>
        <v>R-115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7"/>
      <c r="BE44" s="4"/>
    </row>
    <row r="45" s="5" customFormat="1" ht="36.96" customHeight="1">
      <c r="A45" s="5"/>
      <c r="B45" s="68"/>
      <c r="C45" s="69" t="s">
        <v>16</v>
      </c>
      <c r="D45" s="70"/>
      <c r="E45" s="70"/>
      <c r="F45" s="70"/>
      <c r="G45" s="70"/>
      <c r="H45" s="70"/>
      <c r="I45" s="70"/>
      <c r="J45" s="70"/>
      <c r="K45" s="70"/>
      <c r="L45" s="71" t="str">
        <f>K6</f>
        <v>Dvorce, exteriérové schodiště BD č.p. 32 a 33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2"/>
      <c r="BE45" s="5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BE46" s="40"/>
    </row>
    <row r="47" s="2" customFormat="1" ht="12" customHeight="1">
      <c r="A47" s="40"/>
      <c r="B47" s="41"/>
      <c r="C47" s="34" t="s">
        <v>21</v>
      </c>
      <c r="D47" s="42"/>
      <c r="E47" s="42"/>
      <c r="F47" s="42"/>
      <c r="G47" s="42"/>
      <c r="H47" s="42"/>
      <c r="I47" s="42"/>
      <c r="J47" s="42"/>
      <c r="K47" s="42"/>
      <c r="L47" s="73" t="str">
        <f>IF(K8="","",K8)</f>
        <v xml:space="preserve"> </v>
      </c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4" t="s">
        <v>23</v>
      </c>
      <c r="AJ47" s="42"/>
      <c r="AK47" s="42"/>
      <c r="AL47" s="42"/>
      <c r="AM47" s="74" t="str">
        <f>IF(AN8= "","",AN8)</f>
        <v>22. 2. 2023</v>
      </c>
      <c r="AN47" s="74"/>
      <c r="AO47" s="42"/>
      <c r="AP47" s="42"/>
      <c r="AQ47" s="42"/>
      <c r="AR47" s="46"/>
      <c r="B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BE48" s="40"/>
    </row>
    <row r="49" s="2" customFormat="1" ht="15.15" customHeight="1">
      <c r="A49" s="40"/>
      <c r="B49" s="41"/>
      <c r="C49" s="34" t="s">
        <v>25</v>
      </c>
      <c r="D49" s="42"/>
      <c r="E49" s="42"/>
      <c r="F49" s="42"/>
      <c r="G49" s="42"/>
      <c r="H49" s="42"/>
      <c r="I49" s="42"/>
      <c r="J49" s="42"/>
      <c r="K49" s="42"/>
      <c r="L49" s="66" t="str">
        <f>IF(E11= "","",E11)</f>
        <v xml:space="preserve"> </v>
      </c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4" t="s">
        <v>30</v>
      </c>
      <c r="AJ49" s="42"/>
      <c r="AK49" s="42"/>
      <c r="AL49" s="42"/>
      <c r="AM49" s="75" t="str">
        <f>IF(E17="","",E17)</f>
        <v xml:space="preserve"> </v>
      </c>
      <c r="AN49" s="66"/>
      <c r="AO49" s="66"/>
      <c r="AP49" s="66"/>
      <c r="AQ49" s="42"/>
      <c r="AR49" s="46"/>
      <c r="AS49" s="76" t="s">
        <v>49</v>
      </c>
      <c r="AT49" s="77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40"/>
    </row>
    <row r="50" s="2" customFormat="1" ht="15.15" customHeight="1">
      <c r="A50" s="40"/>
      <c r="B50" s="41"/>
      <c r="C50" s="34" t="s">
        <v>28</v>
      </c>
      <c r="D50" s="42"/>
      <c r="E50" s="42"/>
      <c r="F50" s="42"/>
      <c r="G50" s="42"/>
      <c r="H50" s="42"/>
      <c r="I50" s="42"/>
      <c r="J50" s="42"/>
      <c r="K50" s="42"/>
      <c r="L50" s="66" t="str">
        <f>IF(E14= "Vyplň údaj","",E14)</f>
        <v/>
      </c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4" t="s">
        <v>32</v>
      </c>
      <c r="AJ50" s="42"/>
      <c r="AK50" s="42"/>
      <c r="AL50" s="42"/>
      <c r="AM50" s="75" t="str">
        <f>IF(E20="","",E20)</f>
        <v xml:space="preserve"> </v>
      </c>
      <c r="AN50" s="66"/>
      <c r="AO50" s="66"/>
      <c r="AP50" s="66"/>
      <c r="AQ50" s="42"/>
      <c r="AR50" s="46"/>
      <c r="AS50" s="80"/>
      <c r="AT50" s="81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40"/>
    </row>
    <row r="51" s="2" customFormat="1" ht="10.8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84"/>
      <c r="AT51" s="85"/>
      <c r="AU51" s="86"/>
      <c r="AV51" s="86"/>
      <c r="AW51" s="86"/>
      <c r="AX51" s="86"/>
      <c r="AY51" s="86"/>
      <c r="AZ51" s="86"/>
      <c r="BA51" s="86"/>
      <c r="BB51" s="86"/>
      <c r="BC51" s="86"/>
      <c r="BD51" s="87"/>
      <c r="BE51" s="40"/>
    </row>
    <row r="52" s="2" customFormat="1" ht="29.28" customHeight="1">
      <c r="A52" s="40"/>
      <c r="B52" s="41"/>
      <c r="C52" s="88" t="s">
        <v>50</v>
      </c>
      <c r="D52" s="89"/>
      <c r="E52" s="89"/>
      <c r="F52" s="89"/>
      <c r="G52" s="89"/>
      <c r="H52" s="90"/>
      <c r="I52" s="91" t="s">
        <v>51</v>
      </c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2" t="s">
        <v>52</v>
      </c>
      <c r="AH52" s="89"/>
      <c r="AI52" s="89"/>
      <c r="AJ52" s="89"/>
      <c r="AK52" s="89"/>
      <c r="AL52" s="89"/>
      <c r="AM52" s="89"/>
      <c r="AN52" s="91" t="s">
        <v>53</v>
      </c>
      <c r="AO52" s="89"/>
      <c r="AP52" s="89"/>
      <c r="AQ52" s="93" t="s">
        <v>54</v>
      </c>
      <c r="AR52" s="46"/>
      <c r="AS52" s="94" t="s">
        <v>55</v>
      </c>
      <c r="AT52" s="95" t="s">
        <v>56</v>
      </c>
      <c r="AU52" s="95" t="s">
        <v>57</v>
      </c>
      <c r="AV52" s="95" t="s">
        <v>58</v>
      </c>
      <c r="AW52" s="95" t="s">
        <v>59</v>
      </c>
      <c r="AX52" s="95" t="s">
        <v>60</v>
      </c>
      <c r="AY52" s="95" t="s">
        <v>61</v>
      </c>
      <c r="AZ52" s="95" t="s">
        <v>62</v>
      </c>
      <c r="BA52" s="95" t="s">
        <v>63</v>
      </c>
      <c r="BB52" s="95" t="s">
        <v>64</v>
      </c>
      <c r="BC52" s="95" t="s">
        <v>65</v>
      </c>
      <c r="BD52" s="96" t="s">
        <v>66</v>
      </c>
      <c r="BE52" s="40"/>
    </row>
    <row r="53" s="2" customFormat="1" ht="10.8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97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9"/>
      <c r="BE53" s="40"/>
    </row>
    <row r="54" s="6" customFormat="1" ht="32.4" customHeight="1">
      <c r="A54" s="6"/>
      <c r="B54" s="100"/>
      <c r="C54" s="101" t="s">
        <v>67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>
        <f>ROUND(AG55+AG58,2)</f>
        <v>0</v>
      </c>
      <c r="AH54" s="103"/>
      <c r="AI54" s="103"/>
      <c r="AJ54" s="103"/>
      <c r="AK54" s="103"/>
      <c r="AL54" s="103"/>
      <c r="AM54" s="103"/>
      <c r="AN54" s="104">
        <f>SUM(AG54,AT54)</f>
        <v>0</v>
      </c>
      <c r="AO54" s="104"/>
      <c r="AP54" s="104"/>
      <c r="AQ54" s="105" t="s">
        <v>19</v>
      </c>
      <c r="AR54" s="106"/>
      <c r="AS54" s="107">
        <f>ROUND(AS55+AS58,2)</f>
        <v>0</v>
      </c>
      <c r="AT54" s="108">
        <f>ROUND(SUM(AV54:AW54),2)</f>
        <v>0</v>
      </c>
      <c r="AU54" s="109">
        <f>ROUND(AU55+AU58,5)</f>
        <v>0</v>
      </c>
      <c r="AV54" s="108">
        <f>ROUND(AZ54*L29,2)</f>
        <v>0</v>
      </c>
      <c r="AW54" s="108">
        <f>ROUND(BA54*L30,2)</f>
        <v>0</v>
      </c>
      <c r="AX54" s="108">
        <f>ROUND(BB54*L29,2)</f>
        <v>0</v>
      </c>
      <c r="AY54" s="108">
        <f>ROUND(BC54*L30,2)</f>
        <v>0</v>
      </c>
      <c r="AZ54" s="108">
        <f>ROUND(AZ55+AZ58,2)</f>
        <v>0</v>
      </c>
      <c r="BA54" s="108">
        <f>ROUND(BA55+BA58,2)</f>
        <v>0</v>
      </c>
      <c r="BB54" s="108">
        <f>ROUND(BB55+BB58,2)</f>
        <v>0</v>
      </c>
      <c r="BC54" s="108">
        <f>ROUND(BC55+BC58,2)</f>
        <v>0</v>
      </c>
      <c r="BD54" s="110">
        <f>ROUND(BD55+BD58,2)</f>
        <v>0</v>
      </c>
      <c r="BE54" s="6"/>
      <c r="BS54" s="111" t="s">
        <v>68</v>
      </c>
      <c r="BT54" s="111" t="s">
        <v>69</v>
      </c>
      <c r="BU54" s="112" t="s">
        <v>70</v>
      </c>
      <c r="BV54" s="111" t="s">
        <v>71</v>
      </c>
      <c r="BW54" s="111" t="s">
        <v>5</v>
      </c>
      <c r="BX54" s="111" t="s">
        <v>72</v>
      </c>
      <c r="CL54" s="111" t="s">
        <v>19</v>
      </c>
    </row>
    <row r="55" s="7" customFormat="1" ht="16.5" customHeight="1">
      <c r="A55" s="7"/>
      <c r="B55" s="113"/>
      <c r="C55" s="114"/>
      <c r="D55" s="115" t="s">
        <v>73</v>
      </c>
      <c r="E55" s="115"/>
      <c r="F55" s="115"/>
      <c r="G55" s="115"/>
      <c r="H55" s="115"/>
      <c r="I55" s="116"/>
      <c r="J55" s="115" t="s">
        <v>74</v>
      </c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7">
        <f>ROUND(SUM(AG56:AG57),2)</f>
        <v>0</v>
      </c>
      <c r="AH55" s="116"/>
      <c r="AI55" s="116"/>
      <c r="AJ55" s="116"/>
      <c r="AK55" s="116"/>
      <c r="AL55" s="116"/>
      <c r="AM55" s="116"/>
      <c r="AN55" s="118">
        <f>SUM(AG55,AT55)</f>
        <v>0</v>
      </c>
      <c r="AO55" s="116"/>
      <c r="AP55" s="116"/>
      <c r="AQ55" s="119" t="s">
        <v>75</v>
      </c>
      <c r="AR55" s="120"/>
      <c r="AS55" s="121">
        <f>ROUND(SUM(AS56:AS57),2)</f>
        <v>0</v>
      </c>
      <c r="AT55" s="122">
        <f>ROUND(SUM(AV55:AW55),2)</f>
        <v>0</v>
      </c>
      <c r="AU55" s="123">
        <f>ROUND(SUM(AU56:AU57),5)</f>
        <v>0</v>
      </c>
      <c r="AV55" s="122">
        <f>ROUND(AZ55*L29,2)</f>
        <v>0</v>
      </c>
      <c r="AW55" s="122">
        <f>ROUND(BA55*L30,2)</f>
        <v>0</v>
      </c>
      <c r="AX55" s="122">
        <f>ROUND(BB55*L29,2)</f>
        <v>0</v>
      </c>
      <c r="AY55" s="122">
        <f>ROUND(BC55*L30,2)</f>
        <v>0</v>
      </c>
      <c r="AZ55" s="122">
        <f>ROUND(SUM(AZ56:AZ57),2)</f>
        <v>0</v>
      </c>
      <c r="BA55" s="122">
        <f>ROUND(SUM(BA56:BA57),2)</f>
        <v>0</v>
      </c>
      <c r="BB55" s="122">
        <f>ROUND(SUM(BB56:BB57),2)</f>
        <v>0</v>
      </c>
      <c r="BC55" s="122">
        <f>ROUND(SUM(BC56:BC57),2)</f>
        <v>0</v>
      </c>
      <c r="BD55" s="124">
        <f>ROUND(SUM(BD56:BD57),2)</f>
        <v>0</v>
      </c>
      <c r="BE55" s="7"/>
      <c r="BS55" s="125" t="s">
        <v>68</v>
      </c>
      <c r="BT55" s="125" t="s">
        <v>76</v>
      </c>
      <c r="BU55" s="125" t="s">
        <v>70</v>
      </c>
      <c r="BV55" s="125" t="s">
        <v>71</v>
      </c>
      <c r="BW55" s="125" t="s">
        <v>77</v>
      </c>
      <c r="BX55" s="125" t="s">
        <v>5</v>
      </c>
      <c r="CL55" s="125" t="s">
        <v>19</v>
      </c>
      <c r="CM55" s="125" t="s">
        <v>76</v>
      </c>
    </row>
    <row r="56" s="4" customFormat="1" ht="16.5" customHeight="1">
      <c r="A56" s="126" t="s">
        <v>78</v>
      </c>
      <c r="B56" s="65"/>
      <c r="C56" s="127"/>
      <c r="D56" s="127"/>
      <c r="E56" s="128" t="s">
        <v>79</v>
      </c>
      <c r="F56" s="128"/>
      <c r="G56" s="128"/>
      <c r="H56" s="128"/>
      <c r="I56" s="128"/>
      <c r="J56" s="127"/>
      <c r="K56" s="128" t="s">
        <v>80</v>
      </c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28"/>
      <c r="AB56" s="128"/>
      <c r="AC56" s="128"/>
      <c r="AD56" s="128"/>
      <c r="AE56" s="128"/>
      <c r="AF56" s="128"/>
      <c r="AG56" s="129">
        <f>'SO 01.1 - Schodiště k č.p...'!J32</f>
        <v>0</v>
      </c>
      <c r="AH56" s="127"/>
      <c r="AI56" s="127"/>
      <c r="AJ56" s="127"/>
      <c r="AK56" s="127"/>
      <c r="AL56" s="127"/>
      <c r="AM56" s="127"/>
      <c r="AN56" s="129">
        <f>SUM(AG56,AT56)</f>
        <v>0</v>
      </c>
      <c r="AO56" s="127"/>
      <c r="AP56" s="127"/>
      <c r="AQ56" s="130" t="s">
        <v>81</v>
      </c>
      <c r="AR56" s="67"/>
      <c r="AS56" s="131">
        <v>0</v>
      </c>
      <c r="AT56" s="132">
        <f>ROUND(SUM(AV56:AW56),2)</f>
        <v>0</v>
      </c>
      <c r="AU56" s="133">
        <f>'SO 01.1 - Schodiště k č.p...'!P95</f>
        <v>0</v>
      </c>
      <c r="AV56" s="132">
        <f>'SO 01.1 - Schodiště k č.p...'!J35</f>
        <v>0</v>
      </c>
      <c r="AW56" s="132">
        <f>'SO 01.1 - Schodiště k č.p...'!J36</f>
        <v>0</v>
      </c>
      <c r="AX56" s="132">
        <f>'SO 01.1 - Schodiště k č.p...'!J37</f>
        <v>0</v>
      </c>
      <c r="AY56" s="132">
        <f>'SO 01.1 - Schodiště k č.p...'!J38</f>
        <v>0</v>
      </c>
      <c r="AZ56" s="132">
        <f>'SO 01.1 - Schodiště k č.p...'!F35</f>
        <v>0</v>
      </c>
      <c r="BA56" s="132">
        <f>'SO 01.1 - Schodiště k č.p...'!F36</f>
        <v>0</v>
      </c>
      <c r="BB56" s="132">
        <f>'SO 01.1 - Schodiště k č.p...'!F37</f>
        <v>0</v>
      </c>
      <c r="BC56" s="132">
        <f>'SO 01.1 - Schodiště k č.p...'!F38</f>
        <v>0</v>
      </c>
      <c r="BD56" s="134">
        <f>'SO 01.1 - Schodiště k č.p...'!F39</f>
        <v>0</v>
      </c>
      <c r="BE56" s="4"/>
      <c r="BT56" s="135" t="s">
        <v>82</v>
      </c>
      <c r="BV56" s="135" t="s">
        <v>71</v>
      </c>
      <c r="BW56" s="135" t="s">
        <v>83</v>
      </c>
      <c r="BX56" s="135" t="s">
        <v>77</v>
      </c>
      <c r="CL56" s="135" t="s">
        <v>19</v>
      </c>
    </row>
    <row r="57" s="4" customFormat="1" ht="16.5" customHeight="1">
      <c r="A57" s="126" t="s">
        <v>78</v>
      </c>
      <c r="B57" s="65"/>
      <c r="C57" s="127"/>
      <c r="D57" s="127"/>
      <c r="E57" s="128" t="s">
        <v>84</v>
      </c>
      <c r="F57" s="128"/>
      <c r="G57" s="128"/>
      <c r="H57" s="128"/>
      <c r="I57" s="128"/>
      <c r="J57" s="127"/>
      <c r="K57" s="128" t="s">
        <v>85</v>
      </c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9">
        <f>'SO 01.2 - Schodiště k č.p...'!J32</f>
        <v>0</v>
      </c>
      <c r="AH57" s="127"/>
      <c r="AI57" s="127"/>
      <c r="AJ57" s="127"/>
      <c r="AK57" s="127"/>
      <c r="AL57" s="127"/>
      <c r="AM57" s="127"/>
      <c r="AN57" s="129">
        <f>SUM(AG57,AT57)</f>
        <v>0</v>
      </c>
      <c r="AO57" s="127"/>
      <c r="AP57" s="127"/>
      <c r="AQ57" s="130" t="s">
        <v>81</v>
      </c>
      <c r="AR57" s="67"/>
      <c r="AS57" s="131">
        <v>0</v>
      </c>
      <c r="AT57" s="132">
        <f>ROUND(SUM(AV57:AW57),2)</f>
        <v>0</v>
      </c>
      <c r="AU57" s="133">
        <f>'SO 01.2 - Schodiště k č.p...'!P95</f>
        <v>0</v>
      </c>
      <c r="AV57" s="132">
        <f>'SO 01.2 - Schodiště k č.p...'!J35</f>
        <v>0</v>
      </c>
      <c r="AW57" s="132">
        <f>'SO 01.2 - Schodiště k č.p...'!J36</f>
        <v>0</v>
      </c>
      <c r="AX57" s="132">
        <f>'SO 01.2 - Schodiště k č.p...'!J37</f>
        <v>0</v>
      </c>
      <c r="AY57" s="132">
        <f>'SO 01.2 - Schodiště k č.p...'!J38</f>
        <v>0</v>
      </c>
      <c r="AZ57" s="132">
        <f>'SO 01.2 - Schodiště k č.p...'!F35</f>
        <v>0</v>
      </c>
      <c r="BA57" s="132">
        <f>'SO 01.2 - Schodiště k č.p...'!F36</f>
        <v>0</v>
      </c>
      <c r="BB57" s="132">
        <f>'SO 01.2 - Schodiště k č.p...'!F37</f>
        <v>0</v>
      </c>
      <c r="BC57" s="132">
        <f>'SO 01.2 - Schodiště k č.p...'!F38</f>
        <v>0</v>
      </c>
      <c r="BD57" s="134">
        <f>'SO 01.2 - Schodiště k č.p...'!F39</f>
        <v>0</v>
      </c>
      <c r="BE57" s="4"/>
      <c r="BT57" s="135" t="s">
        <v>82</v>
      </c>
      <c r="BV57" s="135" t="s">
        <v>71</v>
      </c>
      <c r="BW57" s="135" t="s">
        <v>86</v>
      </c>
      <c r="BX57" s="135" t="s">
        <v>77</v>
      </c>
      <c r="CL57" s="135" t="s">
        <v>19</v>
      </c>
    </row>
    <row r="58" s="7" customFormat="1" ht="16.5" customHeight="1">
      <c r="A58" s="7"/>
      <c r="B58" s="113"/>
      <c r="C58" s="114"/>
      <c r="D58" s="115" t="s">
        <v>87</v>
      </c>
      <c r="E58" s="115"/>
      <c r="F58" s="115"/>
      <c r="G58" s="115"/>
      <c r="H58" s="115"/>
      <c r="I58" s="116"/>
      <c r="J58" s="115" t="s">
        <v>88</v>
      </c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115"/>
      <c r="AE58" s="115"/>
      <c r="AF58" s="115"/>
      <c r="AG58" s="117">
        <f>ROUND(SUM(AG59:AG60),2)</f>
        <v>0</v>
      </c>
      <c r="AH58" s="116"/>
      <c r="AI58" s="116"/>
      <c r="AJ58" s="116"/>
      <c r="AK58" s="116"/>
      <c r="AL58" s="116"/>
      <c r="AM58" s="116"/>
      <c r="AN58" s="118">
        <f>SUM(AG58,AT58)</f>
        <v>0</v>
      </c>
      <c r="AO58" s="116"/>
      <c r="AP58" s="116"/>
      <c r="AQ58" s="119" t="s">
        <v>75</v>
      </c>
      <c r="AR58" s="120"/>
      <c r="AS58" s="121">
        <f>ROUND(SUM(AS59:AS60),2)</f>
        <v>0</v>
      </c>
      <c r="AT58" s="122">
        <f>ROUND(SUM(AV58:AW58),2)</f>
        <v>0</v>
      </c>
      <c r="AU58" s="123">
        <f>ROUND(SUM(AU59:AU60),5)</f>
        <v>0</v>
      </c>
      <c r="AV58" s="122">
        <f>ROUND(AZ58*L29,2)</f>
        <v>0</v>
      </c>
      <c r="AW58" s="122">
        <f>ROUND(BA58*L30,2)</f>
        <v>0</v>
      </c>
      <c r="AX58" s="122">
        <f>ROUND(BB58*L29,2)</f>
        <v>0</v>
      </c>
      <c r="AY58" s="122">
        <f>ROUND(BC58*L30,2)</f>
        <v>0</v>
      </c>
      <c r="AZ58" s="122">
        <f>ROUND(SUM(AZ59:AZ60),2)</f>
        <v>0</v>
      </c>
      <c r="BA58" s="122">
        <f>ROUND(SUM(BA59:BA60),2)</f>
        <v>0</v>
      </c>
      <c r="BB58" s="122">
        <f>ROUND(SUM(BB59:BB60),2)</f>
        <v>0</v>
      </c>
      <c r="BC58" s="122">
        <f>ROUND(SUM(BC59:BC60),2)</f>
        <v>0</v>
      </c>
      <c r="BD58" s="124">
        <f>ROUND(SUM(BD59:BD60),2)</f>
        <v>0</v>
      </c>
      <c r="BE58" s="7"/>
      <c r="BS58" s="125" t="s">
        <v>68</v>
      </c>
      <c r="BT58" s="125" t="s">
        <v>76</v>
      </c>
      <c r="BU58" s="125" t="s">
        <v>70</v>
      </c>
      <c r="BV58" s="125" t="s">
        <v>71</v>
      </c>
      <c r="BW58" s="125" t="s">
        <v>89</v>
      </c>
      <c r="BX58" s="125" t="s">
        <v>5</v>
      </c>
      <c r="CL58" s="125" t="s">
        <v>90</v>
      </c>
      <c r="CM58" s="125" t="s">
        <v>82</v>
      </c>
    </row>
    <row r="59" s="4" customFormat="1" ht="16.5" customHeight="1">
      <c r="A59" s="126" t="s">
        <v>78</v>
      </c>
      <c r="B59" s="65"/>
      <c r="C59" s="127"/>
      <c r="D59" s="127"/>
      <c r="E59" s="128" t="s">
        <v>91</v>
      </c>
      <c r="F59" s="128"/>
      <c r="G59" s="128"/>
      <c r="H59" s="128"/>
      <c r="I59" s="128"/>
      <c r="J59" s="127"/>
      <c r="K59" s="128" t="s">
        <v>92</v>
      </c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29">
        <f>'ON - Ostatní náklady'!J32</f>
        <v>0</v>
      </c>
      <c r="AH59" s="127"/>
      <c r="AI59" s="127"/>
      <c r="AJ59" s="127"/>
      <c r="AK59" s="127"/>
      <c r="AL59" s="127"/>
      <c r="AM59" s="127"/>
      <c r="AN59" s="129">
        <f>SUM(AG59,AT59)</f>
        <v>0</v>
      </c>
      <c r="AO59" s="127"/>
      <c r="AP59" s="127"/>
      <c r="AQ59" s="130" t="s">
        <v>81</v>
      </c>
      <c r="AR59" s="67"/>
      <c r="AS59" s="131">
        <v>0</v>
      </c>
      <c r="AT59" s="132">
        <f>ROUND(SUM(AV59:AW59),2)</f>
        <v>0</v>
      </c>
      <c r="AU59" s="133">
        <f>'ON - Ostatní náklady'!P86</f>
        <v>0</v>
      </c>
      <c r="AV59" s="132">
        <f>'ON - Ostatní náklady'!J35</f>
        <v>0</v>
      </c>
      <c r="AW59" s="132">
        <f>'ON - Ostatní náklady'!J36</f>
        <v>0</v>
      </c>
      <c r="AX59" s="132">
        <f>'ON - Ostatní náklady'!J37</f>
        <v>0</v>
      </c>
      <c r="AY59" s="132">
        <f>'ON - Ostatní náklady'!J38</f>
        <v>0</v>
      </c>
      <c r="AZ59" s="132">
        <f>'ON - Ostatní náklady'!F35</f>
        <v>0</v>
      </c>
      <c r="BA59" s="132">
        <f>'ON - Ostatní náklady'!F36</f>
        <v>0</v>
      </c>
      <c r="BB59" s="132">
        <f>'ON - Ostatní náklady'!F37</f>
        <v>0</v>
      </c>
      <c r="BC59" s="132">
        <f>'ON - Ostatní náklady'!F38</f>
        <v>0</v>
      </c>
      <c r="BD59" s="134">
        <f>'ON - Ostatní náklady'!F39</f>
        <v>0</v>
      </c>
      <c r="BE59" s="4"/>
      <c r="BT59" s="135" t="s">
        <v>82</v>
      </c>
      <c r="BV59" s="135" t="s">
        <v>71</v>
      </c>
      <c r="BW59" s="135" t="s">
        <v>93</v>
      </c>
      <c r="BX59" s="135" t="s">
        <v>89</v>
      </c>
      <c r="CL59" s="135" t="s">
        <v>19</v>
      </c>
    </row>
    <row r="60" s="4" customFormat="1" ht="16.5" customHeight="1">
      <c r="A60" s="126" t="s">
        <v>78</v>
      </c>
      <c r="B60" s="65"/>
      <c r="C60" s="127"/>
      <c r="D60" s="127"/>
      <c r="E60" s="128" t="s">
        <v>94</v>
      </c>
      <c r="F60" s="128"/>
      <c r="G60" s="128"/>
      <c r="H60" s="128"/>
      <c r="I60" s="128"/>
      <c r="J60" s="127"/>
      <c r="K60" s="128" t="s">
        <v>95</v>
      </c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  <c r="AF60" s="128"/>
      <c r="AG60" s="129">
        <f>'VRN - Vedlejší rozpočtové...'!J32</f>
        <v>0</v>
      </c>
      <c r="AH60" s="127"/>
      <c r="AI60" s="127"/>
      <c r="AJ60" s="127"/>
      <c r="AK60" s="127"/>
      <c r="AL60" s="127"/>
      <c r="AM60" s="127"/>
      <c r="AN60" s="129">
        <f>SUM(AG60,AT60)</f>
        <v>0</v>
      </c>
      <c r="AO60" s="127"/>
      <c r="AP60" s="127"/>
      <c r="AQ60" s="130" t="s">
        <v>81</v>
      </c>
      <c r="AR60" s="67"/>
      <c r="AS60" s="136">
        <v>0</v>
      </c>
      <c r="AT60" s="137">
        <f>ROUND(SUM(AV60:AW60),2)</f>
        <v>0</v>
      </c>
      <c r="AU60" s="138">
        <f>'VRN - Vedlejší rozpočtové...'!P86</f>
        <v>0</v>
      </c>
      <c r="AV60" s="137">
        <f>'VRN - Vedlejší rozpočtové...'!J35</f>
        <v>0</v>
      </c>
      <c r="AW60" s="137">
        <f>'VRN - Vedlejší rozpočtové...'!J36</f>
        <v>0</v>
      </c>
      <c r="AX60" s="137">
        <f>'VRN - Vedlejší rozpočtové...'!J37</f>
        <v>0</v>
      </c>
      <c r="AY60" s="137">
        <f>'VRN - Vedlejší rozpočtové...'!J38</f>
        <v>0</v>
      </c>
      <c r="AZ60" s="137">
        <f>'VRN - Vedlejší rozpočtové...'!F35</f>
        <v>0</v>
      </c>
      <c r="BA60" s="137">
        <f>'VRN - Vedlejší rozpočtové...'!F36</f>
        <v>0</v>
      </c>
      <c r="BB60" s="137">
        <f>'VRN - Vedlejší rozpočtové...'!F37</f>
        <v>0</v>
      </c>
      <c r="BC60" s="137">
        <f>'VRN - Vedlejší rozpočtové...'!F38</f>
        <v>0</v>
      </c>
      <c r="BD60" s="139">
        <f>'VRN - Vedlejší rozpočtové...'!F39</f>
        <v>0</v>
      </c>
      <c r="BE60" s="4"/>
      <c r="BT60" s="135" t="s">
        <v>82</v>
      </c>
      <c r="BV60" s="135" t="s">
        <v>71</v>
      </c>
      <c r="BW60" s="135" t="s">
        <v>96</v>
      </c>
      <c r="BX60" s="135" t="s">
        <v>89</v>
      </c>
      <c r="CL60" s="135" t="s">
        <v>19</v>
      </c>
    </row>
    <row r="61" s="2" customFormat="1" ht="30" customHeight="1">
      <c r="A61" s="40"/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6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="2" customFormat="1" ht="6.96" customHeight="1">
      <c r="A62" s="40"/>
      <c r="B62" s="61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46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</sheetData>
  <sheetProtection sheet="1" formatColumns="0" formatRows="0" objects="1" scenarios="1" spinCount="100000" saltValue="jIPVrwgpvZbXusQoQHN8WBf6AykJNWmWOmw1EUc11nU7V+0yJeAxNHHUBCVlkGjArF73joKGYX6PysDq2AUo3g==" hashValue="9wEd4RUBxqawjwAdxga7CwFt1TXdV0X34SIbRup7Kuh5Ol3S6hmQ9VVI9IuSplZMPhb5/olW4MhV3Nawhd5yLQ==" algorithmName="SHA-512" password="CC35"/>
  <mergeCells count="62">
    <mergeCell ref="L45:AO45"/>
    <mergeCell ref="AM47:AN47"/>
    <mergeCell ref="AS49:AT51"/>
    <mergeCell ref="AM49:AP49"/>
    <mergeCell ref="AM50:AP50"/>
    <mergeCell ref="C52:G52"/>
    <mergeCell ref="AG52:AM52"/>
    <mergeCell ref="AN52:AP52"/>
    <mergeCell ref="I52:AF52"/>
    <mergeCell ref="AG55:AM55"/>
    <mergeCell ref="AN55:AP55"/>
    <mergeCell ref="J55:AF55"/>
    <mergeCell ref="D55:H55"/>
    <mergeCell ref="AN56:AP56"/>
    <mergeCell ref="E56:I56"/>
    <mergeCell ref="K56:AF56"/>
    <mergeCell ref="AG56:AM56"/>
    <mergeCell ref="K57:AF57"/>
    <mergeCell ref="AN57:AP57"/>
    <mergeCell ref="E57:I57"/>
    <mergeCell ref="AG57:AM57"/>
    <mergeCell ref="AG58:AM58"/>
    <mergeCell ref="AN58:AP58"/>
    <mergeCell ref="D58:H58"/>
    <mergeCell ref="J58:AF58"/>
    <mergeCell ref="AN59:AP59"/>
    <mergeCell ref="AG59:AM59"/>
    <mergeCell ref="E59:I59"/>
    <mergeCell ref="K59:AF59"/>
    <mergeCell ref="AN60:AP60"/>
    <mergeCell ref="AG60:AM60"/>
    <mergeCell ref="E60:I60"/>
    <mergeCell ref="K60:AF60"/>
    <mergeCell ref="AG54:AM54"/>
    <mergeCell ref="AN54:AP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</mergeCells>
  <hyperlinks>
    <hyperlink ref="A56" location="'SO 01.1 - Schodiště k č.p...'!C2" display="/"/>
    <hyperlink ref="A57" location="'SO 01.2 - Schodiště k č.p...'!C2" display="/"/>
    <hyperlink ref="A59" location="'ON - Ostatní náklady'!C2" display="/"/>
    <hyperlink ref="A60" location="'VRN - Vedlejší rozpočtové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83</v>
      </c>
      <c r="AZ2" s="140" t="s">
        <v>97</v>
      </c>
      <c r="BA2" s="140" t="s">
        <v>19</v>
      </c>
      <c r="BB2" s="140" t="s">
        <v>19</v>
      </c>
      <c r="BC2" s="140" t="s">
        <v>98</v>
      </c>
      <c r="BD2" s="140" t="s">
        <v>82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76</v>
      </c>
      <c r="AZ3" s="140" t="s">
        <v>99</v>
      </c>
      <c r="BA3" s="140" t="s">
        <v>19</v>
      </c>
      <c r="BB3" s="140" t="s">
        <v>19</v>
      </c>
      <c r="BC3" s="140" t="s">
        <v>100</v>
      </c>
      <c r="BD3" s="140" t="s">
        <v>82</v>
      </c>
    </row>
    <row r="4" s="1" customFormat="1" ht="24.96" customHeight="1">
      <c r="B4" s="22"/>
      <c r="D4" s="143" t="s">
        <v>101</v>
      </c>
      <c r="L4" s="22"/>
      <c r="M4" s="144" t="s">
        <v>10</v>
      </c>
      <c r="AT4" s="19" t="s">
        <v>4</v>
      </c>
      <c r="AZ4" s="140" t="s">
        <v>102</v>
      </c>
      <c r="BA4" s="140" t="s">
        <v>19</v>
      </c>
      <c r="BB4" s="140" t="s">
        <v>19</v>
      </c>
      <c r="BC4" s="140" t="s">
        <v>103</v>
      </c>
      <c r="BD4" s="140" t="s">
        <v>82</v>
      </c>
    </row>
    <row r="5" s="1" customFormat="1" ht="6.96" customHeight="1">
      <c r="B5" s="22"/>
      <c r="L5" s="22"/>
      <c r="AZ5" s="140" t="s">
        <v>104</v>
      </c>
      <c r="BA5" s="140" t="s">
        <v>19</v>
      </c>
      <c r="BB5" s="140" t="s">
        <v>19</v>
      </c>
      <c r="BC5" s="140" t="s">
        <v>105</v>
      </c>
      <c r="BD5" s="140" t="s">
        <v>82</v>
      </c>
    </row>
    <row r="6" s="1" customFormat="1" ht="12" customHeight="1">
      <c r="B6" s="22"/>
      <c r="D6" s="145" t="s">
        <v>16</v>
      </c>
      <c r="L6" s="22"/>
      <c r="AZ6" s="140" t="s">
        <v>106</v>
      </c>
      <c r="BA6" s="140" t="s">
        <v>19</v>
      </c>
      <c r="BB6" s="140" t="s">
        <v>19</v>
      </c>
      <c r="BC6" s="140" t="s">
        <v>107</v>
      </c>
      <c r="BD6" s="140" t="s">
        <v>82</v>
      </c>
    </row>
    <row r="7" s="1" customFormat="1" ht="16.5" customHeight="1">
      <c r="B7" s="22"/>
      <c r="E7" s="146" t="str">
        <f>'Rekapitulace stavby'!K6</f>
        <v>Dvorce, exteriérové schodiště BD č.p. 32 a 33</v>
      </c>
      <c r="F7" s="145"/>
      <c r="G7" s="145"/>
      <c r="H7" s="145"/>
      <c r="L7" s="22"/>
      <c r="AZ7" s="140" t="s">
        <v>108</v>
      </c>
      <c r="BA7" s="140" t="s">
        <v>19</v>
      </c>
      <c r="BB7" s="140" t="s">
        <v>19</v>
      </c>
      <c r="BC7" s="140" t="s">
        <v>109</v>
      </c>
      <c r="BD7" s="140" t="s">
        <v>82</v>
      </c>
    </row>
    <row r="8" s="1" customFormat="1" ht="12" customHeight="1">
      <c r="B8" s="22"/>
      <c r="D8" s="145" t="s">
        <v>110</v>
      </c>
      <c r="L8" s="22"/>
    </row>
    <row r="9" s="2" customFormat="1" ht="16.5" customHeight="1">
      <c r="A9" s="40"/>
      <c r="B9" s="46"/>
      <c r="C9" s="40"/>
      <c r="D9" s="40"/>
      <c r="E9" s="146" t="s">
        <v>111</v>
      </c>
      <c r="F9" s="40"/>
      <c r="G9" s="40"/>
      <c r="H9" s="40"/>
      <c r="I9" s="40"/>
      <c r="J9" s="40"/>
      <c r="K9" s="40"/>
      <c r="L9" s="147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5" t="s">
        <v>112</v>
      </c>
      <c r="E10" s="40"/>
      <c r="F10" s="40"/>
      <c r="G10" s="40"/>
      <c r="H10" s="40"/>
      <c r="I10" s="40"/>
      <c r="J10" s="40"/>
      <c r="K10" s="40"/>
      <c r="L10" s="147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8" t="s">
        <v>113</v>
      </c>
      <c r="F11" s="40"/>
      <c r="G11" s="40"/>
      <c r="H11" s="40"/>
      <c r="I11" s="40"/>
      <c r="J11" s="40"/>
      <c r="K11" s="40"/>
      <c r="L11" s="147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7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5" t="s">
        <v>18</v>
      </c>
      <c r="E13" s="40"/>
      <c r="F13" s="135" t="s">
        <v>19</v>
      </c>
      <c r="G13" s="40"/>
      <c r="H13" s="40"/>
      <c r="I13" s="145" t="s">
        <v>20</v>
      </c>
      <c r="J13" s="135" t="s">
        <v>19</v>
      </c>
      <c r="K13" s="40"/>
      <c r="L13" s="147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5" t="s">
        <v>21</v>
      </c>
      <c r="E14" s="40"/>
      <c r="F14" s="135" t="s">
        <v>22</v>
      </c>
      <c r="G14" s="40"/>
      <c r="H14" s="40"/>
      <c r="I14" s="145" t="s">
        <v>23</v>
      </c>
      <c r="J14" s="149" t="str">
        <f>'Rekapitulace stavby'!AN8</f>
        <v>22. 2. 2023</v>
      </c>
      <c r="K14" s="40"/>
      <c r="L14" s="147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7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5" t="s">
        <v>25</v>
      </c>
      <c r="E16" s="40"/>
      <c r="F16" s="40"/>
      <c r="G16" s="40"/>
      <c r="H16" s="40"/>
      <c r="I16" s="145" t="s">
        <v>26</v>
      </c>
      <c r="J16" s="135" t="str">
        <f>IF('Rekapitulace stavby'!AN10="","",'Rekapitulace stavby'!AN10)</f>
        <v/>
      </c>
      <c r="K16" s="40"/>
      <c r="L16" s="147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tr">
        <f>IF('Rekapitulace stavby'!E11="","",'Rekapitulace stavby'!E11)</f>
        <v xml:space="preserve"> </v>
      </c>
      <c r="F17" s="40"/>
      <c r="G17" s="40"/>
      <c r="H17" s="40"/>
      <c r="I17" s="145" t="s">
        <v>27</v>
      </c>
      <c r="J17" s="135" t="str">
        <f>IF('Rekapitulace stavby'!AN11="","",'Rekapitulace stavby'!AN11)</f>
        <v/>
      </c>
      <c r="K17" s="40"/>
      <c r="L17" s="147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7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5" t="s">
        <v>28</v>
      </c>
      <c r="E19" s="40"/>
      <c r="F19" s="40"/>
      <c r="G19" s="40"/>
      <c r="H19" s="40"/>
      <c r="I19" s="145" t="s">
        <v>26</v>
      </c>
      <c r="J19" s="35" t="str">
        <f>'Rekapitulace stavby'!AN13</f>
        <v>Vyplň údaj</v>
      </c>
      <c r="K19" s="40"/>
      <c r="L19" s="147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5" t="s">
        <v>27</v>
      </c>
      <c r="J20" s="35" t="str">
        <f>'Rekapitulace stavby'!AN14</f>
        <v>Vyplň údaj</v>
      </c>
      <c r="K20" s="40"/>
      <c r="L20" s="147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7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5" t="s">
        <v>30</v>
      </c>
      <c r="E22" s="40"/>
      <c r="F22" s="40"/>
      <c r="G22" s="40"/>
      <c r="H22" s="40"/>
      <c r="I22" s="145" t="s">
        <v>26</v>
      </c>
      <c r="J22" s="135" t="str">
        <f>IF('Rekapitulace stavby'!AN16="","",'Rekapitulace stavby'!AN16)</f>
        <v/>
      </c>
      <c r="K22" s="40"/>
      <c r="L22" s="147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tr">
        <f>IF('Rekapitulace stavby'!E17="","",'Rekapitulace stavby'!E17)</f>
        <v xml:space="preserve"> </v>
      </c>
      <c r="F23" s="40"/>
      <c r="G23" s="40"/>
      <c r="H23" s="40"/>
      <c r="I23" s="145" t="s">
        <v>27</v>
      </c>
      <c r="J23" s="135" t="str">
        <f>IF('Rekapitulace stavby'!AN17="","",'Rekapitulace stavby'!AN17)</f>
        <v/>
      </c>
      <c r="K23" s="40"/>
      <c r="L23" s="147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7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5" t="s">
        <v>32</v>
      </c>
      <c r="E25" s="40"/>
      <c r="F25" s="40"/>
      <c r="G25" s="40"/>
      <c r="H25" s="40"/>
      <c r="I25" s="145" t="s">
        <v>26</v>
      </c>
      <c r="J25" s="135" t="str">
        <f>IF('Rekapitulace stavby'!AN19="","",'Rekapitulace stavby'!AN19)</f>
        <v/>
      </c>
      <c r="K25" s="40"/>
      <c r="L25" s="147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tr">
        <f>IF('Rekapitulace stavby'!E20="","",'Rekapitulace stavby'!E20)</f>
        <v xml:space="preserve"> </v>
      </c>
      <c r="F26" s="40"/>
      <c r="G26" s="40"/>
      <c r="H26" s="40"/>
      <c r="I26" s="145" t="s">
        <v>27</v>
      </c>
      <c r="J26" s="135" t="str">
        <f>IF('Rekapitulace stavby'!AN20="","",'Rekapitulace stavby'!AN20)</f>
        <v/>
      </c>
      <c r="K26" s="40"/>
      <c r="L26" s="147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7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5" t="s">
        <v>33</v>
      </c>
      <c r="E28" s="40"/>
      <c r="F28" s="40"/>
      <c r="G28" s="40"/>
      <c r="H28" s="40"/>
      <c r="I28" s="40"/>
      <c r="J28" s="40"/>
      <c r="K28" s="40"/>
      <c r="L28" s="147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50"/>
      <c r="B29" s="151"/>
      <c r="C29" s="150"/>
      <c r="D29" s="150"/>
      <c r="E29" s="152" t="s">
        <v>19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7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4"/>
      <c r="E31" s="154"/>
      <c r="F31" s="154"/>
      <c r="G31" s="154"/>
      <c r="H31" s="154"/>
      <c r="I31" s="154"/>
      <c r="J31" s="154"/>
      <c r="K31" s="154"/>
      <c r="L31" s="147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5" t="s">
        <v>35</v>
      </c>
      <c r="E32" s="40"/>
      <c r="F32" s="40"/>
      <c r="G32" s="40"/>
      <c r="H32" s="40"/>
      <c r="I32" s="40"/>
      <c r="J32" s="156">
        <f>ROUND(J95, 2)</f>
        <v>0</v>
      </c>
      <c r="K32" s="40"/>
      <c r="L32" s="147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4"/>
      <c r="E33" s="154"/>
      <c r="F33" s="154"/>
      <c r="G33" s="154"/>
      <c r="H33" s="154"/>
      <c r="I33" s="154"/>
      <c r="J33" s="154"/>
      <c r="K33" s="154"/>
      <c r="L33" s="147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7" t="s">
        <v>37</v>
      </c>
      <c r="G34" s="40"/>
      <c r="H34" s="40"/>
      <c r="I34" s="157" t="s">
        <v>36</v>
      </c>
      <c r="J34" s="157" t="s">
        <v>38</v>
      </c>
      <c r="K34" s="40"/>
      <c r="L34" s="147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8" t="s">
        <v>39</v>
      </c>
      <c r="E35" s="145" t="s">
        <v>40</v>
      </c>
      <c r="F35" s="159">
        <f>ROUND((SUM(BE95:BE246)),  2)</f>
        <v>0</v>
      </c>
      <c r="G35" s="40"/>
      <c r="H35" s="40"/>
      <c r="I35" s="160">
        <v>0.20999999999999999</v>
      </c>
      <c r="J35" s="159">
        <f>ROUND(((SUM(BE95:BE246))*I35),  2)</f>
        <v>0</v>
      </c>
      <c r="K35" s="40"/>
      <c r="L35" s="147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5" t="s">
        <v>41</v>
      </c>
      <c r="F36" s="159">
        <f>ROUND((SUM(BF95:BF246)),  2)</f>
        <v>0</v>
      </c>
      <c r="G36" s="40"/>
      <c r="H36" s="40"/>
      <c r="I36" s="160">
        <v>0.14999999999999999</v>
      </c>
      <c r="J36" s="159">
        <f>ROUND(((SUM(BF95:BF246))*I36),  2)</f>
        <v>0</v>
      </c>
      <c r="K36" s="40"/>
      <c r="L36" s="147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5" t="s">
        <v>42</v>
      </c>
      <c r="F37" s="159">
        <f>ROUND((SUM(BG95:BG246)),  2)</f>
        <v>0</v>
      </c>
      <c r="G37" s="40"/>
      <c r="H37" s="40"/>
      <c r="I37" s="160">
        <v>0.20999999999999999</v>
      </c>
      <c r="J37" s="159">
        <f>0</f>
        <v>0</v>
      </c>
      <c r="K37" s="40"/>
      <c r="L37" s="147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5" t="s">
        <v>43</v>
      </c>
      <c r="F38" s="159">
        <f>ROUND((SUM(BH95:BH246)),  2)</f>
        <v>0</v>
      </c>
      <c r="G38" s="40"/>
      <c r="H38" s="40"/>
      <c r="I38" s="160">
        <v>0.14999999999999999</v>
      </c>
      <c r="J38" s="159">
        <f>0</f>
        <v>0</v>
      </c>
      <c r="K38" s="40"/>
      <c r="L38" s="147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5" t="s">
        <v>44</v>
      </c>
      <c r="F39" s="159">
        <f>ROUND((SUM(BI95:BI246)),  2)</f>
        <v>0</v>
      </c>
      <c r="G39" s="40"/>
      <c r="H39" s="40"/>
      <c r="I39" s="160">
        <v>0</v>
      </c>
      <c r="J39" s="159">
        <f>0</f>
        <v>0</v>
      </c>
      <c r="K39" s="40"/>
      <c r="L39" s="147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7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1"/>
      <c r="D41" s="162" t="s">
        <v>45</v>
      </c>
      <c r="E41" s="163"/>
      <c r="F41" s="163"/>
      <c r="G41" s="164" t="s">
        <v>46</v>
      </c>
      <c r="H41" s="165" t="s">
        <v>47</v>
      </c>
      <c r="I41" s="163"/>
      <c r="J41" s="166">
        <f>SUM(J32:J39)</f>
        <v>0</v>
      </c>
      <c r="K41" s="167"/>
      <c r="L41" s="147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114</v>
      </c>
      <c r="D47" s="42"/>
      <c r="E47" s="42"/>
      <c r="F47" s="42"/>
      <c r="G47" s="42"/>
      <c r="H47" s="42"/>
      <c r="I47" s="42"/>
      <c r="J47" s="42"/>
      <c r="K47" s="42"/>
      <c r="L47" s="147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7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7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172" t="str">
        <f>E7</f>
        <v>Dvorce, exteriérové schodiště BD č.p. 32 a 33</v>
      </c>
      <c r="F50" s="34"/>
      <c r="G50" s="34"/>
      <c r="H50" s="34"/>
      <c r="I50" s="42"/>
      <c r="J50" s="42"/>
      <c r="K50" s="42"/>
      <c r="L50" s="147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110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2" t="s">
        <v>111</v>
      </c>
      <c r="F52" s="42"/>
      <c r="G52" s="42"/>
      <c r="H52" s="42"/>
      <c r="I52" s="42"/>
      <c r="J52" s="42"/>
      <c r="K52" s="42"/>
      <c r="L52" s="147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112</v>
      </c>
      <c r="D53" s="42"/>
      <c r="E53" s="42"/>
      <c r="F53" s="42"/>
      <c r="G53" s="42"/>
      <c r="H53" s="42"/>
      <c r="I53" s="42"/>
      <c r="J53" s="42"/>
      <c r="K53" s="42"/>
      <c r="L53" s="147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SO 01.1 - Schodiště k č.p. 32</v>
      </c>
      <c r="F54" s="42"/>
      <c r="G54" s="42"/>
      <c r="H54" s="42"/>
      <c r="I54" s="42"/>
      <c r="J54" s="42"/>
      <c r="K54" s="42"/>
      <c r="L54" s="147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7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 xml:space="preserve"> </v>
      </c>
      <c r="G56" s="42"/>
      <c r="H56" s="42"/>
      <c r="I56" s="34" t="s">
        <v>23</v>
      </c>
      <c r="J56" s="74" t="str">
        <f>IF(J14="","",J14)</f>
        <v>22. 2. 2023</v>
      </c>
      <c r="K56" s="42"/>
      <c r="L56" s="147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7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 xml:space="preserve"> </v>
      </c>
      <c r="G58" s="42"/>
      <c r="H58" s="42"/>
      <c r="I58" s="34" t="s">
        <v>30</v>
      </c>
      <c r="J58" s="38" t="str">
        <f>E23</f>
        <v xml:space="preserve"> </v>
      </c>
      <c r="K58" s="42"/>
      <c r="L58" s="147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15.15" customHeight="1">
      <c r="A59" s="40"/>
      <c r="B59" s="41"/>
      <c r="C59" s="34" t="s">
        <v>28</v>
      </c>
      <c r="D59" s="42"/>
      <c r="E59" s="42"/>
      <c r="F59" s="29" t="str">
        <f>IF(E20="","",E20)</f>
        <v>Vyplň údaj</v>
      </c>
      <c r="G59" s="42"/>
      <c r="H59" s="42"/>
      <c r="I59" s="34" t="s">
        <v>32</v>
      </c>
      <c r="J59" s="38" t="str">
        <f>E26</f>
        <v xml:space="preserve"> </v>
      </c>
      <c r="K59" s="42"/>
      <c r="L59" s="147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7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3" t="s">
        <v>115</v>
      </c>
      <c r="D61" s="174"/>
      <c r="E61" s="174"/>
      <c r="F61" s="174"/>
      <c r="G61" s="174"/>
      <c r="H61" s="174"/>
      <c r="I61" s="174"/>
      <c r="J61" s="175" t="s">
        <v>116</v>
      </c>
      <c r="K61" s="174"/>
      <c r="L61" s="147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7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6" t="s">
        <v>67</v>
      </c>
      <c r="D63" s="42"/>
      <c r="E63" s="42"/>
      <c r="F63" s="42"/>
      <c r="G63" s="42"/>
      <c r="H63" s="42"/>
      <c r="I63" s="42"/>
      <c r="J63" s="104">
        <f>J95</f>
        <v>0</v>
      </c>
      <c r="K63" s="42"/>
      <c r="L63" s="147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117</v>
      </c>
    </row>
    <row r="64" s="9" customFormat="1" ht="24.96" customHeight="1">
      <c r="A64" s="9"/>
      <c r="B64" s="177"/>
      <c r="C64" s="178"/>
      <c r="D64" s="179" t="s">
        <v>118</v>
      </c>
      <c r="E64" s="180"/>
      <c r="F64" s="180"/>
      <c r="G64" s="180"/>
      <c r="H64" s="180"/>
      <c r="I64" s="180"/>
      <c r="J64" s="181">
        <f>J96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7"/>
      <c r="D65" s="184" t="s">
        <v>119</v>
      </c>
      <c r="E65" s="185"/>
      <c r="F65" s="185"/>
      <c r="G65" s="185"/>
      <c r="H65" s="185"/>
      <c r="I65" s="185"/>
      <c r="J65" s="186">
        <f>J97</f>
        <v>0</v>
      </c>
      <c r="K65" s="127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7"/>
      <c r="D66" s="184" t="s">
        <v>120</v>
      </c>
      <c r="E66" s="185"/>
      <c r="F66" s="185"/>
      <c r="G66" s="185"/>
      <c r="H66" s="185"/>
      <c r="I66" s="185"/>
      <c r="J66" s="186">
        <f>J154</f>
        <v>0</v>
      </c>
      <c r="K66" s="127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7"/>
      <c r="D67" s="184" t="s">
        <v>121</v>
      </c>
      <c r="E67" s="185"/>
      <c r="F67" s="185"/>
      <c r="G67" s="185"/>
      <c r="H67" s="185"/>
      <c r="I67" s="185"/>
      <c r="J67" s="186">
        <f>J163</f>
        <v>0</v>
      </c>
      <c r="K67" s="127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7"/>
      <c r="D68" s="184" t="s">
        <v>122</v>
      </c>
      <c r="E68" s="185"/>
      <c r="F68" s="185"/>
      <c r="G68" s="185"/>
      <c r="H68" s="185"/>
      <c r="I68" s="185"/>
      <c r="J68" s="186">
        <f>J174</f>
        <v>0</v>
      </c>
      <c r="K68" s="127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3"/>
      <c r="C69" s="127"/>
      <c r="D69" s="184" t="s">
        <v>123</v>
      </c>
      <c r="E69" s="185"/>
      <c r="F69" s="185"/>
      <c r="G69" s="185"/>
      <c r="H69" s="185"/>
      <c r="I69" s="185"/>
      <c r="J69" s="186">
        <f>J179</f>
        <v>0</v>
      </c>
      <c r="K69" s="127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3"/>
      <c r="C70" s="127"/>
      <c r="D70" s="184" t="s">
        <v>124</v>
      </c>
      <c r="E70" s="185"/>
      <c r="F70" s="185"/>
      <c r="G70" s="185"/>
      <c r="H70" s="185"/>
      <c r="I70" s="185"/>
      <c r="J70" s="186">
        <f>J200</f>
        <v>0</v>
      </c>
      <c r="K70" s="127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3"/>
      <c r="C71" s="127"/>
      <c r="D71" s="184" t="s">
        <v>125</v>
      </c>
      <c r="E71" s="185"/>
      <c r="F71" s="185"/>
      <c r="G71" s="185"/>
      <c r="H71" s="185"/>
      <c r="I71" s="185"/>
      <c r="J71" s="186">
        <f>J218</f>
        <v>0</v>
      </c>
      <c r="K71" s="127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9" customFormat="1" ht="24.96" customHeight="1">
      <c r="A72" s="9"/>
      <c r="B72" s="177"/>
      <c r="C72" s="178"/>
      <c r="D72" s="179" t="s">
        <v>126</v>
      </c>
      <c r="E72" s="180"/>
      <c r="F72" s="180"/>
      <c r="G72" s="180"/>
      <c r="H72" s="180"/>
      <c r="I72" s="180"/>
      <c r="J72" s="181">
        <f>J223</f>
        <v>0</v>
      </c>
      <c r="K72" s="178"/>
      <c r="L72" s="182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s="10" customFormat="1" ht="19.92" customHeight="1">
      <c r="A73" s="10"/>
      <c r="B73" s="183"/>
      <c r="C73" s="127"/>
      <c r="D73" s="184" t="s">
        <v>127</v>
      </c>
      <c r="E73" s="185"/>
      <c r="F73" s="185"/>
      <c r="G73" s="185"/>
      <c r="H73" s="185"/>
      <c r="I73" s="185"/>
      <c r="J73" s="186">
        <f>J224</f>
        <v>0</v>
      </c>
      <c r="K73" s="127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2" customFormat="1" ht="21.84" customHeight="1">
      <c r="A74" s="40"/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147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6.96" customHeight="1">
      <c r="A75" s="40"/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147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9" s="2" customFormat="1" ht="6.96" customHeight="1">
      <c r="A79" s="40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147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24.96" customHeight="1">
      <c r="A80" s="40"/>
      <c r="B80" s="41"/>
      <c r="C80" s="25" t="s">
        <v>128</v>
      </c>
      <c r="D80" s="42"/>
      <c r="E80" s="42"/>
      <c r="F80" s="42"/>
      <c r="G80" s="42"/>
      <c r="H80" s="42"/>
      <c r="I80" s="42"/>
      <c r="J80" s="42"/>
      <c r="K80" s="42"/>
      <c r="L80" s="147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6.96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47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2" customHeight="1">
      <c r="A82" s="40"/>
      <c r="B82" s="41"/>
      <c r="C82" s="34" t="s">
        <v>16</v>
      </c>
      <c r="D82" s="42"/>
      <c r="E82" s="42"/>
      <c r="F82" s="42"/>
      <c r="G82" s="42"/>
      <c r="H82" s="42"/>
      <c r="I82" s="42"/>
      <c r="J82" s="42"/>
      <c r="K82" s="42"/>
      <c r="L82" s="147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6.5" customHeight="1">
      <c r="A83" s="40"/>
      <c r="B83" s="41"/>
      <c r="C83" s="42"/>
      <c r="D83" s="42"/>
      <c r="E83" s="172" t="str">
        <f>E7</f>
        <v>Dvorce, exteriérové schodiště BD č.p. 32 a 33</v>
      </c>
      <c r="F83" s="34"/>
      <c r="G83" s="34"/>
      <c r="H83" s="34"/>
      <c r="I83" s="42"/>
      <c r="J83" s="42"/>
      <c r="K83" s="42"/>
      <c r="L83" s="147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1" customFormat="1" ht="12" customHeight="1">
      <c r="B84" s="23"/>
      <c r="C84" s="34" t="s">
        <v>110</v>
      </c>
      <c r="D84" s="24"/>
      <c r="E84" s="24"/>
      <c r="F84" s="24"/>
      <c r="G84" s="24"/>
      <c r="H84" s="24"/>
      <c r="I84" s="24"/>
      <c r="J84" s="24"/>
      <c r="K84" s="24"/>
      <c r="L84" s="22"/>
    </row>
    <row r="85" s="2" customFormat="1" ht="16.5" customHeight="1">
      <c r="A85" s="40"/>
      <c r="B85" s="41"/>
      <c r="C85" s="42"/>
      <c r="D85" s="42"/>
      <c r="E85" s="172" t="s">
        <v>111</v>
      </c>
      <c r="F85" s="42"/>
      <c r="G85" s="42"/>
      <c r="H85" s="42"/>
      <c r="I85" s="42"/>
      <c r="J85" s="42"/>
      <c r="K85" s="42"/>
      <c r="L85" s="147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2" customHeight="1">
      <c r="A86" s="40"/>
      <c r="B86" s="41"/>
      <c r="C86" s="34" t="s">
        <v>112</v>
      </c>
      <c r="D86" s="42"/>
      <c r="E86" s="42"/>
      <c r="F86" s="42"/>
      <c r="G86" s="42"/>
      <c r="H86" s="42"/>
      <c r="I86" s="42"/>
      <c r="J86" s="42"/>
      <c r="K86" s="42"/>
      <c r="L86" s="147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6.5" customHeight="1">
      <c r="A87" s="40"/>
      <c r="B87" s="41"/>
      <c r="C87" s="42"/>
      <c r="D87" s="42"/>
      <c r="E87" s="71" t="str">
        <f>E11</f>
        <v>SO 01.1 - Schodiště k č.p. 32</v>
      </c>
      <c r="F87" s="42"/>
      <c r="G87" s="42"/>
      <c r="H87" s="42"/>
      <c r="I87" s="42"/>
      <c r="J87" s="42"/>
      <c r="K87" s="42"/>
      <c r="L87" s="147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6.96" customHeight="1">
      <c r="A88" s="40"/>
      <c r="B88" s="41"/>
      <c r="C88" s="42"/>
      <c r="D88" s="42"/>
      <c r="E88" s="42"/>
      <c r="F88" s="42"/>
      <c r="G88" s="42"/>
      <c r="H88" s="42"/>
      <c r="I88" s="42"/>
      <c r="J88" s="42"/>
      <c r="K88" s="42"/>
      <c r="L88" s="147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2" customHeight="1">
      <c r="A89" s="40"/>
      <c r="B89" s="41"/>
      <c r="C89" s="34" t="s">
        <v>21</v>
      </c>
      <c r="D89" s="42"/>
      <c r="E89" s="42"/>
      <c r="F89" s="29" t="str">
        <f>F14</f>
        <v xml:space="preserve"> </v>
      </c>
      <c r="G89" s="42"/>
      <c r="H89" s="42"/>
      <c r="I89" s="34" t="s">
        <v>23</v>
      </c>
      <c r="J89" s="74" t="str">
        <f>IF(J14="","",J14)</f>
        <v>22. 2. 2023</v>
      </c>
      <c r="K89" s="42"/>
      <c r="L89" s="147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6.96" customHeight="1">
      <c r="A90" s="40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147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15.15" customHeight="1">
      <c r="A91" s="40"/>
      <c r="B91" s="41"/>
      <c r="C91" s="34" t="s">
        <v>25</v>
      </c>
      <c r="D91" s="42"/>
      <c r="E91" s="42"/>
      <c r="F91" s="29" t="str">
        <f>E17</f>
        <v xml:space="preserve"> </v>
      </c>
      <c r="G91" s="42"/>
      <c r="H91" s="42"/>
      <c r="I91" s="34" t="s">
        <v>30</v>
      </c>
      <c r="J91" s="38" t="str">
        <f>E23</f>
        <v xml:space="preserve"> </v>
      </c>
      <c r="K91" s="42"/>
      <c r="L91" s="147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2" customFormat="1" ht="15.15" customHeight="1">
      <c r="A92" s="40"/>
      <c r="B92" s="41"/>
      <c r="C92" s="34" t="s">
        <v>28</v>
      </c>
      <c r="D92" s="42"/>
      <c r="E92" s="42"/>
      <c r="F92" s="29" t="str">
        <f>IF(E20="","",E20)</f>
        <v>Vyplň údaj</v>
      </c>
      <c r="G92" s="42"/>
      <c r="H92" s="42"/>
      <c r="I92" s="34" t="s">
        <v>32</v>
      </c>
      <c r="J92" s="38" t="str">
        <f>E26</f>
        <v xml:space="preserve"> </v>
      </c>
      <c r="K92" s="42"/>
      <c r="L92" s="147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="2" customFormat="1" ht="10.32" customHeight="1">
      <c r="A93" s="40"/>
      <c r="B93" s="41"/>
      <c r="C93" s="42"/>
      <c r="D93" s="42"/>
      <c r="E93" s="42"/>
      <c r="F93" s="42"/>
      <c r="G93" s="42"/>
      <c r="H93" s="42"/>
      <c r="I93" s="42"/>
      <c r="J93" s="42"/>
      <c r="K93" s="42"/>
      <c r="L93" s="147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</row>
    <row r="94" s="11" customFormat="1" ht="29.28" customHeight="1">
      <c r="A94" s="188"/>
      <c r="B94" s="189"/>
      <c r="C94" s="190" t="s">
        <v>129</v>
      </c>
      <c r="D94" s="191" t="s">
        <v>54</v>
      </c>
      <c r="E94" s="191" t="s">
        <v>50</v>
      </c>
      <c r="F94" s="191" t="s">
        <v>51</v>
      </c>
      <c r="G94" s="191" t="s">
        <v>130</v>
      </c>
      <c r="H94" s="191" t="s">
        <v>131</v>
      </c>
      <c r="I94" s="191" t="s">
        <v>132</v>
      </c>
      <c r="J94" s="191" t="s">
        <v>116</v>
      </c>
      <c r="K94" s="192" t="s">
        <v>133</v>
      </c>
      <c r="L94" s="193"/>
      <c r="M94" s="94" t="s">
        <v>19</v>
      </c>
      <c r="N94" s="95" t="s">
        <v>39</v>
      </c>
      <c r="O94" s="95" t="s">
        <v>134</v>
      </c>
      <c r="P94" s="95" t="s">
        <v>135</v>
      </c>
      <c r="Q94" s="95" t="s">
        <v>136</v>
      </c>
      <c r="R94" s="95" t="s">
        <v>137</v>
      </c>
      <c r="S94" s="95" t="s">
        <v>138</v>
      </c>
      <c r="T94" s="96" t="s">
        <v>139</v>
      </c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</row>
    <row r="95" s="2" customFormat="1" ht="22.8" customHeight="1">
      <c r="A95" s="40"/>
      <c r="B95" s="41"/>
      <c r="C95" s="101" t="s">
        <v>140</v>
      </c>
      <c r="D95" s="42"/>
      <c r="E95" s="42"/>
      <c r="F95" s="42"/>
      <c r="G95" s="42"/>
      <c r="H95" s="42"/>
      <c r="I95" s="42"/>
      <c r="J95" s="194">
        <f>BK95</f>
        <v>0</v>
      </c>
      <c r="K95" s="42"/>
      <c r="L95" s="46"/>
      <c r="M95" s="97"/>
      <c r="N95" s="195"/>
      <c r="O95" s="98"/>
      <c r="P95" s="196">
        <f>P96+P223</f>
        <v>0</v>
      </c>
      <c r="Q95" s="98"/>
      <c r="R95" s="196">
        <f>R96+R223</f>
        <v>24.345091619999998</v>
      </c>
      <c r="S95" s="98"/>
      <c r="T95" s="197">
        <f>T96+T223</f>
        <v>8.9592650000000003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T95" s="19" t="s">
        <v>68</v>
      </c>
      <c r="AU95" s="19" t="s">
        <v>117</v>
      </c>
      <c r="BK95" s="198">
        <f>BK96+BK223</f>
        <v>0</v>
      </c>
    </row>
    <row r="96" s="12" customFormat="1" ht="25.92" customHeight="1">
      <c r="A96" s="12"/>
      <c r="B96" s="199"/>
      <c r="C96" s="200"/>
      <c r="D96" s="201" t="s">
        <v>68</v>
      </c>
      <c r="E96" s="202" t="s">
        <v>141</v>
      </c>
      <c r="F96" s="202" t="s">
        <v>142</v>
      </c>
      <c r="G96" s="200"/>
      <c r="H96" s="200"/>
      <c r="I96" s="203"/>
      <c r="J96" s="204">
        <f>BK96</f>
        <v>0</v>
      </c>
      <c r="K96" s="200"/>
      <c r="L96" s="205"/>
      <c r="M96" s="206"/>
      <c r="N96" s="207"/>
      <c r="O96" s="207"/>
      <c r="P96" s="208">
        <f>P97+P154+P163+P174+P179+P200+P218</f>
        <v>0</v>
      </c>
      <c r="Q96" s="207"/>
      <c r="R96" s="208">
        <f>R97+R154+R163+R174+R179+R200+R218</f>
        <v>23.090255619999997</v>
      </c>
      <c r="S96" s="207"/>
      <c r="T96" s="209">
        <f>T97+T154+T163+T174+T179+T200+T218</f>
        <v>8.1092650000000006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10" t="s">
        <v>76</v>
      </c>
      <c r="AT96" s="211" t="s">
        <v>68</v>
      </c>
      <c r="AU96" s="211" t="s">
        <v>69</v>
      </c>
      <c r="AY96" s="210" t="s">
        <v>143</v>
      </c>
      <c r="BK96" s="212">
        <f>BK97+BK154+BK163+BK174+BK179+BK200+BK218</f>
        <v>0</v>
      </c>
    </row>
    <row r="97" s="12" customFormat="1" ht="22.8" customHeight="1">
      <c r="A97" s="12"/>
      <c r="B97" s="199"/>
      <c r="C97" s="200"/>
      <c r="D97" s="201" t="s">
        <v>68</v>
      </c>
      <c r="E97" s="213" t="s">
        <v>76</v>
      </c>
      <c r="F97" s="213" t="s">
        <v>144</v>
      </c>
      <c r="G97" s="200"/>
      <c r="H97" s="200"/>
      <c r="I97" s="203"/>
      <c r="J97" s="214">
        <f>BK97</f>
        <v>0</v>
      </c>
      <c r="K97" s="200"/>
      <c r="L97" s="205"/>
      <c r="M97" s="206"/>
      <c r="N97" s="207"/>
      <c r="O97" s="207"/>
      <c r="P97" s="208">
        <f>SUM(P98:P153)</f>
        <v>0</v>
      </c>
      <c r="Q97" s="207"/>
      <c r="R97" s="208">
        <f>SUM(R98:R153)</f>
        <v>0</v>
      </c>
      <c r="S97" s="207"/>
      <c r="T97" s="209">
        <f>SUM(T98:T153)</f>
        <v>8.1092650000000006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10" t="s">
        <v>76</v>
      </c>
      <c r="AT97" s="211" t="s">
        <v>68</v>
      </c>
      <c r="AU97" s="211" t="s">
        <v>76</v>
      </c>
      <c r="AY97" s="210" t="s">
        <v>143</v>
      </c>
      <c r="BK97" s="212">
        <f>SUM(BK98:BK153)</f>
        <v>0</v>
      </c>
    </row>
    <row r="98" s="2" customFormat="1" ht="37.8" customHeight="1">
      <c r="A98" s="40"/>
      <c r="B98" s="41"/>
      <c r="C98" s="215" t="s">
        <v>76</v>
      </c>
      <c r="D98" s="215" t="s">
        <v>145</v>
      </c>
      <c r="E98" s="216" t="s">
        <v>146</v>
      </c>
      <c r="F98" s="217" t="s">
        <v>147</v>
      </c>
      <c r="G98" s="218" t="s">
        <v>148</v>
      </c>
      <c r="H98" s="219">
        <v>8.5649999999999995</v>
      </c>
      <c r="I98" s="220"/>
      <c r="J98" s="221">
        <f>ROUND(I98*H98,2)</f>
        <v>0</v>
      </c>
      <c r="K98" s="217" t="s">
        <v>149</v>
      </c>
      <c r="L98" s="46"/>
      <c r="M98" s="222" t="s">
        <v>19</v>
      </c>
      <c r="N98" s="223" t="s">
        <v>41</v>
      </c>
      <c r="O98" s="86"/>
      <c r="P98" s="224">
        <f>O98*H98</f>
        <v>0</v>
      </c>
      <c r="Q98" s="224">
        <v>0</v>
      </c>
      <c r="R98" s="224">
        <f>Q98*H98</f>
        <v>0</v>
      </c>
      <c r="S98" s="224">
        <v>0.23499999999999999</v>
      </c>
      <c r="T98" s="225">
        <f>S98*H98</f>
        <v>2.012775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26" t="s">
        <v>150</v>
      </c>
      <c r="AT98" s="226" t="s">
        <v>145</v>
      </c>
      <c r="AU98" s="226" t="s">
        <v>82</v>
      </c>
      <c r="AY98" s="19" t="s">
        <v>143</v>
      </c>
      <c r="BE98" s="227">
        <f>IF(N98="základní",J98,0)</f>
        <v>0</v>
      </c>
      <c r="BF98" s="227">
        <f>IF(N98="snížená",J98,0)</f>
        <v>0</v>
      </c>
      <c r="BG98" s="227">
        <f>IF(N98="zákl. přenesená",J98,0)</f>
        <v>0</v>
      </c>
      <c r="BH98" s="227">
        <f>IF(N98="sníž. přenesená",J98,0)</f>
        <v>0</v>
      </c>
      <c r="BI98" s="227">
        <f>IF(N98="nulová",J98,0)</f>
        <v>0</v>
      </c>
      <c r="BJ98" s="19" t="s">
        <v>82</v>
      </c>
      <c r="BK98" s="227">
        <f>ROUND(I98*H98,2)</f>
        <v>0</v>
      </c>
      <c r="BL98" s="19" t="s">
        <v>150</v>
      </c>
      <c r="BM98" s="226" t="s">
        <v>151</v>
      </c>
    </row>
    <row r="99" s="2" customFormat="1">
      <c r="A99" s="40"/>
      <c r="B99" s="41"/>
      <c r="C99" s="42"/>
      <c r="D99" s="228" t="s">
        <v>152</v>
      </c>
      <c r="E99" s="42"/>
      <c r="F99" s="229" t="s">
        <v>153</v>
      </c>
      <c r="G99" s="42"/>
      <c r="H99" s="42"/>
      <c r="I99" s="230"/>
      <c r="J99" s="42"/>
      <c r="K99" s="42"/>
      <c r="L99" s="46"/>
      <c r="M99" s="231"/>
      <c r="N99" s="232"/>
      <c r="O99" s="86"/>
      <c r="P99" s="86"/>
      <c r="Q99" s="86"/>
      <c r="R99" s="86"/>
      <c r="S99" s="86"/>
      <c r="T99" s="87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T99" s="19" t="s">
        <v>152</v>
      </c>
      <c r="AU99" s="19" t="s">
        <v>82</v>
      </c>
    </row>
    <row r="100" s="13" customFormat="1">
      <c r="A100" s="13"/>
      <c r="B100" s="233"/>
      <c r="C100" s="234"/>
      <c r="D100" s="235" t="s">
        <v>154</v>
      </c>
      <c r="E100" s="236" t="s">
        <v>19</v>
      </c>
      <c r="F100" s="237" t="s">
        <v>155</v>
      </c>
      <c r="G100" s="234"/>
      <c r="H100" s="236" t="s">
        <v>19</v>
      </c>
      <c r="I100" s="238"/>
      <c r="J100" s="234"/>
      <c r="K100" s="234"/>
      <c r="L100" s="239"/>
      <c r="M100" s="240"/>
      <c r="N100" s="241"/>
      <c r="O100" s="241"/>
      <c r="P100" s="241"/>
      <c r="Q100" s="241"/>
      <c r="R100" s="241"/>
      <c r="S100" s="241"/>
      <c r="T100" s="242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43" t="s">
        <v>154</v>
      </c>
      <c r="AU100" s="243" t="s">
        <v>82</v>
      </c>
      <c r="AV100" s="13" t="s">
        <v>76</v>
      </c>
      <c r="AW100" s="13" t="s">
        <v>31</v>
      </c>
      <c r="AX100" s="13" t="s">
        <v>69</v>
      </c>
      <c r="AY100" s="243" t="s">
        <v>143</v>
      </c>
    </row>
    <row r="101" s="14" customFormat="1">
      <c r="A101" s="14"/>
      <c r="B101" s="244"/>
      <c r="C101" s="245"/>
      <c r="D101" s="235" t="s">
        <v>154</v>
      </c>
      <c r="E101" s="246" t="s">
        <v>19</v>
      </c>
      <c r="F101" s="247" t="s">
        <v>156</v>
      </c>
      <c r="G101" s="245"/>
      <c r="H101" s="248">
        <v>8.5649999999999995</v>
      </c>
      <c r="I101" s="249"/>
      <c r="J101" s="245"/>
      <c r="K101" s="245"/>
      <c r="L101" s="250"/>
      <c r="M101" s="251"/>
      <c r="N101" s="252"/>
      <c r="O101" s="252"/>
      <c r="P101" s="252"/>
      <c r="Q101" s="252"/>
      <c r="R101" s="252"/>
      <c r="S101" s="252"/>
      <c r="T101" s="253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4" t="s">
        <v>154</v>
      </c>
      <c r="AU101" s="254" t="s">
        <v>82</v>
      </c>
      <c r="AV101" s="14" t="s">
        <v>82</v>
      </c>
      <c r="AW101" s="14" t="s">
        <v>31</v>
      </c>
      <c r="AX101" s="14" t="s">
        <v>76</v>
      </c>
      <c r="AY101" s="254" t="s">
        <v>143</v>
      </c>
    </row>
    <row r="102" s="2" customFormat="1" ht="37.8" customHeight="1">
      <c r="A102" s="40"/>
      <c r="B102" s="41"/>
      <c r="C102" s="215" t="s">
        <v>82</v>
      </c>
      <c r="D102" s="215" t="s">
        <v>145</v>
      </c>
      <c r="E102" s="216" t="s">
        <v>157</v>
      </c>
      <c r="F102" s="217" t="s">
        <v>158</v>
      </c>
      <c r="G102" s="218" t="s">
        <v>148</v>
      </c>
      <c r="H102" s="219">
        <v>9.1359999999999992</v>
      </c>
      <c r="I102" s="220"/>
      <c r="J102" s="221">
        <f>ROUND(I102*H102,2)</f>
        <v>0</v>
      </c>
      <c r="K102" s="217" t="s">
        <v>149</v>
      </c>
      <c r="L102" s="46"/>
      <c r="M102" s="222" t="s">
        <v>19</v>
      </c>
      <c r="N102" s="223" t="s">
        <v>41</v>
      </c>
      <c r="O102" s="86"/>
      <c r="P102" s="224">
        <f>O102*H102</f>
        <v>0</v>
      </c>
      <c r="Q102" s="224">
        <v>0</v>
      </c>
      <c r="R102" s="224">
        <f>Q102*H102</f>
        <v>0</v>
      </c>
      <c r="S102" s="224">
        <v>0.44</v>
      </c>
      <c r="T102" s="225">
        <f>S102*H102</f>
        <v>4.0198399999999994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26" t="s">
        <v>150</v>
      </c>
      <c r="AT102" s="226" t="s">
        <v>145</v>
      </c>
      <c r="AU102" s="226" t="s">
        <v>82</v>
      </c>
      <c r="AY102" s="19" t="s">
        <v>143</v>
      </c>
      <c r="BE102" s="227">
        <f>IF(N102="základní",J102,0)</f>
        <v>0</v>
      </c>
      <c r="BF102" s="227">
        <f>IF(N102="snížená",J102,0)</f>
        <v>0</v>
      </c>
      <c r="BG102" s="227">
        <f>IF(N102="zákl. přenesená",J102,0)</f>
        <v>0</v>
      </c>
      <c r="BH102" s="227">
        <f>IF(N102="sníž. přenesená",J102,0)</f>
        <v>0</v>
      </c>
      <c r="BI102" s="227">
        <f>IF(N102="nulová",J102,0)</f>
        <v>0</v>
      </c>
      <c r="BJ102" s="19" t="s">
        <v>82</v>
      </c>
      <c r="BK102" s="227">
        <f>ROUND(I102*H102,2)</f>
        <v>0</v>
      </c>
      <c r="BL102" s="19" t="s">
        <v>150</v>
      </c>
      <c r="BM102" s="226" t="s">
        <v>159</v>
      </c>
    </row>
    <row r="103" s="2" customFormat="1">
      <c r="A103" s="40"/>
      <c r="B103" s="41"/>
      <c r="C103" s="42"/>
      <c r="D103" s="228" t="s">
        <v>152</v>
      </c>
      <c r="E103" s="42"/>
      <c r="F103" s="229" t="s">
        <v>160</v>
      </c>
      <c r="G103" s="42"/>
      <c r="H103" s="42"/>
      <c r="I103" s="230"/>
      <c r="J103" s="42"/>
      <c r="K103" s="42"/>
      <c r="L103" s="46"/>
      <c r="M103" s="231"/>
      <c r="N103" s="232"/>
      <c r="O103" s="86"/>
      <c r="P103" s="86"/>
      <c r="Q103" s="86"/>
      <c r="R103" s="86"/>
      <c r="S103" s="86"/>
      <c r="T103" s="87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T103" s="19" t="s">
        <v>152</v>
      </c>
      <c r="AU103" s="19" t="s">
        <v>82</v>
      </c>
    </row>
    <row r="104" s="14" customFormat="1">
      <c r="A104" s="14"/>
      <c r="B104" s="244"/>
      <c r="C104" s="245"/>
      <c r="D104" s="235" t="s">
        <v>154</v>
      </c>
      <c r="E104" s="246" t="s">
        <v>19</v>
      </c>
      <c r="F104" s="247" t="s">
        <v>161</v>
      </c>
      <c r="G104" s="245"/>
      <c r="H104" s="248">
        <v>9.1359999999999992</v>
      </c>
      <c r="I104" s="249"/>
      <c r="J104" s="245"/>
      <c r="K104" s="245"/>
      <c r="L104" s="250"/>
      <c r="M104" s="251"/>
      <c r="N104" s="252"/>
      <c r="O104" s="252"/>
      <c r="P104" s="252"/>
      <c r="Q104" s="252"/>
      <c r="R104" s="252"/>
      <c r="S104" s="252"/>
      <c r="T104" s="253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54" t="s">
        <v>154</v>
      </c>
      <c r="AU104" s="254" t="s">
        <v>82</v>
      </c>
      <c r="AV104" s="14" t="s">
        <v>82</v>
      </c>
      <c r="AW104" s="14" t="s">
        <v>31</v>
      </c>
      <c r="AX104" s="14" t="s">
        <v>76</v>
      </c>
      <c r="AY104" s="254" t="s">
        <v>143</v>
      </c>
    </row>
    <row r="105" s="2" customFormat="1" ht="24.15" customHeight="1">
      <c r="A105" s="40"/>
      <c r="B105" s="41"/>
      <c r="C105" s="215" t="s">
        <v>162</v>
      </c>
      <c r="D105" s="215" t="s">
        <v>145</v>
      </c>
      <c r="E105" s="216" t="s">
        <v>163</v>
      </c>
      <c r="F105" s="217" t="s">
        <v>164</v>
      </c>
      <c r="G105" s="218" t="s">
        <v>165</v>
      </c>
      <c r="H105" s="219">
        <v>10.130000000000001</v>
      </c>
      <c r="I105" s="220"/>
      <c r="J105" s="221">
        <f>ROUND(I105*H105,2)</f>
        <v>0</v>
      </c>
      <c r="K105" s="217" t="s">
        <v>149</v>
      </c>
      <c r="L105" s="46"/>
      <c r="M105" s="222" t="s">
        <v>19</v>
      </c>
      <c r="N105" s="223" t="s">
        <v>41</v>
      </c>
      <c r="O105" s="86"/>
      <c r="P105" s="224">
        <f>O105*H105</f>
        <v>0</v>
      </c>
      <c r="Q105" s="224">
        <v>0</v>
      </c>
      <c r="R105" s="224">
        <f>Q105*H105</f>
        <v>0</v>
      </c>
      <c r="S105" s="224">
        <v>0.20499999999999999</v>
      </c>
      <c r="T105" s="225">
        <f>S105*H105</f>
        <v>2.0766499999999999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26" t="s">
        <v>150</v>
      </c>
      <c r="AT105" s="226" t="s">
        <v>145</v>
      </c>
      <c r="AU105" s="226" t="s">
        <v>82</v>
      </c>
      <c r="AY105" s="19" t="s">
        <v>143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19" t="s">
        <v>82</v>
      </c>
      <c r="BK105" s="227">
        <f>ROUND(I105*H105,2)</f>
        <v>0</v>
      </c>
      <c r="BL105" s="19" t="s">
        <v>150</v>
      </c>
      <c r="BM105" s="226" t="s">
        <v>166</v>
      </c>
    </row>
    <row r="106" s="2" customFormat="1">
      <c r="A106" s="40"/>
      <c r="B106" s="41"/>
      <c r="C106" s="42"/>
      <c r="D106" s="228" t="s">
        <v>152</v>
      </c>
      <c r="E106" s="42"/>
      <c r="F106" s="229" t="s">
        <v>167</v>
      </c>
      <c r="G106" s="42"/>
      <c r="H106" s="42"/>
      <c r="I106" s="230"/>
      <c r="J106" s="42"/>
      <c r="K106" s="42"/>
      <c r="L106" s="46"/>
      <c r="M106" s="231"/>
      <c r="N106" s="232"/>
      <c r="O106" s="86"/>
      <c r="P106" s="86"/>
      <c r="Q106" s="86"/>
      <c r="R106" s="86"/>
      <c r="S106" s="86"/>
      <c r="T106" s="87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T106" s="19" t="s">
        <v>152</v>
      </c>
      <c r="AU106" s="19" t="s">
        <v>82</v>
      </c>
    </row>
    <row r="107" s="14" customFormat="1">
      <c r="A107" s="14"/>
      <c r="B107" s="244"/>
      <c r="C107" s="245"/>
      <c r="D107" s="235" t="s">
        <v>154</v>
      </c>
      <c r="E107" s="246" t="s">
        <v>19</v>
      </c>
      <c r="F107" s="247" t="s">
        <v>168</v>
      </c>
      <c r="G107" s="245"/>
      <c r="H107" s="248">
        <v>10.130000000000001</v>
      </c>
      <c r="I107" s="249"/>
      <c r="J107" s="245"/>
      <c r="K107" s="245"/>
      <c r="L107" s="250"/>
      <c r="M107" s="251"/>
      <c r="N107" s="252"/>
      <c r="O107" s="252"/>
      <c r="P107" s="252"/>
      <c r="Q107" s="252"/>
      <c r="R107" s="252"/>
      <c r="S107" s="252"/>
      <c r="T107" s="253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4" t="s">
        <v>154</v>
      </c>
      <c r="AU107" s="254" t="s">
        <v>82</v>
      </c>
      <c r="AV107" s="14" t="s">
        <v>82</v>
      </c>
      <c r="AW107" s="14" t="s">
        <v>31</v>
      </c>
      <c r="AX107" s="14" t="s">
        <v>76</v>
      </c>
      <c r="AY107" s="254" t="s">
        <v>143</v>
      </c>
    </row>
    <row r="108" s="2" customFormat="1" ht="16.5" customHeight="1">
      <c r="A108" s="40"/>
      <c r="B108" s="41"/>
      <c r="C108" s="215" t="s">
        <v>150</v>
      </c>
      <c r="D108" s="215" t="s">
        <v>145</v>
      </c>
      <c r="E108" s="216" t="s">
        <v>169</v>
      </c>
      <c r="F108" s="217" t="s">
        <v>170</v>
      </c>
      <c r="G108" s="218" t="s">
        <v>148</v>
      </c>
      <c r="H108" s="219">
        <v>8.0190000000000001</v>
      </c>
      <c r="I108" s="220"/>
      <c r="J108" s="221">
        <f>ROUND(I108*H108,2)</f>
        <v>0</v>
      </c>
      <c r="K108" s="217" t="s">
        <v>149</v>
      </c>
      <c r="L108" s="46"/>
      <c r="M108" s="222" t="s">
        <v>19</v>
      </c>
      <c r="N108" s="223" t="s">
        <v>41</v>
      </c>
      <c r="O108" s="86"/>
      <c r="P108" s="224">
        <f>O108*H108</f>
        <v>0</v>
      </c>
      <c r="Q108" s="224">
        <v>0</v>
      </c>
      <c r="R108" s="224">
        <f>Q108*H108</f>
        <v>0</v>
      </c>
      <c r="S108" s="224">
        <v>0</v>
      </c>
      <c r="T108" s="225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26" t="s">
        <v>150</v>
      </c>
      <c r="AT108" s="226" t="s">
        <v>145</v>
      </c>
      <c r="AU108" s="226" t="s">
        <v>82</v>
      </c>
      <c r="AY108" s="19" t="s">
        <v>143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19" t="s">
        <v>82</v>
      </c>
      <c r="BK108" s="227">
        <f>ROUND(I108*H108,2)</f>
        <v>0</v>
      </c>
      <c r="BL108" s="19" t="s">
        <v>150</v>
      </c>
      <c r="BM108" s="226" t="s">
        <v>171</v>
      </c>
    </row>
    <row r="109" s="2" customFormat="1">
      <c r="A109" s="40"/>
      <c r="B109" s="41"/>
      <c r="C109" s="42"/>
      <c r="D109" s="228" t="s">
        <v>152</v>
      </c>
      <c r="E109" s="42"/>
      <c r="F109" s="229" t="s">
        <v>172</v>
      </c>
      <c r="G109" s="42"/>
      <c r="H109" s="42"/>
      <c r="I109" s="230"/>
      <c r="J109" s="42"/>
      <c r="K109" s="42"/>
      <c r="L109" s="46"/>
      <c r="M109" s="231"/>
      <c r="N109" s="232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152</v>
      </c>
      <c r="AU109" s="19" t="s">
        <v>82</v>
      </c>
    </row>
    <row r="110" s="13" customFormat="1">
      <c r="A110" s="13"/>
      <c r="B110" s="233"/>
      <c r="C110" s="234"/>
      <c r="D110" s="235" t="s">
        <v>154</v>
      </c>
      <c r="E110" s="236" t="s">
        <v>19</v>
      </c>
      <c r="F110" s="237" t="s">
        <v>173</v>
      </c>
      <c r="G110" s="234"/>
      <c r="H110" s="236" t="s">
        <v>19</v>
      </c>
      <c r="I110" s="238"/>
      <c r="J110" s="234"/>
      <c r="K110" s="234"/>
      <c r="L110" s="239"/>
      <c r="M110" s="240"/>
      <c r="N110" s="241"/>
      <c r="O110" s="241"/>
      <c r="P110" s="241"/>
      <c r="Q110" s="241"/>
      <c r="R110" s="241"/>
      <c r="S110" s="241"/>
      <c r="T110" s="242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3" t="s">
        <v>154</v>
      </c>
      <c r="AU110" s="243" t="s">
        <v>82</v>
      </c>
      <c r="AV110" s="13" t="s">
        <v>76</v>
      </c>
      <c r="AW110" s="13" t="s">
        <v>31</v>
      </c>
      <c r="AX110" s="13" t="s">
        <v>69</v>
      </c>
      <c r="AY110" s="243" t="s">
        <v>143</v>
      </c>
    </row>
    <row r="111" s="14" customFormat="1">
      <c r="A111" s="14"/>
      <c r="B111" s="244"/>
      <c r="C111" s="245"/>
      <c r="D111" s="235" t="s">
        <v>154</v>
      </c>
      <c r="E111" s="246" t="s">
        <v>19</v>
      </c>
      <c r="F111" s="247" t="s">
        <v>174</v>
      </c>
      <c r="G111" s="245"/>
      <c r="H111" s="248">
        <v>8.0190000000000001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154</v>
      </c>
      <c r="AU111" s="254" t="s">
        <v>82</v>
      </c>
      <c r="AV111" s="14" t="s">
        <v>82</v>
      </c>
      <c r="AW111" s="14" t="s">
        <v>31</v>
      </c>
      <c r="AX111" s="14" t="s">
        <v>69</v>
      </c>
      <c r="AY111" s="254" t="s">
        <v>143</v>
      </c>
    </row>
    <row r="112" s="15" customFormat="1">
      <c r="A112" s="15"/>
      <c r="B112" s="255"/>
      <c r="C112" s="256"/>
      <c r="D112" s="235" t="s">
        <v>154</v>
      </c>
      <c r="E112" s="257" t="s">
        <v>97</v>
      </c>
      <c r="F112" s="258" t="s">
        <v>175</v>
      </c>
      <c r="G112" s="256"/>
      <c r="H112" s="259">
        <v>8.0190000000000001</v>
      </c>
      <c r="I112" s="260"/>
      <c r="J112" s="256"/>
      <c r="K112" s="256"/>
      <c r="L112" s="261"/>
      <c r="M112" s="262"/>
      <c r="N112" s="263"/>
      <c r="O112" s="263"/>
      <c r="P112" s="263"/>
      <c r="Q112" s="263"/>
      <c r="R112" s="263"/>
      <c r="S112" s="263"/>
      <c r="T112" s="264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T112" s="265" t="s">
        <v>154</v>
      </c>
      <c r="AU112" s="265" t="s">
        <v>82</v>
      </c>
      <c r="AV112" s="15" t="s">
        <v>150</v>
      </c>
      <c r="AW112" s="15" t="s">
        <v>31</v>
      </c>
      <c r="AX112" s="15" t="s">
        <v>76</v>
      </c>
      <c r="AY112" s="265" t="s">
        <v>143</v>
      </c>
    </row>
    <row r="113" s="2" customFormat="1" ht="16.5" customHeight="1">
      <c r="A113" s="40"/>
      <c r="B113" s="41"/>
      <c r="C113" s="215" t="s">
        <v>176</v>
      </c>
      <c r="D113" s="215" t="s">
        <v>145</v>
      </c>
      <c r="E113" s="216" t="s">
        <v>177</v>
      </c>
      <c r="F113" s="217" t="s">
        <v>178</v>
      </c>
      <c r="G113" s="218" t="s">
        <v>148</v>
      </c>
      <c r="H113" s="219">
        <v>7.9939999999999998</v>
      </c>
      <c r="I113" s="220"/>
      <c r="J113" s="221">
        <f>ROUND(I113*H113,2)</f>
        <v>0</v>
      </c>
      <c r="K113" s="217" t="s">
        <v>149</v>
      </c>
      <c r="L113" s="46"/>
      <c r="M113" s="222" t="s">
        <v>19</v>
      </c>
      <c r="N113" s="223" t="s">
        <v>41</v>
      </c>
      <c r="O113" s="86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26" t="s">
        <v>150</v>
      </c>
      <c r="AT113" s="226" t="s">
        <v>145</v>
      </c>
      <c r="AU113" s="226" t="s">
        <v>82</v>
      </c>
      <c r="AY113" s="19" t="s">
        <v>143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19" t="s">
        <v>82</v>
      </c>
      <c r="BK113" s="227">
        <f>ROUND(I113*H113,2)</f>
        <v>0</v>
      </c>
      <c r="BL113" s="19" t="s">
        <v>150</v>
      </c>
      <c r="BM113" s="226" t="s">
        <v>179</v>
      </c>
    </row>
    <row r="114" s="2" customFormat="1">
      <c r="A114" s="40"/>
      <c r="B114" s="41"/>
      <c r="C114" s="42"/>
      <c r="D114" s="228" t="s">
        <v>152</v>
      </c>
      <c r="E114" s="42"/>
      <c r="F114" s="229" t="s">
        <v>180</v>
      </c>
      <c r="G114" s="42"/>
      <c r="H114" s="42"/>
      <c r="I114" s="230"/>
      <c r="J114" s="42"/>
      <c r="K114" s="42"/>
      <c r="L114" s="46"/>
      <c r="M114" s="231"/>
      <c r="N114" s="232"/>
      <c r="O114" s="86"/>
      <c r="P114" s="86"/>
      <c r="Q114" s="86"/>
      <c r="R114" s="86"/>
      <c r="S114" s="86"/>
      <c r="T114" s="87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T114" s="19" t="s">
        <v>152</v>
      </c>
      <c r="AU114" s="19" t="s">
        <v>82</v>
      </c>
    </row>
    <row r="115" s="13" customFormat="1">
      <c r="A115" s="13"/>
      <c r="B115" s="233"/>
      <c r="C115" s="234"/>
      <c r="D115" s="235" t="s">
        <v>154</v>
      </c>
      <c r="E115" s="236" t="s">
        <v>19</v>
      </c>
      <c r="F115" s="237" t="s">
        <v>181</v>
      </c>
      <c r="G115" s="234"/>
      <c r="H115" s="236" t="s">
        <v>19</v>
      </c>
      <c r="I115" s="238"/>
      <c r="J115" s="234"/>
      <c r="K115" s="234"/>
      <c r="L115" s="239"/>
      <c r="M115" s="240"/>
      <c r="N115" s="241"/>
      <c r="O115" s="241"/>
      <c r="P115" s="241"/>
      <c r="Q115" s="241"/>
      <c r="R115" s="241"/>
      <c r="S115" s="241"/>
      <c r="T115" s="242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3" t="s">
        <v>154</v>
      </c>
      <c r="AU115" s="243" t="s">
        <v>82</v>
      </c>
      <c r="AV115" s="13" t="s">
        <v>76</v>
      </c>
      <c r="AW115" s="13" t="s">
        <v>31</v>
      </c>
      <c r="AX115" s="13" t="s">
        <v>69</v>
      </c>
      <c r="AY115" s="243" t="s">
        <v>143</v>
      </c>
    </row>
    <row r="116" s="14" customFormat="1">
      <c r="A116" s="14"/>
      <c r="B116" s="244"/>
      <c r="C116" s="245"/>
      <c r="D116" s="235" t="s">
        <v>154</v>
      </c>
      <c r="E116" s="246" t="s">
        <v>19</v>
      </c>
      <c r="F116" s="247" t="s">
        <v>182</v>
      </c>
      <c r="G116" s="245"/>
      <c r="H116" s="248">
        <v>7.9939999999999998</v>
      </c>
      <c r="I116" s="249"/>
      <c r="J116" s="245"/>
      <c r="K116" s="245"/>
      <c r="L116" s="250"/>
      <c r="M116" s="251"/>
      <c r="N116" s="252"/>
      <c r="O116" s="252"/>
      <c r="P116" s="252"/>
      <c r="Q116" s="252"/>
      <c r="R116" s="252"/>
      <c r="S116" s="252"/>
      <c r="T116" s="253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4" t="s">
        <v>154</v>
      </c>
      <c r="AU116" s="254" t="s">
        <v>82</v>
      </c>
      <c r="AV116" s="14" t="s">
        <v>82</v>
      </c>
      <c r="AW116" s="14" t="s">
        <v>31</v>
      </c>
      <c r="AX116" s="14" t="s">
        <v>69</v>
      </c>
      <c r="AY116" s="254" t="s">
        <v>143</v>
      </c>
    </row>
    <row r="117" s="15" customFormat="1">
      <c r="A117" s="15"/>
      <c r="B117" s="255"/>
      <c r="C117" s="256"/>
      <c r="D117" s="235" t="s">
        <v>154</v>
      </c>
      <c r="E117" s="257" t="s">
        <v>99</v>
      </c>
      <c r="F117" s="258" t="s">
        <v>175</v>
      </c>
      <c r="G117" s="256"/>
      <c r="H117" s="259">
        <v>7.9939999999999998</v>
      </c>
      <c r="I117" s="260"/>
      <c r="J117" s="256"/>
      <c r="K117" s="256"/>
      <c r="L117" s="261"/>
      <c r="M117" s="262"/>
      <c r="N117" s="263"/>
      <c r="O117" s="263"/>
      <c r="P117" s="263"/>
      <c r="Q117" s="263"/>
      <c r="R117" s="263"/>
      <c r="S117" s="263"/>
      <c r="T117" s="264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T117" s="265" t="s">
        <v>154</v>
      </c>
      <c r="AU117" s="265" t="s">
        <v>82</v>
      </c>
      <c r="AV117" s="15" t="s">
        <v>150</v>
      </c>
      <c r="AW117" s="15" t="s">
        <v>31</v>
      </c>
      <c r="AX117" s="15" t="s">
        <v>76</v>
      </c>
      <c r="AY117" s="265" t="s">
        <v>143</v>
      </c>
    </row>
    <row r="118" s="2" customFormat="1" ht="24.15" customHeight="1">
      <c r="A118" s="40"/>
      <c r="B118" s="41"/>
      <c r="C118" s="215" t="s">
        <v>183</v>
      </c>
      <c r="D118" s="215" t="s">
        <v>145</v>
      </c>
      <c r="E118" s="216" t="s">
        <v>184</v>
      </c>
      <c r="F118" s="217" t="s">
        <v>185</v>
      </c>
      <c r="G118" s="218" t="s">
        <v>186</v>
      </c>
      <c r="H118" s="219">
        <v>2.2330000000000001</v>
      </c>
      <c r="I118" s="220"/>
      <c r="J118" s="221">
        <f>ROUND(I118*H118,2)</f>
        <v>0</v>
      </c>
      <c r="K118" s="217" t="s">
        <v>149</v>
      </c>
      <c r="L118" s="46"/>
      <c r="M118" s="222" t="s">
        <v>19</v>
      </c>
      <c r="N118" s="223" t="s">
        <v>41</v>
      </c>
      <c r="O118" s="86"/>
      <c r="P118" s="224">
        <f>O118*H118</f>
        <v>0</v>
      </c>
      <c r="Q118" s="224">
        <v>0</v>
      </c>
      <c r="R118" s="224">
        <f>Q118*H118</f>
        <v>0</v>
      </c>
      <c r="S118" s="224">
        <v>0</v>
      </c>
      <c r="T118" s="225">
        <f>S118*H118</f>
        <v>0</v>
      </c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R118" s="226" t="s">
        <v>150</v>
      </c>
      <c r="AT118" s="226" t="s">
        <v>145</v>
      </c>
      <c r="AU118" s="226" t="s">
        <v>82</v>
      </c>
      <c r="AY118" s="19" t="s">
        <v>143</v>
      </c>
      <c r="BE118" s="227">
        <f>IF(N118="základní",J118,0)</f>
        <v>0</v>
      </c>
      <c r="BF118" s="227">
        <f>IF(N118="snížená",J118,0)</f>
        <v>0</v>
      </c>
      <c r="BG118" s="227">
        <f>IF(N118="zákl. přenesená",J118,0)</f>
        <v>0</v>
      </c>
      <c r="BH118" s="227">
        <f>IF(N118="sníž. přenesená",J118,0)</f>
        <v>0</v>
      </c>
      <c r="BI118" s="227">
        <f>IF(N118="nulová",J118,0)</f>
        <v>0</v>
      </c>
      <c r="BJ118" s="19" t="s">
        <v>82</v>
      </c>
      <c r="BK118" s="227">
        <f>ROUND(I118*H118,2)</f>
        <v>0</v>
      </c>
      <c r="BL118" s="19" t="s">
        <v>150</v>
      </c>
      <c r="BM118" s="226" t="s">
        <v>187</v>
      </c>
    </row>
    <row r="119" s="2" customFormat="1">
      <c r="A119" s="40"/>
      <c r="B119" s="41"/>
      <c r="C119" s="42"/>
      <c r="D119" s="228" t="s">
        <v>152</v>
      </c>
      <c r="E119" s="42"/>
      <c r="F119" s="229" t="s">
        <v>188</v>
      </c>
      <c r="G119" s="42"/>
      <c r="H119" s="42"/>
      <c r="I119" s="230"/>
      <c r="J119" s="42"/>
      <c r="K119" s="42"/>
      <c r="L119" s="46"/>
      <c r="M119" s="231"/>
      <c r="N119" s="232"/>
      <c r="O119" s="86"/>
      <c r="P119" s="86"/>
      <c r="Q119" s="86"/>
      <c r="R119" s="86"/>
      <c r="S119" s="86"/>
      <c r="T119" s="87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T119" s="19" t="s">
        <v>152</v>
      </c>
      <c r="AU119" s="19" t="s">
        <v>82</v>
      </c>
    </row>
    <row r="120" s="13" customFormat="1">
      <c r="A120" s="13"/>
      <c r="B120" s="233"/>
      <c r="C120" s="234"/>
      <c r="D120" s="235" t="s">
        <v>154</v>
      </c>
      <c r="E120" s="236" t="s">
        <v>19</v>
      </c>
      <c r="F120" s="237" t="s">
        <v>189</v>
      </c>
      <c r="G120" s="234"/>
      <c r="H120" s="236" t="s">
        <v>19</v>
      </c>
      <c r="I120" s="238"/>
      <c r="J120" s="234"/>
      <c r="K120" s="234"/>
      <c r="L120" s="239"/>
      <c r="M120" s="240"/>
      <c r="N120" s="241"/>
      <c r="O120" s="241"/>
      <c r="P120" s="241"/>
      <c r="Q120" s="241"/>
      <c r="R120" s="241"/>
      <c r="S120" s="241"/>
      <c r="T120" s="242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3" t="s">
        <v>154</v>
      </c>
      <c r="AU120" s="243" t="s">
        <v>82</v>
      </c>
      <c r="AV120" s="13" t="s">
        <v>76</v>
      </c>
      <c r="AW120" s="13" t="s">
        <v>31</v>
      </c>
      <c r="AX120" s="13" t="s">
        <v>69</v>
      </c>
      <c r="AY120" s="243" t="s">
        <v>143</v>
      </c>
    </row>
    <row r="121" s="14" customFormat="1">
      <c r="A121" s="14"/>
      <c r="B121" s="244"/>
      <c r="C121" s="245"/>
      <c r="D121" s="235" t="s">
        <v>154</v>
      </c>
      <c r="E121" s="246" t="s">
        <v>19</v>
      </c>
      <c r="F121" s="247" t="s">
        <v>190</v>
      </c>
      <c r="G121" s="245"/>
      <c r="H121" s="248">
        <v>1.421</v>
      </c>
      <c r="I121" s="249"/>
      <c r="J121" s="245"/>
      <c r="K121" s="245"/>
      <c r="L121" s="250"/>
      <c r="M121" s="251"/>
      <c r="N121" s="252"/>
      <c r="O121" s="252"/>
      <c r="P121" s="252"/>
      <c r="Q121" s="252"/>
      <c r="R121" s="252"/>
      <c r="S121" s="252"/>
      <c r="T121" s="253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4" t="s">
        <v>154</v>
      </c>
      <c r="AU121" s="254" t="s">
        <v>82</v>
      </c>
      <c r="AV121" s="14" t="s">
        <v>82</v>
      </c>
      <c r="AW121" s="14" t="s">
        <v>31</v>
      </c>
      <c r="AX121" s="14" t="s">
        <v>69</v>
      </c>
      <c r="AY121" s="254" t="s">
        <v>143</v>
      </c>
    </row>
    <row r="122" s="13" customFormat="1">
      <c r="A122" s="13"/>
      <c r="B122" s="233"/>
      <c r="C122" s="234"/>
      <c r="D122" s="235" t="s">
        <v>154</v>
      </c>
      <c r="E122" s="236" t="s">
        <v>19</v>
      </c>
      <c r="F122" s="237" t="s">
        <v>191</v>
      </c>
      <c r="G122" s="234"/>
      <c r="H122" s="236" t="s">
        <v>19</v>
      </c>
      <c r="I122" s="238"/>
      <c r="J122" s="234"/>
      <c r="K122" s="234"/>
      <c r="L122" s="239"/>
      <c r="M122" s="240"/>
      <c r="N122" s="241"/>
      <c r="O122" s="241"/>
      <c r="P122" s="241"/>
      <c r="Q122" s="241"/>
      <c r="R122" s="241"/>
      <c r="S122" s="241"/>
      <c r="T122" s="242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3" t="s">
        <v>154</v>
      </c>
      <c r="AU122" s="243" t="s">
        <v>82</v>
      </c>
      <c r="AV122" s="13" t="s">
        <v>76</v>
      </c>
      <c r="AW122" s="13" t="s">
        <v>31</v>
      </c>
      <c r="AX122" s="13" t="s">
        <v>69</v>
      </c>
      <c r="AY122" s="243" t="s">
        <v>143</v>
      </c>
    </row>
    <row r="123" s="14" customFormat="1">
      <c r="A123" s="14"/>
      <c r="B123" s="244"/>
      <c r="C123" s="245"/>
      <c r="D123" s="235" t="s">
        <v>154</v>
      </c>
      <c r="E123" s="246" t="s">
        <v>19</v>
      </c>
      <c r="F123" s="247" t="s">
        <v>192</v>
      </c>
      <c r="G123" s="245"/>
      <c r="H123" s="248">
        <v>0.81200000000000006</v>
      </c>
      <c r="I123" s="249"/>
      <c r="J123" s="245"/>
      <c r="K123" s="245"/>
      <c r="L123" s="250"/>
      <c r="M123" s="251"/>
      <c r="N123" s="252"/>
      <c r="O123" s="252"/>
      <c r="P123" s="252"/>
      <c r="Q123" s="252"/>
      <c r="R123" s="252"/>
      <c r="S123" s="252"/>
      <c r="T123" s="253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4" t="s">
        <v>154</v>
      </c>
      <c r="AU123" s="254" t="s">
        <v>82</v>
      </c>
      <c r="AV123" s="14" t="s">
        <v>82</v>
      </c>
      <c r="AW123" s="14" t="s">
        <v>31</v>
      </c>
      <c r="AX123" s="14" t="s">
        <v>69</v>
      </c>
      <c r="AY123" s="254" t="s">
        <v>143</v>
      </c>
    </row>
    <row r="124" s="15" customFormat="1">
      <c r="A124" s="15"/>
      <c r="B124" s="255"/>
      <c r="C124" s="256"/>
      <c r="D124" s="235" t="s">
        <v>154</v>
      </c>
      <c r="E124" s="257" t="s">
        <v>106</v>
      </c>
      <c r="F124" s="258" t="s">
        <v>175</v>
      </c>
      <c r="G124" s="256"/>
      <c r="H124" s="259">
        <v>2.2330000000000001</v>
      </c>
      <c r="I124" s="260"/>
      <c r="J124" s="256"/>
      <c r="K124" s="256"/>
      <c r="L124" s="261"/>
      <c r="M124" s="262"/>
      <c r="N124" s="263"/>
      <c r="O124" s="263"/>
      <c r="P124" s="263"/>
      <c r="Q124" s="263"/>
      <c r="R124" s="263"/>
      <c r="S124" s="263"/>
      <c r="T124" s="264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T124" s="265" t="s">
        <v>154</v>
      </c>
      <c r="AU124" s="265" t="s">
        <v>82</v>
      </c>
      <c r="AV124" s="15" t="s">
        <v>150</v>
      </c>
      <c r="AW124" s="15" t="s">
        <v>31</v>
      </c>
      <c r="AX124" s="15" t="s">
        <v>76</v>
      </c>
      <c r="AY124" s="265" t="s">
        <v>143</v>
      </c>
    </row>
    <row r="125" s="2" customFormat="1" ht="37.8" customHeight="1">
      <c r="A125" s="40"/>
      <c r="B125" s="41"/>
      <c r="C125" s="215" t="s">
        <v>193</v>
      </c>
      <c r="D125" s="215" t="s">
        <v>145</v>
      </c>
      <c r="E125" s="216" t="s">
        <v>194</v>
      </c>
      <c r="F125" s="217" t="s">
        <v>195</v>
      </c>
      <c r="G125" s="218" t="s">
        <v>186</v>
      </c>
      <c r="H125" s="219">
        <v>5.2930000000000001</v>
      </c>
      <c r="I125" s="220"/>
      <c r="J125" s="221">
        <f>ROUND(I125*H125,2)</f>
        <v>0</v>
      </c>
      <c r="K125" s="217" t="s">
        <v>149</v>
      </c>
      <c r="L125" s="46"/>
      <c r="M125" s="222" t="s">
        <v>19</v>
      </c>
      <c r="N125" s="223" t="s">
        <v>41</v>
      </c>
      <c r="O125" s="86"/>
      <c r="P125" s="224">
        <f>O125*H125</f>
        <v>0</v>
      </c>
      <c r="Q125" s="224">
        <v>0</v>
      </c>
      <c r="R125" s="224">
        <f>Q125*H125</f>
        <v>0</v>
      </c>
      <c r="S125" s="224">
        <v>0</v>
      </c>
      <c r="T125" s="225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26" t="s">
        <v>150</v>
      </c>
      <c r="AT125" s="226" t="s">
        <v>145</v>
      </c>
      <c r="AU125" s="226" t="s">
        <v>82</v>
      </c>
      <c r="AY125" s="19" t="s">
        <v>143</v>
      </c>
      <c r="BE125" s="227">
        <f>IF(N125="základní",J125,0)</f>
        <v>0</v>
      </c>
      <c r="BF125" s="227">
        <f>IF(N125="snížená",J125,0)</f>
        <v>0</v>
      </c>
      <c r="BG125" s="227">
        <f>IF(N125="zákl. přenesená",J125,0)</f>
        <v>0</v>
      </c>
      <c r="BH125" s="227">
        <f>IF(N125="sníž. přenesená",J125,0)</f>
        <v>0</v>
      </c>
      <c r="BI125" s="227">
        <f>IF(N125="nulová",J125,0)</f>
        <v>0</v>
      </c>
      <c r="BJ125" s="19" t="s">
        <v>82</v>
      </c>
      <c r="BK125" s="227">
        <f>ROUND(I125*H125,2)</f>
        <v>0</v>
      </c>
      <c r="BL125" s="19" t="s">
        <v>150</v>
      </c>
      <c r="BM125" s="226" t="s">
        <v>196</v>
      </c>
    </row>
    <row r="126" s="2" customFormat="1">
      <c r="A126" s="40"/>
      <c r="B126" s="41"/>
      <c r="C126" s="42"/>
      <c r="D126" s="228" t="s">
        <v>152</v>
      </c>
      <c r="E126" s="42"/>
      <c r="F126" s="229" t="s">
        <v>197</v>
      </c>
      <c r="G126" s="42"/>
      <c r="H126" s="42"/>
      <c r="I126" s="230"/>
      <c r="J126" s="42"/>
      <c r="K126" s="42"/>
      <c r="L126" s="46"/>
      <c r="M126" s="231"/>
      <c r="N126" s="232"/>
      <c r="O126" s="86"/>
      <c r="P126" s="86"/>
      <c r="Q126" s="86"/>
      <c r="R126" s="86"/>
      <c r="S126" s="86"/>
      <c r="T126" s="87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T126" s="19" t="s">
        <v>152</v>
      </c>
      <c r="AU126" s="19" t="s">
        <v>82</v>
      </c>
    </row>
    <row r="127" s="13" customFormat="1">
      <c r="A127" s="13"/>
      <c r="B127" s="233"/>
      <c r="C127" s="234"/>
      <c r="D127" s="235" t="s">
        <v>154</v>
      </c>
      <c r="E127" s="236" t="s">
        <v>19</v>
      </c>
      <c r="F127" s="237" t="s">
        <v>198</v>
      </c>
      <c r="G127" s="234"/>
      <c r="H127" s="236" t="s">
        <v>19</v>
      </c>
      <c r="I127" s="238"/>
      <c r="J127" s="234"/>
      <c r="K127" s="234"/>
      <c r="L127" s="239"/>
      <c r="M127" s="240"/>
      <c r="N127" s="241"/>
      <c r="O127" s="241"/>
      <c r="P127" s="241"/>
      <c r="Q127" s="241"/>
      <c r="R127" s="241"/>
      <c r="S127" s="241"/>
      <c r="T127" s="242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3" t="s">
        <v>154</v>
      </c>
      <c r="AU127" s="243" t="s">
        <v>82</v>
      </c>
      <c r="AV127" s="13" t="s">
        <v>76</v>
      </c>
      <c r="AW127" s="13" t="s">
        <v>31</v>
      </c>
      <c r="AX127" s="13" t="s">
        <v>69</v>
      </c>
      <c r="AY127" s="243" t="s">
        <v>143</v>
      </c>
    </row>
    <row r="128" s="14" customFormat="1">
      <c r="A128" s="14"/>
      <c r="B128" s="244"/>
      <c r="C128" s="245"/>
      <c r="D128" s="235" t="s">
        <v>154</v>
      </c>
      <c r="E128" s="246" t="s">
        <v>19</v>
      </c>
      <c r="F128" s="247" t="s">
        <v>199</v>
      </c>
      <c r="G128" s="245"/>
      <c r="H128" s="248">
        <v>2.3980000000000001</v>
      </c>
      <c r="I128" s="249"/>
      <c r="J128" s="245"/>
      <c r="K128" s="245"/>
      <c r="L128" s="250"/>
      <c r="M128" s="251"/>
      <c r="N128" s="252"/>
      <c r="O128" s="252"/>
      <c r="P128" s="252"/>
      <c r="Q128" s="252"/>
      <c r="R128" s="252"/>
      <c r="S128" s="252"/>
      <c r="T128" s="253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4" t="s">
        <v>154</v>
      </c>
      <c r="AU128" s="254" t="s">
        <v>82</v>
      </c>
      <c r="AV128" s="14" t="s">
        <v>82</v>
      </c>
      <c r="AW128" s="14" t="s">
        <v>31</v>
      </c>
      <c r="AX128" s="14" t="s">
        <v>69</v>
      </c>
      <c r="AY128" s="254" t="s">
        <v>143</v>
      </c>
    </row>
    <row r="129" s="14" customFormat="1">
      <c r="A129" s="14"/>
      <c r="B129" s="244"/>
      <c r="C129" s="245"/>
      <c r="D129" s="235" t="s">
        <v>154</v>
      </c>
      <c r="E129" s="246" t="s">
        <v>19</v>
      </c>
      <c r="F129" s="247" t="s">
        <v>200</v>
      </c>
      <c r="G129" s="245"/>
      <c r="H129" s="248">
        <v>1.6040000000000001</v>
      </c>
      <c r="I129" s="249"/>
      <c r="J129" s="245"/>
      <c r="K129" s="245"/>
      <c r="L129" s="250"/>
      <c r="M129" s="251"/>
      <c r="N129" s="252"/>
      <c r="O129" s="252"/>
      <c r="P129" s="252"/>
      <c r="Q129" s="252"/>
      <c r="R129" s="252"/>
      <c r="S129" s="252"/>
      <c r="T129" s="253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4" t="s">
        <v>154</v>
      </c>
      <c r="AU129" s="254" t="s">
        <v>82</v>
      </c>
      <c r="AV129" s="14" t="s">
        <v>82</v>
      </c>
      <c r="AW129" s="14" t="s">
        <v>31</v>
      </c>
      <c r="AX129" s="14" t="s">
        <v>69</v>
      </c>
      <c r="AY129" s="254" t="s">
        <v>143</v>
      </c>
    </row>
    <row r="130" s="16" customFormat="1">
      <c r="A130" s="16"/>
      <c r="B130" s="266"/>
      <c r="C130" s="267"/>
      <c r="D130" s="235" t="s">
        <v>154</v>
      </c>
      <c r="E130" s="268" t="s">
        <v>104</v>
      </c>
      <c r="F130" s="269" t="s">
        <v>201</v>
      </c>
      <c r="G130" s="267"/>
      <c r="H130" s="270">
        <v>4.0019999999999998</v>
      </c>
      <c r="I130" s="271"/>
      <c r="J130" s="267"/>
      <c r="K130" s="267"/>
      <c r="L130" s="272"/>
      <c r="M130" s="273"/>
      <c r="N130" s="274"/>
      <c r="O130" s="274"/>
      <c r="P130" s="274"/>
      <c r="Q130" s="274"/>
      <c r="R130" s="274"/>
      <c r="S130" s="274"/>
      <c r="T130" s="275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T130" s="276" t="s">
        <v>154</v>
      </c>
      <c r="AU130" s="276" t="s">
        <v>82</v>
      </c>
      <c r="AV130" s="16" t="s">
        <v>162</v>
      </c>
      <c r="AW130" s="16" t="s">
        <v>31</v>
      </c>
      <c r="AX130" s="16" t="s">
        <v>69</v>
      </c>
      <c r="AY130" s="276" t="s">
        <v>143</v>
      </c>
    </row>
    <row r="131" s="13" customFormat="1">
      <c r="A131" s="13"/>
      <c r="B131" s="233"/>
      <c r="C131" s="234"/>
      <c r="D131" s="235" t="s">
        <v>154</v>
      </c>
      <c r="E131" s="236" t="s">
        <v>19</v>
      </c>
      <c r="F131" s="237" t="s">
        <v>202</v>
      </c>
      <c r="G131" s="234"/>
      <c r="H131" s="236" t="s">
        <v>19</v>
      </c>
      <c r="I131" s="238"/>
      <c r="J131" s="234"/>
      <c r="K131" s="234"/>
      <c r="L131" s="239"/>
      <c r="M131" s="240"/>
      <c r="N131" s="241"/>
      <c r="O131" s="241"/>
      <c r="P131" s="241"/>
      <c r="Q131" s="241"/>
      <c r="R131" s="241"/>
      <c r="S131" s="241"/>
      <c r="T131" s="242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3" t="s">
        <v>154</v>
      </c>
      <c r="AU131" s="243" t="s">
        <v>82</v>
      </c>
      <c r="AV131" s="13" t="s">
        <v>76</v>
      </c>
      <c r="AW131" s="13" t="s">
        <v>31</v>
      </c>
      <c r="AX131" s="13" t="s">
        <v>69</v>
      </c>
      <c r="AY131" s="243" t="s">
        <v>143</v>
      </c>
    </row>
    <row r="132" s="14" customFormat="1">
      <c r="A132" s="14"/>
      <c r="B132" s="244"/>
      <c r="C132" s="245"/>
      <c r="D132" s="235" t="s">
        <v>154</v>
      </c>
      <c r="E132" s="246" t="s">
        <v>19</v>
      </c>
      <c r="F132" s="247" t="s">
        <v>203</v>
      </c>
      <c r="G132" s="245"/>
      <c r="H132" s="248">
        <v>1.2909999999999999</v>
      </c>
      <c r="I132" s="249"/>
      <c r="J132" s="245"/>
      <c r="K132" s="245"/>
      <c r="L132" s="250"/>
      <c r="M132" s="251"/>
      <c r="N132" s="252"/>
      <c r="O132" s="252"/>
      <c r="P132" s="252"/>
      <c r="Q132" s="252"/>
      <c r="R132" s="252"/>
      <c r="S132" s="252"/>
      <c r="T132" s="253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4" t="s">
        <v>154</v>
      </c>
      <c r="AU132" s="254" t="s">
        <v>82</v>
      </c>
      <c r="AV132" s="14" t="s">
        <v>82</v>
      </c>
      <c r="AW132" s="14" t="s">
        <v>31</v>
      </c>
      <c r="AX132" s="14" t="s">
        <v>69</v>
      </c>
      <c r="AY132" s="254" t="s">
        <v>143</v>
      </c>
    </row>
    <row r="133" s="15" customFormat="1">
      <c r="A133" s="15"/>
      <c r="B133" s="255"/>
      <c r="C133" s="256"/>
      <c r="D133" s="235" t="s">
        <v>154</v>
      </c>
      <c r="E133" s="257" t="s">
        <v>19</v>
      </c>
      <c r="F133" s="258" t="s">
        <v>175</v>
      </c>
      <c r="G133" s="256"/>
      <c r="H133" s="259">
        <v>5.2930000000000001</v>
      </c>
      <c r="I133" s="260"/>
      <c r="J133" s="256"/>
      <c r="K133" s="256"/>
      <c r="L133" s="261"/>
      <c r="M133" s="262"/>
      <c r="N133" s="263"/>
      <c r="O133" s="263"/>
      <c r="P133" s="263"/>
      <c r="Q133" s="263"/>
      <c r="R133" s="263"/>
      <c r="S133" s="263"/>
      <c r="T133" s="264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T133" s="265" t="s">
        <v>154</v>
      </c>
      <c r="AU133" s="265" t="s">
        <v>82</v>
      </c>
      <c r="AV133" s="15" t="s">
        <v>150</v>
      </c>
      <c r="AW133" s="15" t="s">
        <v>31</v>
      </c>
      <c r="AX133" s="15" t="s">
        <v>76</v>
      </c>
      <c r="AY133" s="265" t="s">
        <v>143</v>
      </c>
    </row>
    <row r="134" s="2" customFormat="1" ht="37.8" customHeight="1">
      <c r="A134" s="40"/>
      <c r="B134" s="41"/>
      <c r="C134" s="215" t="s">
        <v>204</v>
      </c>
      <c r="D134" s="215" t="s">
        <v>145</v>
      </c>
      <c r="E134" s="216" t="s">
        <v>205</v>
      </c>
      <c r="F134" s="217" t="s">
        <v>206</v>
      </c>
      <c r="G134" s="218" t="s">
        <v>186</v>
      </c>
      <c r="H134" s="219">
        <v>5.1639999999999997</v>
      </c>
      <c r="I134" s="220"/>
      <c r="J134" s="221">
        <f>ROUND(I134*H134,2)</f>
        <v>0</v>
      </c>
      <c r="K134" s="217" t="s">
        <v>149</v>
      </c>
      <c r="L134" s="46"/>
      <c r="M134" s="222" t="s">
        <v>19</v>
      </c>
      <c r="N134" s="223" t="s">
        <v>41</v>
      </c>
      <c r="O134" s="86"/>
      <c r="P134" s="224">
        <f>O134*H134</f>
        <v>0</v>
      </c>
      <c r="Q134" s="224">
        <v>0</v>
      </c>
      <c r="R134" s="224">
        <f>Q134*H134</f>
        <v>0</v>
      </c>
      <c r="S134" s="224">
        <v>0</v>
      </c>
      <c r="T134" s="225">
        <f>S134*H134</f>
        <v>0</v>
      </c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R134" s="226" t="s">
        <v>150</v>
      </c>
      <c r="AT134" s="226" t="s">
        <v>145</v>
      </c>
      <c r="AU134" s="226" t="s">
        <v>82</v>
      </c>
      <c r="AY134" s="19" t="s">
        <v>143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9" t="s">
        <v>82</v>
      </c>
      <c r="BK134" s="227">
        <f>ROUND(I134*H134,2)</f>
        <v>0</v>
      </c>
      <c r="BL134" s="19" t="s">
        <v>150</v>
      </c>
      <c r="BM134" s="226" t="s">
        <v>207</v>
      </c>
    </row>
    <row r="135" s="2" customFormat="1">
      <c r="A135" s="40"/>
      <c r="B135" s="41"/>
      <c r="C135" s="42"/>
      <c r="D135" s="228" t="s">
        <v>152</v>
      </c>
      <c r="E135" s="42"/>
      <c r="F135" s="229" t="s">
        <v>208</v>
      </c>
      <c r="G135" s="42"/>
      <c r="H135" s="42"/>
      <c r="I135" s="230"/>
      <c r="J135" s="42"/>
      <c r="K135" s="42"/>
      <c r="L135" s="46"/>
      <c r="M135" s="231"/>
      <c r="N135" s="232"/>
      <c r="O135" s="86"/>
      <c r="P135" s="86"/>
      <c r="Q135" s="86"/>
      <c r="R135" s="86"/>
      <c r="S135" s="86"/>
      <c r="T135" s="87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T135" s="19" t="s">
        <v>152</v>
      </c>
      <c r="AU135" s="19" t="s">
        <v>82</v>
      </c>
    </row>
    <row r="136" s="13" customFormat="1">
      <c r="A136" s="13"/>
      <c r="B136" s="233"/>
      <c r="C136" s="234"/>
      <c r="D136" s="235" t="s">
        <v>154</v>
      </c>
      <c r="E136" s="236" t="s">
        <v>19</v>
      </c>
      <c r="F136" s="237" t="s">
        <v>209</v>
      </c>
      <c r="G136" s="234"/>
      <c r="H136" s="236" t="s">
        <v>19</v>
      </c>
      <c r="I136" s="238"/>
      <c r="J136" s="234"/>
      <c r="K136" s="234"/>
      <c r="L136" s="239"/>
      <c r="M136" s="240"/>
      <c r="N136" s="241"/>
      <c r="O136" s="241"/>
      <c r="P136" s="241"/>
      <c r="Q136" s="241"/>
      <c r="R136" s="241"/>
      <c r="S136" s="241"/>
      <c r="T136" s="242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3" t="s">
        <v>154</v>
      </c>
      <c r="AU136" s="243" t="s">
        <v>82</v>
      </c>
      <c r="AV136" s="13" t="s">
        <v>76</v>
      </c>
      <c r="AW136" s="13" t="s">
        <v>31</v>
      </c>
      <c r="AX136" s="13" t="s">
        <v>69</v>
      </c>
      <c r="AY136" s="243" t="s">
        <v>143</v>
      </c>
    </row>
    <row r="137" s="14" customFormat="1">
      <c r="A137" s="14"/>
      <c r="B137" s="244"/>
      <c r="C137" s="245"/>
      <c r="D137" s="235" t="s">
        <v>154</v>
      </c>
      <c r="E137" s="246" t="s">
        <v>19</v>
      </c>
      <c r="F137" s="247" t="s">
        <v>210</v>
      </c>
      <c r="G137" s="245"/>
      <c r="H137" s="248">
        <v>5.1639999999999997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154</v>
      </c>
      <c r="AU137" s="254" t="s">
        <v>82</v>
      </c>
      <c r="AV137" s="14" t="s">
        <v>82</v>
      </c>
      <c r="AW137" s="14" t="s">
        <v>31</v>
      </c>
      <c r="AX137" s="14" t="s">
        <v>76</v>
      </c>
      <c r="AY137" s="254" t="s">
        <v>143</v>
      </c>
    </row>
    <row r="138" s="2" customFormat="1" ht="37.8" customHeight="1">
      <c r="A138" s="40"/>
      <c r="B138" s="41"/>
      <c r="C138" s="215" t="s">
        <v>211</v>
      </c>
      <c r="D138" s="215" t="s">
        <v>145</v>
      </c>
      <c r="E138" s="216" t="s">
        <v>212</v>
      </c>
      <c r="F138" s="217" t="s">
        <v>213</v>
      </c>
      <c r="G138" s="218" t="s">
        <v>186</v>
      </c>
      <c r="H138" s="219">
        <v>0.94199999999999995</v>
      </c>
      <c r="I138" s="220"/>
      <c r="J138" s="221">
        <f>ROUND(I138*H138,2)</f>
        <v>0</v>
      </c>
      <c r="K138" s="217" t="s">
        <v>149</v>
      </c>
      <c r="L138" s="46"/>
      <c r="M138" s="222" t="s">
        <v>19</v>
      </c>
      <c r="N138" s="223" t="s">
        <v>41</v>
      </c>
      <c r="O138" s="86"/>
      <c r="P138" s="224">
        <f>O138*H138</f>
        <v>0</v>
      </c>
      <c r="Q138" s="224">
        <v>0</v>
      </c>
      <c r="R138" s="224">
        <f>Q138*H138</f>
        <v>0</v>
      </c>
      <c r="S138" s="224">
        <v>0</v>
      </c>
      <c r="T138" s="225">
        <f>S138*H138</f>
        <v>0</v>
      </c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R138" s="226" t="s">
        <v>150</v>
      </c>
      <c r="AT138" s="226" t="s">
        <v>145</v>
      </c>
      <c r="AU138" s="226" t="s">
        <v>82</v>
      </c>
      <c r="AY138" s="19" t="s">
        <v>143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19" t="s">
        <v>82</v>
      </c>
      <c r="BK138" s="227">
        <f>ROUND(I138*H138,2)</f>
        <v>0</v>
      </c>
      <c r="BL138" s="19" t="s">
        <v>150</v>
      </c>
      <c r="BM138" s="226" t="s">
        <v>214</v>
      </c>
    </row>
    <row r="139" s="2" customFormat="1">
      <c r="A139" s="40"/>
      <c r="B139" s="41"/>
      <c r="C139" s="42"/>
      <c r="D139" s="228" t="s">
        <v>152</v>
      </c>
      <c r="E139" s="42"/>
      <c r="F139" s="229" t="s">
        <v>215</v>
      </c>
      <c r="G139" s="42"/>
      <c r="H139" s="42"/>
      <c r="I139" s="230"/>
      <c r="J139" s="42"/>
      <c r="K139" s="42"/>
      <c r="L139" s="46"/>
      <c r="M139" s="231"/>
      <c r="N139" s="232"/>
      <c r="O139" s="86"/>
      <c r="P139" s="86"/>
      <c r="Q139" s="86"/>
      <c r="R139" s="86"/>
      <c r="S139" s="86"/>
      <c r="T139" s="87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T139" s="19" t="s">
        <v>152</v>
      </c>
      <c r="AU139" s="19" t="s">
        <v>82</v>
      </c>
    </row>
    <row r="140" s="13" customFormat="1">
      <c r="A140" s="13"/>
      <c r="B140" s="233"/>
      <c r="C140" s="234"/>
      <c r="D140" s="235" t="s">
        <v>154</v>
      </c>
      <c r="E140" s="236" t="s">
        <v>19</v>
      </c>
      <c r="F140" s="237" t="s">
        <v>216</v>
      </c>
      <c r="G140" s="234"/>
      <c r="H140" s="236" t="s">
        <v>19</v>
      </c>
      <c r="I140" s="238"/>
      <c r="J140" s="234"/>
      <c r="K140" s="234"/>
      <c r="L140" s="239"/>
      <c r="M140" s="240"/>
      <c r="N140" s="241"/>
      <c r="O140" s="241"/>
      <c r="P140" s="241"/>
      <c r="Q140" s="241"/>
      <c r="R140" s="241"/>
      <c r="S140" s="241"/>
      <c r="T140" s="242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3" t="s">
        <v>154</v>
      </c>
      <c r="AU140" s="243" t="s">
        <v>82</v>
      </c>
      <c r="AV140" s="13" t="s">
        <v>76</v>
      </c>
      <c r="AW140" s="13" t="s">
        <v>31</v>
      </c>
      <c r="AX140" s="13" t="s">
        <v>69</v>
      </c>
      <c r="AY140" s="243" t="s">
        <v>143</v>
      </c>
    </row>
    <row r="141" s="14" customFormat="1">
      <c r="A141" s="14"/>
      <c r="B141" s="244"/>
      <c r="C141" s="245"/>
      <c r="D141" s="235" t="s">
        <v>154</v>
      </c>
      <c r="E141" s="246" t="s">
        <v>19</v>
      </c>
      <c r="F141" s="247" t="s">
        <v>106</v>
      </c>
      <c r="G141" s="245"/>
      <c r="H141" s="248">
        <v>2.2330000000000001</v>
      </c>
      <c r="I141" s="249"/>
      <c r="J141" s="245"/>
      <c r="K141" s="245"/>
      <c r="L141" s="250"/>
      <c r="M141" s="251"/>
      <c r="N141" s="252"/>
      <c r="O141" s="252"/>
      <c r="P141" s="252"/>
      <c r="Q141" s="252"/>
      <c r="R141" s="252"/>
      <c r="S141" s="252"/>
      <c r="T141" s="253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4" t="s">
        <v>154</v>
      </c>
      <c r="AU141" s="254" t="s">
        <v>82</v>
      </c>
      <c r="AV141" s="14" t="s">
        <v>82</v>
      </c>
      <c r="AW141" s="14" t="s">
        <v>31</v>
      </c>
      <c r="AX141" s="14" t="s">
        <v>69</v>
      </c>
      <c r="AY141" s="254" t="s">
        <v>143</v>
      </c>
    </row>
    <row r="142" s="14" customFormat="1">
      <c r="A142" s="14"/>
      <c r="B142" s="244"/>
      <c r="C142" s="245"/>
      <c r="D142" s="235" t="s">
        <v>154</v>
      </c>
      <c r="E142" s="246" t="s">
        <v>19</v>
      </c>
      <c r="F142" s="247" t="s">
        <v>217</v>
      </c>
      <c r="G142" s="245"/>
      <c r="H142" s="248">
        <v>-0.96299999999999997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154</v>
      </c>
      <c r="AU142" s="254" t="s">
        <v>82</v>
      </c>
      <c r="AV142" s="14" t="s">
        <v>82</v>
      </c>
      <c r="AW142" s="14" t="s">
        <v>31</v>
      </c>
      <c r="AX142" s="14" t="s">
        <v>69</v>
      </c>
      <c r="AY142" s="254" t="s">
        <v>143</v>
      </c>
    </row>
    <row r="143" s="14" customFormat="1">
      <c r="A143" s="14"/>
      <c r="B143" s="244"/>
      <c r="C143" s="245"/>
      <c r="D143" s="235" t="s">
        <v>154</v>
      </c>
      <c r="E143" s="246" t="s">
        <v>19</v>
      </c>
      <c r="F143" s="247" t="s">
        <v>218</v>
      </c>
      <c r="G143" s="245"/>
      <c r="H143" s="248">
        <v>-0.57799999999999996</v>
      </c>
      <c r="I143" s="249"/>
      <c r="J143" s="245"/>
      <c r="K143" s="245"/>
      <c r="L143" s="250"/>
      <c r="M143" s="251"/>
      <c r="N143" s="252"/>
      <c r="O143" s="252"/>
      <c r="P143" s="252"/>
      <c r="Q143" s="252"/>
      <c r="R143" s="252"/>
      <c r="S143" s="252"/>
      <c r="T143" s="253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4" t="s">
        <v>154</v>
      </c>
      <c r="AU143" s="254" t="s">
        <v>82</v>
      </c>
      <c r="AV143" s="14" t="s">
        <v>82</v>
      </c>
      <c r="AW143" s="14" t="s">
        <v>31</v>
      </c>
      <c r="AX143" s="14" t="s">
        <v>69</v>
      </c>
      <c r="AY143" s="254" t="s">
        <v>143</v>
      </c>
    </row>
    <row r="144" s="13" customFormat="1">
      <c r="A144" s="13"/>
      <c r="B144" s="233"/>
      <c r="C144" s="234"/>
      <c r="D144" s="235" t="s">
        <v>154</v>
      </c>
      <c r="E144" s="236" t="s">
        <v>19</v>
      </c>
      <c r="F144" s="237" t="s">
        <v>219</v>
      </c>
      <c r="G144" s="234"/>
      <c r="H144" s="236" t="s">
        <v>19</v>
      </c>
      <c r="I144" s="238"/>
      <c r="J144" s="234"/>
      <c r="K144" s="234"/>
      <c r="L144" s="239"/>
      <c r="M144" s="240"/>
      <c r="N144" s="241"/>
      <c r="O144" s="241"/>
      <c r="P144" s="241"/>
      <c r="Q144" s="241"/>
      <c r="R144" s="241"/>
      <c r="S144" s="241"/>
      <c r="T144" s="242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3" t="s">
        <v>154</v>
      </c>
      <c r="AU144" s="243" t="s">
        <v>82</v>
      </c>
      <c r="AV144" s="13" t="s">
        <v>76</v>
      </c>
      <c r="AW144" s="13" t="s">
        <v>31</v>
      </c>
      <c r="AX144" s="13" t="s">
        <v>69</v>
      </c>
      <c r="AY144" s="243" t="s">
        <v>143</v>
      </c>
    </row>
    <row r="145" s="14" customFormat="1">
      <c r="A145" s="14"/>
      <c r="B145" s="244"/>
      <c r="C145" s="245"/>
      <c r="D145" s="235" t="s">
        <v>154</v>
      </c>
      <c r="E145" s="246" t="s">
        <v>19</v>
      </c>
      <c r="F145" s="247" t="s">
        <v>220</v>
      </c>
      <c r="G145" s="245"/>
      <c r="H145" s="248">
        <v>0.25</v>
      </c>
      <c r="I145" s="249"/>
      <c r="J145" s="245"/>
      <c r="K145" s="245"/>
      <c r="L145" s="250"/>
      <c r="M145" s="251"/>
      <c r="N145" s="252"/>
      <c r="O145" s="252"/>
      <c r="P145" s="252"/>
      <c r="Q145" s="252"/>
      <c r="R145" s="252"/>
      <c r="S145" s="252"/>
      <c r="T145" s="253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4" t="s">
        <v>154</v>
      </c>
      <c r="AU145" s="254" t="s">
        <v>82</v>
      </c>
      <c r="AV145" s="14" t="s">
        <v>82</v>
      </c>
      <c r="AW145" s="14" t="s">
        <v>31</v>
      </c>
      <c r="AX145" s="14" t="s">
        <v>69</v>
      </c>
      <c r="AY145" s="254" t="s">
        <v>143</v>
      </c>
    </row>
    <row r="146" s="15" customFormat="1">
      <c r="A146" s="15"/>
      <c r="B146" s="255"/>
      <c r="C146" s="256"/>
      <c r="D146" s="235" t="s">
        <v>154</v>
      </c>
      <c r="E146" s="257" t="s">
        <v>108</v>
      </c>
      <c r="F146" s="258" t="s">
        <v>175</v>
      </c>
      <c r="G146" s="256"/>
      <c r="H146" s="259">
        <v>0.94199999999999995</v>
      </c>
      <c r="I146" s="260"/>
      <c r="J146" s="256"/>
      <c r="K146" s="256"/>
      <c r="L146" s="261"/>
      <c r="M146" s="262"/>
      <c r="N146" s="263"/>
      <c r="O146" s="263"/>
      <c r="P146" s="263"/>
      <c r="Q146" s="263"/>
      <c r="R146" s="263"/>
      <c r="S146" s="263"/>
      <c r="T146" s="264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65" t="s">
        <v>154</v>
      </c>
      <c r="AU146" s="265" t="s">
        <v>82</v>
      </c>
      <c r="AV146" s="15" t="s">
        <v>150</v>
      </c>
      <c r="AW146" s="15" t="s">
        <v>31</v>
      </c>
      <c r="AX146" s="15" t="s">
        <v>76</v>
      </c>
      <c r="AY146" s="265" t="s">
        <v>143</v>
      </c>
    </row>
    <row r="147" s="2" customFormat="1" ht="37.8" customHeight="1">
      <c r="A147" s="40"/>
      <c r="B147" s="41"/>
      <c r="C147" s="215" t="s">
        <v>221</v>
      </c>
      <c r="D147" s="215" t="s">
        <v>145</v>
      </c>
      <c r="E147" s="216" t="s">
        <v>222</v>
      </c>
      <c r="F147" s="217" t="s">
        <v>223</v>
      </c>
      <c r="G147" s="218" t="s">
        <v>186</v>
      </c>
      <c r="H147" s="219">
        <v>0.94199999999999995</v>
      </c>
      <c r="I147" s="220"/>
      <c r="J147" s="221">
        <f>ROUND(I147*H147,2)</f>
        <v>0</v>
      </c>
      <c r="K147" s="217" t="s">
        <v>149</v>
      </c>
      <c r="L147" s="46"/>
      <c r="M147" s="222" t="s">
        <v>19</v>
      </c>
      <c r="N147" s="223" t="s">
        <v>41</v>
      </c>
      <c r="O147" s="86"/>
      <c r="P147" s="224">
        <f>O147*H147</f>
        <v>0</v>
      </c>
      <c r="Q147" s="224">
        <v>0</v>
      </c>
      <c r="R147" s="224">
        <f>Q147*H147</f>
        <v>0</v>
      </c>
      <c r="S147" s="224">
        <v>0</v>
      </c>
      <c r="T147" s="225">
        <f>S147*H147</f>
        <v>0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26" t="s">
        <v>150</v>
      </c>
      <c r="AT147" s="226" t="s">
        <v>145</v>
      </c>
      <c r="AU147" s="226" t="s">
        <v>82</v>
      </c>
      <c r="AY147" s="19" t="s">
        <v>143</v>
      </c>
      <c r="BE147" s="227">
        <f>IF(N147="základní",J147,0)</f>
        <v>0</v>
      </c>
      <c r="BF147" s="227">
        <f>IF(N147="snížená",J147,0)</f>
        <v>0</v>
      </c>
      <c r="BG147" s="227">
        <f>IF(N147="zákl. přenesená",J147,0)</f>
        <v>0</v>
      </c>
      <c r="BH147" s="227">
        <f>IF(N147="sníž. přenesená",J147,0)</f>
        <v>0</v>
      </c>
      <c r="BI147" s="227">
        <f>IF(N147="nulová",J147,0)</f>
        <v>0</v>
      </c>
      <c r="BJ147" s="19" t="s">
        <v>82</v>
      </c>
      <c r="BK147" s="227">
        <f>ROUND(I147*H147,2)</f>
        <v>0</v>
      </c>
      <c r="BL147" s="19" t="s">
        <v>150</v>
      </c>
      <c r="BM147" s="226" t="s">
        <v>224</v>
      </c>
    </row>
    <row r="148" s="2" customFormat="1">
      <c r="A148" s="40"/>
      <c r="B148" s="41"/>
      <c r="C148" s="42"/>
      <c r="D148" s="228" t="s">
        <v>152</v>
      </c>
      <c r="E148" s="42"/>
      <c r="F148" s="229" t="s">
        <v>225</v>
      </c>
      <c r="G148" s="42"/>
      <c r="H148" s="42"/>
      <c r="I148" s="230"/>
      <c r="J148" s="42"/>
      <c r="K148" s="42"/>
      <c r="L148" s="46"/>
      <c r="M148" s="231"/>
      <c r="N148" s="232"/>
      <c r="O148" s="86"/>
      <c r="P148" s="86"/>
      <c r="Q148" s="86"/>
      <c r="R148" s="86"/>
      <c r="S148" s="86"/>
      <c r="T148" s="87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T148" s="19" t="s">
        <v>152</v>
      </c>
      <c r="AU148" s="19" t="s">
        <v>82</v>
      </c>
    </row>
    <row r="149" s="14" customFormat="1">
      <c r="A149" s="14"/>
      <c r="B149" s="244"/>
      <c r="C149" s="245"/>
      <c r="D149" s="235" t="s">
        <v>154</v>
      </c>
      <c r="E149" s="246" t="s">
        <v>19</v>
      </c>
      <c r="F149" s="247" t="s">
        <v>226</v>
      </c>
      <c r="G149" s="245"/>
      <c r="H149" s="248">
        <v>0.94199999999999995</v>
      </c>
      <c r="I149" s="249"/>
      <c r="J149" s="245"/>
      <c r="K149" s="245"/>
      <c r="L149" s="250"/>
      <c r="M149" s="251"/>
      <c r="N149" s="252"/>
      <c r="O149" s="252"/>
      <c r="P149" s="252"/>
      <c r="Q149" s="252"/>
      <c r="R149" s="252"/>
      <c r="S149" s="252"/>
      <c r="T149" s="253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4" t="s">
        <v>154</v>
      </c>
      <c r="AU149" s="254" t="s">
        <v>82</v>
      </c>
      <c r="AV149" s="14" t="s">
        <v>82</v>
      </c>
      <c r="AW149" s="14" t="s">
        <v>31</v>
      </c>
      <c r="AX149" s="14" t="s">
        <v>76</v>
      </c>
      <c r="AY149" s="254" t="s">
        <v>143</v>
      </c>
    </row>
    <row r="150" s="2" customFormat="1" ht="24.15" customHeight="1">
      <c r="A150" s="40"/>
      <c r="B150" s="41"/>
      <c r="C150" s="215" t="s">
        <v>227</v>
      </c>
      <c r="D150" s="215" t="s">
        <v>145</v>
      </c>
      <c r="E150" s="216" t="s">
        <v>228</v>
      </c>
      <c r="F150" s="217" t="s">
        <v>229</v>
      </c>
      <c r="G150" s="218" t="s">
        <v>148</v>
      </c>
      <c r="H150" s="219">
        <v>40.020000000000003</v>
      </c>
      <c r="I150" s="220"/>
      <c r="J150" s="221">
        <f>ROUND(I150*H150,2)</f>
        <v>0</v>
      </c>
      <c r="K150" s="217" t="s">
        <v>149</v>
      </c>
      <c r="L150" s="46"/>
      <c r="M150" s="222" t="s">
        <v>19</v>
      </c>
      <c r="N150" s="223" t="s">
        <v>41</v>
      </c>
      <c r="O150" s="86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26" t="s">
        <v>150</v>
      </c>
      <c r="AT150" s="226" t="s">
        <v>145</v>
      </c>
      <c r="AU150" s="226" t="s">
        <v>82</v>
      </c>
      <c r="AY150" s="19" t="s">
        <v>143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9" t="s">
        <v>82</v>
      </c>
      <c r="BK150" s="227">
        <f>ROUND(I150*H150,2)</f>
        <v>0</v>
      </c>
      <c r="BL150" s="19" t="s">
        <v>150</v>
      </c>
      <c r="BM150" s="226" t="s">
        <v>230</v>
      </c>
    </row>
    <row r="151" s="2" customFormat="1">
      <c r="A151" s="40"/>
      <c r="B151" s="41"/>
      <c r="C151" s="42"/>
      <c r="D151" s="228" t="s">
        <v>152</v>
      </c>
      <c r="E151" s="42"/>
      <c r="F151" s="229" t="s">
        <v>231</v>
      </c>
      <c r="G151" s="42"/>
      <c r="H151" s="42"/>
      <c r="I151" s="230"/>
      <c r="J151" s="42"/>
      <c r="K151" s="42"/>
      <c r="L151" s="46"/>
      <c r="M151" s="231"/>
      <c r="N151" s="232"/>
      <c r="O151" s="86"/>
      <c r="P151" s="86"/>
      <c r="Q151" s="86"/>
      <c r="R151" s="86"/>
      <c r="S151" s="86"/>
      <c r="T151" s="87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T151" s="19" t="s">
        <v>152</v>
      </c>
      <c r="AU151" s="19" t="s">
        <v>82</v>
      </c>
    </row>
    <row r="152" s="13" customFormat="1">
      <c r="A152" s="13"/>
      <c r="B152" s="233"/>
      <c r="C152" s="234"/>
      <c r="D152" s="235" t="s">
        <v>154</v>
      </c>
      <c r="E152" s="236" t="s">
        <v>19</v>
      </c>
      <c r="F152" s="237" t="s">
        <v>232</v>
      </c>
      <c r="G152" s="234"/>
      <c r="H152" s="236" t="s">
        <v>19</v>
      </c>
      <c r="I152" s="238"/>
      <c r="J152" s="234"/>
      <c r="K152" s="234"/>
      <c r="L152" s="239"/>
      <c r="M152" s="240"/>
      <c r="N152" s="241"/>
      <c r="O152" s="241"/>
      <c r="P152" s="241"/>
      <c r="Q152" s="241"/>
      <c r="R152" s="241"/>
      <c r="S152" s="241"/>
      <c r="T152" s="242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3" t="s">
        <v>154</v>
      </c>
      <c r="AU152" s="243" t="s">
        <v>82</v>
      </c>
      <c r="AV152" s="13" t="s">
        <v>76</v>
      </c>
      <c r="AW152" s="13" t="s">
        <v>31</v>
      </c>
      <c r="AX152" s="13" t="s">
        <v>69</v>
      </c>
      <c r="AY152" s="243" t="s">
        <v>143</v>
      </c>
    </row>
    <row r="153" s="14" customFormat="1">
      <c r="A153" s="14"/>
      <c r="B153" s="244"/>
      <c r="C153" s="245"/>
      <c r="D153" s="235" t="s">
        <v>154</v>
      </c>
      <c r="E153" s="246" t="s">
        <v>19</v>
      </c>
      <c r="F153" s="247" t="s">
        <v>233</v>
      </c>
      <c r="G153" s="245"/>
      <c r="H153" s="248">
        <v>40.020000000000003</v>
      </c>
      <c r="I153" s="249"/>
      <c r="J153" s="245"/>
      <c r="K153" s="245"/>
      <c r="L153" s="250"/>
      <c r="M153" s="251"/>
      <c r="N153" s="252"/>
      <c r="O153" s="252"/>
      <c r="P153" s="252"/>
      <c r="Q153" s="252"/>
      <c r="R153" s="252"/>
      <c r="S153" s="252"/>
      <c r="T153" s="253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4" t="s">
        <v>154</v>
      </c>
      <c r="AU153" s="254" t="s">
        <v>82</v>
      </c>
      <c r="AV153" s="14" t="s">
        <v>82</v>
      </c>
      <c r="AW153" s="14" t="s">
        <v>31</v>
      </c>
      <c r="AX153" s="14" t="s">
        <v>76</v>
      </c>
      <c r="AY153" s="254" t="s">
        <v>143</v>
      </c>
    </row>
    <row r="154" s="12" customFormat="1" ht="22.8" customHeight="1">
      <c r="A154" s="12"/>
      <c r="B154" s="199"/>
      <c r="C154" s="200"/>
      <c r="D154" s="201" t="s">
        <v>68</v>
      </c>
      <c r="E154" s="213" t="s">
        <v>82</v>
      </c>
      <c r="F154" s="213" t="s">
        <v>234</v>
      </c>
      <c r="G154" s="200"/>
      <c r="H154" s="200"/>
      <c r="I154" s="203"/>
      <c r="J154" s="214">
        <f>BK154</f>
        <v>0</v>
      </c>
      <c r="K154" s="200"/>
      <c r="L154" s="205"/>
      <c r="M154" s="206"/>
      <c r="N154" s="207"/>
      <c r="O154" s="207"/>
      <c r="P154" s="208">
        <f>SUM(P155:P162)</f>
        <v>0</v>
      </c>
      <c r="Q154" s="207"/>
      <c r="R154" s="208">
        <f>SUM(R155:R162)</f>
        <v>5.4235225000000007</v>
      </c>
      <c r="S154" s="207"/>
      <c r="T154" s="209">
        <f>SUM(T155:T162)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10" t="s">
        <v>76</v>
      </c>
      <c r="AT154" s="211" t="s">
        <v>68</v>
      </c>
      <c r="AU154" s="211" t="s">
        <v>76</v>
      </c>
      <c r="AY154" s="210" t="s">
        <v>143</v>
      </c>
      <c r="BK154" s="212">
        <f>SUM(BK155:BK162)</f>
        <v>0</v>
      </c>
    </row>
    <row r="155" s="2" customFormat="1" ht="24.15" customHeight="1">
      <c r="A155" s="40"/>
      <c r="B155" s="41"/>
      <c r="C155" s="215" t="s">
        <v>235</v>
      </c>
      <c r="D155" s="215" t="s">
        <v>145</v>
      </c>
      <c r="E155" s="216" t="s">
        <v>236</v>
      </c>
      <c r="F155" s="217" t="s">
        <v>237</v>
      </c>
      <c r="G155" s="218" t="s">
        <v>148</v>
      </c>
      <c r="H155" s="219">
        <v>2.75</v>
      </c>
      <c r="I155" s="220"/>
      <c r="J155" s="221">
        <f>ROUND(I155*H155,2)</f>
        <v>0</v>
      </c>
      <c r="K155" s="217" t="s">
        <v>149</v>
      </c>
      <c r="L155" s="46"/>
      <c r="M155" s="222" t="s">
        <v>19</v>
      </c>
      <c r="N155" s="223" t="s">
        <v>41</v>
      </c>
      <c r="O155" s="86"/>
      <c r="P155" s="224">
        <f>O155*H155</f>
        <v>0</v>
      </c>
      <c r="Q155" s="224">
        <v>0.73404000000000003</v>
      </c>
      <c r="R155" s="224">
        <f>Q155*H155</f>
        <v>2.0186100000000002</v>
      </c>
      <c r="S155" s="224">
        <v>0</v>
      </c>
      <c r="T155" s="225">
        <f>S155*H155</f>
        <v>0</v>
      </c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R155" s="226" t="s">
        <v>150</v>
      </c>
      <c r="AT155" s="226" t="s">
        <v>145</v>
      </c>
      <c r="AU155" s="226" t="s">
        <v>82</v>
      </c>
      <c r="AY155" s="19" t="s">
        <v>143</v>
      </c>
      <c r="BE155" s="227">
        <f>IF(N155="základní",J155,0)</f>
        <v>0</v>
      </c>
      <c r="BF155" s="227">
        <f>IF(N155="snížená",J155,0)</f>
        <v>0</v>
      </c>
      <c r="BG155" s="227">
        <f>IF(N155="zákl. přenesená",J155,0)</f>
        <v>0</v>
      </c>
      <c r="BH155" s="227">
        <f>IF(N155="sníž. přenesená",J155,0)</f>
        <v>0</v>
      </c>
      <c r="BI155" s="227">
        <f>IF(N155="nulová",J155,0)</f>
        <v>0</v>
      </c>
      <c r="BJ155" s="19" t="s">
        <v>82</v>
      </c>
      <c r="BK155" s="227">
        <f>ROUND(I155*H155,2)</f>
        <v>0</v>
      </c>
      <c r="BL155" s="19" t="s">
        <v>150</v>
      </c>
      <c r="BM155" s="226" t="s">
        <v>238</v>
      </c>
    </row>
    <row r="156" s="2" customFormat="1">
      <c r="A156" s="40"/>
      <c r="B156" s="41"/>
      <c r="C156" s="42"/>
      <c r="D156" s="228" t="s">
        <v>152</v>
      </c>
      <c r="E156" s="42"/>
      <c r="F156" s="229" t="s">
        <v>239</v>
      </c>
      <c r="G156" s="42"/>
      <c r="H156" s="42"/>
      <c r="I156" s="230"/>
      <c r="J156" s="42"/>
      <c r="K156" s="42"/>
      <c r="L156" s="46"/>
      <c r="M156" s="231"/>
      <c r="N156" s="232"/>
      <c r="O156" s="86"/>
      <c r="P156" s="86"/>
      <c r="Q156" s="86"/>
      <c r="R156" s="86"/>
      <c r="S156" s="86"/>
      <c r="T156" s="87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T156" s="19" t="s">
        <v>152</v>
      </c>
      <c r="AU156" s="19" t="s">
        <v>82</v>
      </c>
    </row>
    <row r="157" s="13" customFormat="1">
      <c r="A157" s="13"/>
      <c r="B157" s="233"/>
      <c r="C157" s="234"/>
      <c r="D157" s="235" t="s">
        <v>154</v>
      </c>
      <c r="E157" s="236" t="s">
        <v>19</v>
      </c>
      <c r="F157" s="237" t="s">
        <v>240</v>
      </c>
      <c r="G157" s="234"/>
      <c r="H157" s="236" t="s">
        <v>19</v>
      </c>
      <c r="I157" s="238"/>
      <c r="J157" s="234"/>
      <c r="K157" s="234"/>
      <c r="L157" s="239"/>
      <c r="M157" s="240"/>
      <c r="N157" s="241"/>
      <c r="O157" s="241"/>
      <c r="P157" s="241"/>
      <c r="Q157" s="241"/>
      <c r="R157" s="241"/>
      <c r="S157" s="241"/>
      <c r="T157" s="242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3" t="s">
        <v>154</v>
      </c>
      <c r="AU157" s="243" t="s">
        <v>82</v>
      </c>
      <c r="AV157" s="13" t="s">
        <v>76</v>
      </c>
      <c r="AW157" s="13" t="s">
        <v>31</v>
      </c>
      <c r="AX157" s="13" t="s">
        <v>69</v>
      </c>
      <c r="AY157" s="243" t="s">
        <v>143</v>
      </c>
    </row>
    <row r="158" s="14" customFormat="1">
      <c r="A158" s="14"/>
      <c r="B158" s="244"/>
      <c r="C158" s="245"/>
      <c r="D158" s="235" t="s">
        <v>154</v>
      </c>
      <c r="E158" s="246" t="s">
        <v>19</v>
      </c>
      <c r="F158" s="247" t="s">
        <v>241</v>
      </c>
      <c r="G158" s="245"/>
      <c r="H158" s="248">
        <v>2.75</v>
      </c>
      <c r="I158" s="249"/>
      <c r="J158" s="245"/>
      <c r="K158" s="245"/>
      <c r="L158" s="250"/>
      <c r="M158" s="251"/>
      <c r="N158" s="252"/>
      <c r="O158" s="252"/>
      <c r="P158" s="252"/>
      <c r="Q158" s="252"/>
      <c r="R158" s="252"/>
      <c r="S158" s="252"/>
      <c r="T158" s="253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4" t="s">
        <v>154</v>
      </c>
      <c r="AU158" s="254" t="s">
        <v>82</v>
      </c>
      <c r="AV158" s="14" t="s">
        <v>82</v>
      </c>
      <c r="AW158" s="14" t="s">
        <v>31</v>
      </c>
      <c r="AX158" s="14" t="s">
        <v>76</v>
      </c>
      <c r="AY158" s="254" t="s">
        <v>143</v>
      </c>
    </row>
    <row r="159" s="2" customFormat="1" ht="24.15" customHeight="1">
      <c r="A159" s="40"/>
      <c r="B159" s="41"/>
      <c r="C159" s="215" t="s">
        <v>242</v>
      </c>
      <c r="D159" s="215" t="s">
        <v>145</v>
      </c>
      <c r="E159" s="216" t="s">
        <v>243</v>
      </c>
      <c r="F159" s="217" t="s">
        <v>244</v>
      </c>
      <c r="G159" s="218" t="s">
        <v>148</v>
      </c>
      <c r="H159" s="219">
        <v>2.75</v>
      </c>
      <c r="I159" s="220"/>
      <c r="J159" s="221">
        <f>ROUND(I159*H159,2)</f>
        <v>0</v>
      </c>
      <c r="K159" s="217" t="s">
        <v>149</v>
      </c>
      <c r="L159" s="46"/>
      <c r="M159" s="222" t="s">
        <v>19</v>
      </c>
      <c r="N159" s="223" t="s">
        <v>41</v>
      </c>
      <c r="O159" s="86"/>
      <c r="P159" s="224">
        <f>O159*H159</f>
        <v>0</v>
      </c>
      <c r="Q159" s="224">
        <v>1.2381500000000001</v>
      </c>
      <c r="R159" s="224">
        <f>Q159*H159</f>
        <v>3.4049125</v>
      </c>
      <c r="S159" s="224">
        <v>0</v>
      </c>
      <c r="T159" s="225">
        <f>S159*H159</f>
        <v>0</v>
      </c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R159" s="226" t="s">
        <v>150</v>
      </c>
      <c r="AT159" s="226" t="s">
        <v>145</v>
      </c>
      <c r="AU159" s="226" t="s">
        <v>82</v>
      </c>
      <c r="AY159" s="19" t="s">
        <v>143</v>
      </c>
      <c r="BE159" s="227">
        <f>IF(N159="základní",J159,0)</f>
        <v>0</v>
      </c>
      <c r="BF159" s="227">
        <f>IF(N159="snížená",J159,0)</f>
        <v>0</v>
      </c>
      <c r="BG159" s="227">
        <f>IF(N159="zákl. přenesená",J159,0)</f>
        <v>0</v>
      </c>
      <c r="BH159" s="227">
        <f>IF(N159="sníž. přenesená",J159,0)</f>
        <v>0</v>
      </c>
      <c r="BI159" s="227">
        <f>IF(N159="nulová",J159,0)</f>
        <v>0</v>
      </c>
      <c r="BJ159" s="19" t="s">
        <v>82</v>
      </c>
      <c r="BK159" s="227">
        <f>ROUND(I159*H159,2)</f>
        <v>0</v>
      </c>
      <c r="BL159" s="19" t="s">
        <v>150</v>
      </c>
      <c r="BM159" s="226" t="s">
        <v>245</v>
      </c>
    </row>
    <row r="160" s="2" customFormat="1">
      <c r="A160" s="40"/>
      <c r="B160" s="41"/>
      <c r="C160" s="42"/>
      <c r="D160" s="228" t="s">
        <v>152</v>
      </c>
      <c r="E160" s="42"/>
      <c r="F160" s="229" t="s">
        <v>246</v>
      </c>
      <c r="G160" s="42"/>
      <c r="H160" s="42"/>
      <c r="I160" s="230"/>
      <c r="J160" s="42"/>
      <c r="K160" s="42"/>
      <c r="L160" s="46"/>
      <c r="M160" s="231"/>
      <c r="N160" s="232"/>
      <c r="O160" s="86"/>
      <c r="P160" s="86"/>
      <c r="Q160" s="86"/>
      <c r="R160" s="86"/>
      <c r="S160" s="86"/>
      <c r="T160" s="87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T160" s="19" t="s">
        <v>152</v>
      </c>
      <c r="AU160" s="19" t="s">
        <v>82</v>
      </c>
    </row>
    <row r="161" s="13" customFormat="1">
      <c r="A161" s="13"/>
      <c r="B161" s="233"/>
      <c r="C161" s="234"/>
      <c r="D161" s="235" t="s">
        <v>154</v>
      </c>
      <c r="E161" s="236" t="s">
        <v>19</v>
      </c>
      <c r="F161" s="237" t="s">
        <v>247</v>
      </c>
      <c r="G161" s="234"/>
      <c r="H161" s="236" t="s">
        <v>19</v>
      </c>
      <c r="I161" s="238"/>
      <c r="J161" s="234"/>
      <c r="K161" s="234"/>
      <c r="L161" s="239"/>
      <c r="M161" s="240"/>
      <c r="N161" s="241"/>
      <c r="O161" s="241"/>
      <c r="P161" s="241"/>
      <c r="Q161" s="241"/>
      <c r="R161" s="241"/>
      <c r="S161" s="241"/>
      <c r="T161" s="242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3" t="s">
        <v>154</v>
      </c>
      <c r="AU161" s="243" t="s">
        <v>82</v>
      </c>
      <c r="AV161" s="13" t="s">
        <v>76</v>
      </c>
      <c r="AW161" s="13" t="s">
        <v>31</v>
      </c>
      <c r="AX161" s="13" t="s">
        <v>69</v>
      </c>
      <c r="AY161" s="243" t="s">
        <v>143</v>
      </c>
    </row>
    <row r="162" s="14" customFormat="1">
      <c r="A162" s="14"/>
      <c r="B162" s="244"/>
      <c r="C162" s="245"/>
      <c r="D162" s="235" t="s">
        <v>154</v>
      </c>
      <c r="E162" s="246" t="s">
        <v>19</v>
      </c>
      <c r="F162" s="247" t="s">
        <v>241</v>
      </c>
      <c r="G162" s="245"/>
      <c r="H162" s="248">
        <v>2.75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154</v>
      </c>
      <c r="AU162" s="254" t="s">
        <v>82</v>
      </c>
      <c r="AV162" s="14" t="s">
        <v>82</v>
      </c>
      <c r="AW162" s="14" t="s">
        <v>31</v>
      </c>
      <c r="AX162" s="14" t="s">
        <v>76</v>
      </c>
      <c r="AY162" s="254" t="s">
        <v>143</v>
      </c>
    </row>
    <row r="163" s="12" customFormat="1" ht="22.8" customHeight="1">
      <c r="A163" s="12"/>
      <c r="B163" s="199"/>
      <c r="C163" s="200"/>
      <c r="D163" s="201" t="s">
        <v>68</v>
      </c>
      <c r="E163" s="213" t="s">
        <v>176</v>
      </c>
      <c r="F163" s="213" t="s">
        <v>248</v>
      </c>
      <c r="G163" s="200"/>
      <c r="H163" s="200"/>
      <c r="I163" s="203"/>
      <c r="J163" s="214">
        <f>BK163</f>
        <v>0</v>
      </c>
      <c r="K163" s="200"/>
      <c r="L163" s="205"/>
      <c r="M163" s="206"/>
      <c r="N163" s="207"/>
      <c r="O163" s="207"/>
      <c r="P163" s="208">
        <f>SUM(P164:P173)</f>
        <v>0</v>
      </c>
      <c r="Q163" s="207"/>
      <c r="R163" s="208">
        <f>SUM(R164:R173)</f>
        <v>12.902193119999998</v>
      </c>
      <c r="S163" s="207"/>
      <c r="T163" s="209">
        <f>SUM(T164:T173)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10" t="s">
        <v>76</v>
      </c>
      <c r="AT163" s="211" t="s">
        <v>68</v>
      </c>
      <c r="AU163" s="211" t="s">
        <v>76</v>
      </c>
      <c r="AY163" s="210" t="s">
        <v>143</v>
      </c>
      <c r="BK163" s="212">
        <f>SUM(BK164:BK173)</f>
        <v>0</v>
      </c>
    </row>
    <row r="164" s="2" customFormat="1" ht="21.75" customHeight="1">
      <c r="A164" s="40"/>
      <c r="B164" s="41"/>
      <c r="C164" s="215" t="s">
        <v>249</v>
      </c>
      <c r="D164" s="215" t="s">
        <v>145</v>
      </c>
      <c r="E164" s="216" t="s">
        <v>250</v>
      </c>
      <c r="F164" s="217" t="s">
        <v>251</v>
      </c>
      <c r="G164" s="218" t="s">
        <v>148</v>
      </c>
      <c r="H164" s="219">
        <v>17.129999999999999</v>
      </c>
      <c r="I164" s="220"/>
      <c r="J164" s="221">
        <f>ROUND(I164*H164,2)</f>
        <v>0</v>
      </c>
      <c r="K164" s="217" t="s">
        <v>149</v>
      </c>
      <c r="L164" s="46"/>
      <c r="M164" s="222" t="s">
        <v>19</v>
      </c>
      <c r="N164" s="223" t="s">
        <v>41</v>
      </c>
      <c r="O164" s="86"/>
      <c r="P164" s="224">
        <f>O164*H164</f>
        <v>0</v>
      </c>
      <c r="Q164" s="224">
        <v>0.57499999999999996</v>
      </c>
      <c r="R164" s="224">
        <f>Q164*H164</f>
        <v>9.8497499999999985</v>
      </c>
      <c r="S164" s="224">
        <v>0</v>
      </c>
      <c r="T164" s="225">
        <f>S164*H164</f>
        <v>0</v>
      </c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R164" s="226" t="s">
        <v>150</v>
      </c>
      <c r="AT164" s="226" t="s">
        <v>145</v>
      </c>
      <c r="AU164" s="226" t="s">
        <v>82</v>
      </c>
      <c r="AY164" s="19" t="s">
        <v>143</v>
      </c>
      <c r="BE164" s="227">
        <f>IF(N164="základní",J164,0)</f>
        <v>0</v>
      </c>
      <c r="BF164" s="227">
        <f>IF(N164="snížená",J164,0)</f>
        <v>0</v>
      </c>
      <c r="BG164" s="227">
        <f>IF(N164="zákl. přenesená",J164,0)</f>
        <v>0</v>
      </c>
      <c r="BH164" s="227">
        <f>IF(N164="sníž. přenesená",J164,0)</f>
        <v>0</v>
      </c>
      <c r="BI164" s="227">
        <f>IF(N164="nulová",J164,0)</f>
        <v>0</v>
      </c>
      <c r="BJ164" s="19" t="s">
        <v>82</v>
      </c>
      <c r="BK164" s="227">
        <f>ROUND(I164*H164,2)</f>
        <v>0</v>
      </c>
      <c r="BL164" s="19" t="s">
        <v>150</v>
      </c>
      <c r="BM164" s="226" t="s">
        <v>252</v>
      </c>
    </row>
    <row r="165" s="2" customFormat="1">
      <c r="A165" s="40"/>
      <c r="B165" s="41"/>
      <c r="C165" s="42"/>
      <c r="D165" s="228" t="s">
        <v>152</v>
      </c>
      <c r="E165" s="42"/>
      <c r="F165" s="229" t="s">
        <v>253</v>
      </c>
      <c r="G165" s="42"/>
      <c r="H165" s="42"/>
      <c r="I165" s="230"/>
      <c r="J165" s="42"/>
      <c r="K165" s="42"/>
      <c r="L165" s="46"/>
      <c r="M165" s="231"/>
      <c r="N165" s="232"/>
      <c r="O165" s="86"/>
      <c r="P165" s="86"/>
      <c r="Q165" s="86"/>
      <c r="R165" s="86"/>
      <c r="S165" s="86"/>
      <c r="T165" s="87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T165" s="19" t="s">
        <v>152</v>
      </c>
      <c r="AU165" s="19" t="s">
        <v>82</v>
      </c>
    </row>
    <row r="166" s="14" customFormat="1">
      <c r="A166" s="14"/>
      <c r="B166" s="244"/>
      <c r="C166" s="245"/>
      <c r="D166" s="235" t="s">
        <v>154</v>
      </c>
      <c r="E166" s="246" t="s">
        <v>19</v>
      </c>
      <c r="F166" s="247" t="s">
        <v>254</v>
      </c>
      <c r="G166" s="245"/>
      <c r="H166" s="248">
        <v>17.129999999999999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154</v>
      </c>
      <c r="AU166" s="254" t="s">
        <v>82</v>
      </c>
      <c r="AV166" s="14" t="s">
        <v>82</v>
      </c>
      <c r="AW166" s="14" t="s">
        <v>31</v>
      </c>
      <c r="AX166" s="14" t="s">
        <v>76</v>
      </c>
      <c r="AY166" s="254" t="s">
        <v>143</v>
      </c>
    </row>
    <row r="167" s="2" customFormat="1" ht="37.8" customHeight="1">
      <c r="A167" s="40"/>
      <c r="B167" s="41"/>
      <c r="C167" s="215" t="s">
        <v>8</v>
      </c>
      <c r="D167" s="215" t="s">
        <v>145</v>
      </c>
      <c r="E167" s="216" t="s">
        <v>255</v>
      </c>
      <c r="F167" s="217" t="s">
        <v>256</v>
      </c>
      <c r="G167" s="218" t="s">
        <v>148</v>
      </c>
      <c r="H167" s="219">
        <v>14.846</v>
      </c>
      <c r="I167" s="220"/>
      <c r="J167" s="221">
        <f>ROUND(I167*H167,2)</f>
        <v>0</v>
      </c>
      <c r="K167" s="217" t="s">
        <v>149</v>
      </c>
      <c r="L167" s="46"/>
      <c r="M167" s="222" t="s">
        <v>19</v>
      </c>
      <c r="N167" s="223" t="s">
        <v>41</v>
      </c>
      <c r="O167" s="86"/>
      <c r="P167" s="224">
        <f>O167*H167</f>
        <v>0</v>
      </c>
      <c r="Q167" s="224">
        <v>0.089219999999999994</v>
      </c>
      <c r="R167" s="224">
        <f>Q167*H167</f>
        <v>1.3245601199999999</v>
      </c>
      <c r="S167" s="224">
        <v>0</v>
      </c>
      <c r="T167" s="225">
        <f>S167*H167</f>
        <v>0</v>
      </c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R167" s="226" t="s">
        <v>150</v>
      </c>
      <c r="AT167" s="226" t="s">
        <v>145</v>
      </c>
      <c r="AU167" s="226" t="s">
        <v>82</v>
      </c>
      <c r="AY167" s="19" t="s">
        <v>143</v>
      </c>
      <c r="BE167" s="227">
        <f>IF(N167="základní",J167,0)</f>
        <v>0</v>
      </c>
      <c r="BF167" s="227">
        <f>IF(N167="snížená",J167,0)</f>
        <v>0</v>
      </c>
      <c r="BG167" s="227">
        <f>IF(N167="zákl. přenesená",J167,0)</f>
        <v>0</v>
      </c>
      <c r="BH167" s="227">
        <f>IF(N167="sníž. přenesená",J167,0)</f>
        <v>0</v>
      </c>
      <c r="BI167" s="227">
        <f>IF(N167="nulová",J167,0)</f>
        <v>0</v>
      </c>
      <c r="BJ167" s="19" t="s">
        <v>82</v>
      </c>
      <c r="BK167" s="227">
        <f>ROUND(I167*H167,2)</f>
        <v>0</v>
      </c>
      <c r="BL167" s="19" t="s">
        <v>150</v>
      </c>
      <c r="BM167" s="226" t="s">
        <v>257</v>
      </c>
    </row>
    <row r="168" s="2" customFormat="1">
      <c r="A168" s="40"/>
      <c r="B168" s="41"/>
      <c r="C168" s="42"/>
      <c r="D168" s="228" t="s">
        <v>152</v>
      </c>
      <c r="E168" s="42"/>
      <c r="F168" s="229" t="s">
        <v>258</v>
      </c>
      <c r="G168" s="42"/>
      <c r="H168" s="42"/>
      <c r="I168" s="230"/>
      <c r="J168" s="42"/>
      <c r="K168" s="42"/>
      <c r="L168" s="46"/>
      <c r="M168" s="231"/>
      <c r="N168" s="232"/>
      <c r="O168" s="86"/>
      <c r="P168" s="86"/>
      <c r="Q168" s="86"/>
      <c r="R168" s="86"/>
      <c r="S168" s="86"/>
      <c r="T168" s="87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T168" s="19" t="s">
        <v>152</v>
      </c>
      <c r="AU168" s="19" t="s">
        <v>82</v>
      </c>
    </row>
    <row r="169" s="14" customFormat="1">
      <c r="A169" s="14"/>
      <c r="B169" s="244"/>
      <c r="C169" s="245"/>
      <c r="D169" s="235" t="s">
        <v>154</v>
      </c>
      <c r="E169" s="246" t="s">
        <v>19</v>
      </c>
      <c r="F169" s="247" t="s">
        <v>259</v>
      </c>
      <c r="G169" s="245"/>
      <c r="H169" s="248">
        <v>14.846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154</v>
      </c>
      <c r="AU169" s="254" t="s">
        <v>82</v>
      </c>
      <c r="AV169" s="14" t="s">
        <v>82</v>
      </c>
      <c r="AW169" s="14" t="s">
        <v>31</v>
      </c>
      <c r="AX169" s="14" t="s">
        <v>69</v>
      </c>
      <c r="AY169" s="254" t="s">
        <v>143</v>
      </c>
    </row>
    <row r="170" s="15" customFormat="1">
      <c r="A170" s="15"/>
      <c r="B170" s="255"/>
      <c r="C170" s="256"/>
      <c r="D170" s="235" t="s">
        <v>154</v>
      </c>
      <c r="E170" s="257" t="s">
        <v>102</v>
      </c>
      <c r="F170" s="258" t="s">
        <v>175</v>
      </c>
      <c r="G170" s="256"/>
      <c r="H170" s="259">
        <v>14.846</v>
      </c>
      <c r="I170" s="260"/>
      <c r="J170" s="256"/>
      <c r="K170" s="256"/>
      <c r="L170" s="261"/>
      <c r="M170" s="262"/>
      <c r="N170" s="263"/>
      <c r="O170" s="263"/>
      <c r="P170" s="263"/>
      <c r="Q170" s="263"/>
      <c r="R170" s="263"/>
      <c r="S170" s="263"/>
      <c r="T170" s="264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65" t="s">
        <v>154</v>
      </c>
      <c r="AU170" s="265" t="s">
        <v>82</v>
      </c>
      <c r="AV170" s="15" t="s">
        <v>150</v>
      </c>
      <c r="AW170" s="15" t="s">
        <v>31</v>
      </c>
      <c r="AX170" s="15" t="s">
        <v>76</v>
      </c>
      <c r="AY170" s="265" t="s">
        <v>143</v>
      </c>
    </row>
    <row r="171" s="2" customFormat="1" ht="16.5" customHeight="1">
      <c r="A171" s="40"/>
      <c r="B171" s="41"/>
      <c r="C171" s="277" t="s">
        <v>260</v>
      </c>
      <c r="D171" s="277" t="s">
        <v>261</v>
      </c>
      <c r="E171" s="278" t="s">
        <v>262</v>
      </c>
      <c r="F171" s="279" t="s">
        <v>263</v>
      </c>
      <c r="G171" s="280" t="s">
        <v>148</v>
      </c>
      <c r="H171" s="281">
        <v>15.291</v>
      </c>
      <c r="I171" s="282"/>
      <c r="J171" s="283">
        <f>ROUND(I171*H171,2)</f>
        <v>0</v>
      </c>
      <c r="K171" s="279" t="s">
        <v>149</v>
      </c>
      <c r="L171" s="284"/>
      <c r="M171" s="285" t="s">
        <v>19</v>
      </c>
      <c r="N171" s="286" t="s">
        <v>41</v>
      </c>
      <c r="O171" s="86"/>
      <c r="P171" s="224">
        <f>O171*H171</f>
        <v>0</v>
      </c>
      <c r="Q171" s="224">
        <v>0.113</v>
      </c>
      <c r="R171" s="224">
        <f>Q171*H171</f>
        <v>1.7278830000000001</v>
      </c>
      <c r="S171" s="224">
        <v>0</v>
      </c>
      <c r="T171" s="225">
        <f>S171*H171</f>
        <v>0</v>
      </c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R171" s="226" t="s">
        <v>204</v>
      </c>
      <c r="AT171" s="226" t="s">
        <v>261</v>
      </c>
      <c r="AU171" s="226" t="s">
        <v>82</v>
      </c>
      <c r="AY171" s="19" t="s">
        <v>143</v>
      </c>
      <c r="BE171" s="227">
        <f>IF(N171="základní",J171,0)</f>
        <v>0</v>
      </c>
      <c r="BF171" s="227">
        <f>IF(N171="snížená",J171,0)</f>
        <v>0</v>
      </c>
      <c r="BG171" s="227">
        <f>IF(N171="zákl. přenesená",J171,0)</f>
        <v>0</v>
      </c>
      <c r="BH171" s="227">
        <f>IF(N171="sníž. přenesená",J171,0)</f>
        <v>0</v>
      </c>
      <c r="BI171" s="227">
        <f>IF(N171="nulová",J171,0)</f>
        <v>0</v>
      </c>
      <c r="BJ171" s="19" t="s">
        <v>82</v>
      </c>
      <c r="BK171" s="227">
        <f>ROUND(I171*H171,2)</f>
        <v>0</v>
      </c>
      <c r="BL171" s="19" t="s">
        <v>150</v>
      </c>
      <c r="BM171" s="226" t="s">
        <v>264</v>
      </c>
    </row>
    <row r="172" s="13" customFormat="1">
      <c r="A172" s="13"/>
      <c r="B172" s="233"/>
      <c r="C172" s="234"/>
      <c r="D172" s="235" t="s">
        <v>154</v>
      </c>
      <c r="E172" s="236" t="s">
        <v>19</v>
      </c>
      <c r="F172" s="237" t="s">
        <v>265</v>
      </c>
      <c r="G172" s="234"/>
      <c r="H172" s="236" t="s">
        <v>19</v>
      </c>
      <c r="I172" s="238"/>
      <c r="J172" s="234"/>
      <c r="K172" s="234"/>
      <c r="L172" s="239"/>
      <c r="M172" s="240"/>
      <c r="N172" s="241"/>
      <c r="O172" s="241"/>
      <c r="P172" s="241"/>
      <c r="Q172" s="241"/>
      <c r="R172" s="241"/>
      <c r="S172" s="241"/>
      <c r="T172" s="242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3" t="s">
        <v>154</v>
      </c>
      <c r="AU172" s="243" t="s">
        <v>82</v>
      </c>
      <c r="AV172" s="13" t="s">
        <v>76</v>
      </c>
      <c r="AW172" s="13" t="s">
        <v>31</v>
      </c>
      <c r="AX172" s="13" t="s">
        <v>69</v>
      </c>
      <c r="AY172" s="243" t="s">
        <v>143</v>
      </c>
    </row>
    <row r="173" s="14" customFormat="1">
      <c r="A173" s="14"/>
      <c r="B173" s="244"/>
      <c r="C173" s="245"/>
      <c r="D173" s="235" t="s">
        <v>154</v>
      </c>
      <c r="E173" s="246" t="s">
        <v>19</v>
      </c>
      <c r="F173" s="247" t="s">
        <v>266</v>
      </c>
      <c r="G173" s="245"/>
      <c r="H173" s="248">
        <v>15.291</v>
      </c>
      <c r="I173" s="249"/>
      <c r="J173" s="245"/>
      <c r="K173" s="245"/>
      <c r="L173" s="250"/>
      <c r="M173" s="251"/>
      <c r="N173" s="252"/>
      <c r="O173" s="252"/>
      <c r="P173" s="252"/>
      <c r="Q173" s="252"/>
      <c r="R173" s="252"/>
      <c r="S173" s="252"/>
      <c r="T173" s="253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4" t="s">
        <v>154</v>
      </c>
      <c r="AU173" s="254" t="s">
        <v>82</v>
      </c>
      <c r="AV173" s="14" t="s">
        <v>82</v>
      </c>
      <c r="AW173" s="14" t="s">
        <v>31</v>
      </c>
      <c r="AX173" s="14" t="s">
        <v>76</v>
      </c>
      <c r="AY173" s="254" t="s">
        <v>143</v>
      </c>
    </row>
    <row r="174" s="12" customFormat="1" ht="22.8" customHeight="1">
      <c r="A174" s="12"/>
      <c r="B174" s="199"/>
      <c r="C174" s="200"/>
      <c r="D174" s="201" t="s">
        <v>68</v>
      </c>
      <c r="E174" s="213" t="s">
        <v>183</v>
      </c>
      <c r="F174" s="213" t="s">
        <v>267</v>
      </c>
      <c r="G174" s="200"/>
      <c r="H174" s="200"/>
      <c r="I174" s="203"/>
      <c r="J174" s="214">
        <f>BK174</f>
        <v>0</v>
      </c>
      <c r="K174" s="200"/>
      <c r="L174" s="205"/>
      <c r="M174" s="206"/>
      <c r="N174" s="207"/>
      <c r="O174" s="207"/>
      <c r="P174" s="208">
        <f>SUM(P175:P178)</f>
        <v>0</v>
      </c>
      <c r="Q174" s="207"/>
      <c r="R174" s="208">
        <f>SUM(R175:R178)</f>
        <v>2.97594</v>
      </c>
      <c r="S174" s="207"/>
      <c r="T174" s="209">
        <f>SUM(T175:T178)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10" t="s">
        <v>76</v>
      </c>
      <c r="AT174" s="211" t="s">
        <v>68</v>
      </c>
      <c r="AU174" s="211" t="s">
        <v>76</v>
      </c>
      <c r="AY174" s="210" t="s">
        <v>143</v>
      </c>
      <c r="BK174" s="212">
        <f>SUM(BK175:BK178)</f>
        <v>0</v>
      </c>
    </row>
    <row r="175" s="2" customFormat="1" ht="16.5" customHeight="1">
      <c r="A175" s="40"/>
      <c r="B175" s="41"/>
      <c r="C175" s="215" t="s">
        <v>268</v>
      </c>
      <c r="D175" s="215" t="s">
        <v>145</v>
      </c>
      <c r="E175" s="216" t="s">
        <v>269</v>
      </c>
      <c r="F175" s="217" t="s">
        <v>270</v>
      </c>
      <c r="G175" s="218" t="s">
        <v>148</v>
      </c>
      <c r="H175" s="219">
        <v>8.0999999999999996</v>
      </c>
      <c r="I175" s="220"/>
      <c r="J175" s="221">
        <f>ROUND(I175*H175,2)</f>
        <v>0</v>
      </c>
      <c r="K175" s="217" t="s">
        <v>149</v>
      </c>
      <c r="L175" s="46"/>
      <c r="M175" s="222" t="s">
        <v>19</v>
      </c>
      <c r="N175" s="223" t="s">
        <v>41</v>
      </c>
      <c r="O175" s="86"/>
      <c r="P175" s="224">
        <f>O175*H175</f>
        <v>0</v>
      </c>
      <c r="Q175" s="224">
        <v>0.3674</v>
      </c>
      <c r="R175" s="224">
        <f>Q175*H175</f>
        <v>2.97594</v>
      </c>
      <c r="S175" s="224">
        <v>0</v>
      </c>
      <c r="T175" s="225">
        <f>S175*H175</f>
        <v>0</v>
      </c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R175" s="226" t="s">
        <v>150</v>
      </c>
      <c r="AT175" s="226" t="s">
        <v>145</v>
      </c>
      <c r="AU175" s="226" t="s">
        <v>82</v>
      </c>
      <c r="AY175" s="19" t="s">
        <v>143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19" t="s">
        <v>82</v>
      </c>
      <c r="BK175" s="227">
        <f>ROUND(I175*H175,2)</f>
        <v>0</v>
      </c>
      <c r="BL175" s="19" t="s">
        <v>150</v>
      </c>
      <c r="BM175" s="226" t="s">
        <v>271</v>
      </c>
    </row>
    <row r="176" s="2" customFormat="1">
      <c r="A176" s="40"/>
      <c r="B176" s="41"/>
      <c r="C176" s="42"/>
      <c r="D176" s="228" t="s">
        <v>152</v>
      </c>
      <c r="E176" s="42"/>
      <c r="F176" s="229" t="s">
        <v>272</v>
      </c>
      <c r="G176" s="42"/>
      <c r="H176" s="42"/>
      <c r="I176" s="230"/>
      <c r="J176" s="42"/>
      <c r="K176" s="42"/>
      <c r="L176" s="46"/>
      <c r="M176" s="231"/>
      <c r="N176" s="232"/>
      <c r="O176" s="86"/>
      <c r="P176" s="86"/>
      <c r="Q176" s="86"/>
      <c r="R176" s="86"/>
      <c r="S176" s="86"/>
      <c r="T176" s="87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T176" s="19" t="s">
        <v>152</v>
      </c>
      <c r="AU176" s="19" t="s">
        <v>82</v>
      </c>
    </row>
    <row r="177" s="13" customFormat="1">
      <c r="A177" s="13"/>
      <c r="B177" s="233"/>
      <c r="C177" s="234"/>
      <c r="D177" s="235" t="s">
        <v>154</v>
      </c>
      <c r="E177" s="236" t="s">
        <v>19</v>
      </c>
      <c r="F177" s="237" t="s">
        <v>273</v>
      </c>
      <c r="G177" s="234"/>
      <c r="H177" s="236" t="s">
        <v>19</v>
      </c>
      <c r="I177" s="238"/>
      <c r="J177" s="234"/>
      <c r="K177" s="234"/>
      <c r="L177" s="239"/>
      <c r="M177" s="240"/>
      <c r="N177" s="241"/>
      <c r="O177" s="241"/>
      <c r="P177" s="241"/>
      <c r="Q177" s="241"/>
      <c r="R177" s="241"/>
      <c r="S177" s="241"/>
      <c r="T177" s="242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3" t="s">
        <v>154</v>
      </c>
      <c r="AU177" s="243" t="s">
        <v>82</v>
      </c>
      <c r="AV177" s="13" t="s">
        <v>76</v>
      </c>
      <c r="AW177" s="13" t="s">
        <v>31</v>
      </c>
      <c r="AX177" s="13" t="s">
        <v>69</v>
      </c>
      <c r="AY177" s="243" t="s">
        <v>143</v>
      </c>
    </row>
    <row r="178" s="14" customFormat="1">
      <c r="A178" s="14"/>
      <c r="B178" s="244"/>
      <c r="C178" s="245"/>
      <c r="D178" s="235" t="s">
        <v>154</v>
      </c>
      <c r="E178" s="246" t="s">
        <v>19</v>
      </c>
      <c r="F178" s="247" t="s">
        <v>274</v>
      </c>
      <c r="G178" s="245"/>
      <c r="H178" s="248">
        <v>8.0999999999999996</v>
      </c>
      <c r="I178" s="249"/>
      <c r="J178" s="245"/>
      <c r="K178" s="245"/>
      <c r="L178" s="250"/>
      <c r="M178" s="251"/>
      <c r="N178" s="252"/>
      <c r="O178" s="252"/>
      <c r="P178" s="252"/>
      <c r="Q178" s="252"/>
      <c r="R178" s="252"/>
      <c r="S178" s="252"/>
      <c r="T178" s="253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4" t="s">
        <v>154</v>
      </c>
      <c r="AU178" s="254" t="s">
        <v>82</v>
      </c>
      <c r="AV178" s="14" t="s">
        <v>82</v>
      </c>
      <c r="AW178" s="14" t="s">
        <v>31</v>
      </c>
      <c r="AX178" s="14" t="s">
        <v>76</v>
      </c>
      <c r="AY178" s="254" t="s">
        <v>143</v>
      </c>
    </row>
    <row r="179" s="12" customFormat="1" ht="22.8" customHeight="1">
      <c r="A179" s="12"/>
      <c r="B179" s="199"/>
      <c r="C179" s="200"/>
      <c r="D179" s="201" t="s">
        <v>68</v>
      </c>
      <c r="E179" s="213" t="s">
        <v>211</v>
      </c>
      <c r="F179" s="213" t="s">
        <v>275</v>
      </c>
      <c r="G179" s="200"/>
      <c r="H179" s="200"/>
      <c r="I179" s="203"/>
      <c r="J179" s="214">
        <f>BK179</f>
        <v>0</v>
      </c>
      <c r="K179" s="200"/>
      <c r="L179" s="205"/>
      <c r="M179" s="206"/>
      <c r="N179" s="207"/>
      <c r="O179" s="207"/>
      <c r="P179" s="208">
        <f>SUM(P180:P199)</f>
        <v>0</v>
      </c>
      <c r="Q179" s="207"/>
      <c r="R179" s="208">
        <f>SUM(R180:R199)</f>
        <v>1.7886000000000004</v>
      </c>
      <c r="S179" s="207"/>
      <c r="T179" s="209">
        <f>SUM(T180:T199)</f>
        <v>0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10" t="s">
        <v>76</v>
      </c>
      <c r="AT179" s="211" t="s">
        <v>68</v>
      </c>
      <c r="AU179" s="211" t="s">
        <v>76</v>
      </c>
      <c r="AY179" s="210" t="s">
        <v>143</v>
      </c>
      <c r="BK179" s="212">
        <f>SUM(BK180:BK199)</f>
        <v>0</v>
      </c>
    </row>
    <row r="180" s="2" customFormat="1" ht="24.15" customHeight="1">
      <c r="A180" s="40"/>
      <c r="B180" s="41"/>
      <c r="C180" s="215" t="s">
        <v>276</v>
      </c>
      <c r="D180" s="215" t="s">
        <v>145</v>
      </c>
      <c r="E180" s="216" t="s">
        <v>277</v>
      </c>
      <c r="F180" s="217" t="s">
        <v>278</v>
      </c>
      <c r="G180" s="218" t="s">
        <v>165</v>
      </c>
      <c r="H180" s="219">
        <v>11.130000000000001</v>
      </c>
      <c r="I180" s="220"/>
      <c r="J180" s="221">
        <f>ROUND(I180*H180,2)</f>
        <v>0</v>
      </c>
      <c r="K180" s="217" t="s">
        <v>149</v>
      </c>
      <c r="L180" s="46"/>
      <c r="M180" s="222" t="s">
        <v>19</v>
      </c>
      <c r="N180" s="223" t="s">
        <v>41</v>
      </c>
      <c r="O180" s="86"/>
      <c r="P180" s="224">
        <f>O180*H180</f>
        <v>0</v>
      </c>
      <c r="Q180" s="224">
        <v>0.1295</v>
      </c>
      <c r="R180" s="224">
        <f>Q180*H180</f>
        <v>1.4413350000000003</v>
      </c>
      <c r="S180" s="224">
        <v>0</v>
      </c>
      <c r="T180" s="225">
        <f>S180*H180</f>
        <v>0</v>
      </c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R180" s="226" t="s">
        <v>150</v>
      </c>
      <c r="AT180" s="226" t="s">
        <v>145</v>
      </c>
      <c r="AU180" s="226" t="s">
        <v>82</v>
      </c>
      <c r="AY180" s="19" t="s">
        <v>143</v>
      </c>
      <c r="BE180" s="227">
        <f>IF(N180="základní",J180,0)</f>
        <v>0</v>
      </c>
      <c r="BF180" s="227">
        <f>IF(N180="snížená",J180,0)</f>
        <v>0</v>
      </c>
      <c r="BG180" s="227">
        <f>IF(N180="zákl. přenesená",J180,0)</f>
        <v>0</v>
      </c>
      <c r="BH180" s="227">
        <f>IF(N180="sníž. přenesená",J180,0)</f>
        <v>0</v>
      </c>
      <c r="BI180" s="227">
        <f>IF(N180="nulová",J180,0)</f>
        <v>0</v>
      </c>
      <c r="BJ180" s="19" t="s">
        <v>82</v>
      </c>
      <c r="BK180" s="227">
        <f>ROUND(I180*H180,2)</f>
        <v>0</v>
      </c>
      <c r="BL180" s="19" t="s">
        <v>150</v>
      </c>
      <c r="BM180" s="226" t="s">
        <v>279</v>
      </c>
    </row>
    <row r="181" s="2" customFormat="1">
      <c r="A181" s="40"/>
      <c r="B181" s="41"/>
      <c r="C181" s="42"/>
      <c r="D181" s="228" t="s">
        <v>152</v>
      </c>
      <c r="E181" s="42"/>
      <c r="F181" s="229" t="s">
        <v>280</v>
      </c>
      <c r="G181" s="42"/>
      <c r="H181" s="42"/>
      <c r="I181" s="230"/>
      <c r="J181" s="42"/>
      <c r="K181" s="42"/>
      <c r="L181" s="46"/>
      <c r="M181" s="231"/>
      <c r="N181" s="232"/>
      <c r="O181" s="86"/>
      <c r="P181" s="86"/>
      <c r="Q181" s="86"/>
      <c r="R181" s="86"/>
      <c r="S181" s="86"/>
      <c r="T181" s="87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T181" s="19" t="s">
        <v>152</v>
      </c>
      <c r="AU181" s="19" t="s">
        <v>82</v>
      </c>
    </row>
    <row r="182" s="14" customFormat="1">
      <c r="A182" s="14"/>
      <c r="B182" s="244"/>
      <c r="C182" s="245"/>
      <c r="D182" s="235" t="s">
        <v>154</v>
      </c>
      <c r="E182" s="246" t="s">
        <v>19</v>
      </c>
      <c r="F182" s="247" t="s">
        <v>281</v>
      </c>
      <c r="G182" s="245"/>
      <c r="H182" s="248">
        <v>11.130000000000001</v>
      </c>
      <c r="I182" s="249"/>
      <c r="J182" s="245"/>
      <c r="K182" s="245"/>
      <c r="L182" s="250"/>
      <c r="M182" s="251"/>
      <c r="N182" s="252"/>
      <c r="O182" s="252"/>
      <c r="P182" s="252"/>
      <c r="Q182" s="252"/>
      <c r="R182" s="252"/>
      <c r="S182" s="252"/>
      <c r="T182" s="253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4" t="s">
        <v>154</v>
      </c>
      <c r="AU182" s="254" t="s">
        <v>82</v>
      </c>
      <c r="AV182" s="14" t="s">
        <v>82</v>
      </c>
      <c r="AW182" s="14" t="s">
        <v>31</v>
      </c>
      <c r="AX182" s="14" t="s">
        <v>69</v>
      </c>
      <c r="AY182" s="254" t="s">
        <v>143</v>
      </c>
    </row>
    <row r="183" s="15" customFormat="1">
      <c r="A183" s="15"/>
      <c r="B183" s="255"/>
      <c r="C183" s="256"/>
      <c r="D183" s="235" t="s">
        <v>154</v>
      </c>
      <c r="E183" s="257" t="s">
        <v>282</v>
      </c>
      <c r="F183" s="258" t="s">
        <v>175</v>
      </c>
      <c r="G183" s="256"/>
      <c r="H183" s="259">
        <v>11.130000000000001</v>
      </c>
      <c r="I183" s="260"/>
      <c r="J183" s="256"/>
      <c r="K183" s="256"/>
      <c r="L183" s="261"/>
      <c r="M183" s="262"/>
      <c r="N183" s="263"/>
      <c r="O183" s="263"/>
      <c r="P183" s="263"/>
      <c r="Q183" s="263"/>
      <c r="R183" s="263"/>
      <c r="S183" s="263"/>
      <c r="T183" s="264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65" t="s">
        <v>154</v>
      </c>
      <c r="AU183" s="265" t="s">
        <v>82</v>
      </c>
      <c r="AV183" s="15" t="s">
        <v>150</v>
      </c>
      <c r="AW183" s="15" t="s">
        <v>31</v>
      </c>
      <c r="AX183" s="15" t="s">
        <v>76</v>
      </c>
      <c r="AY183" s="265" t="s">
        <v>143</v>
      </c>
    </row>
    <row r="184" s="2" customFormat="1" ht="16.5" customHeight="1">
      <c r="A184" s="40"/>
      <c r="B184" s="41"/>
      <c r="C184" s="277" t="s">
        <v>283</v>
      </c>
      <c r="D184" s="277" t="s">
        <v>261</v>
      </c>
      <c r="E184" s="278" t="s">
        <v>284</v>
      </c>
      <c r="F184" s="279" t="s">
        <v>285</v>
      </c>
      <c r="G184" s="280" t="s">
        <v>165</v>
      </c>
      <c r="H184" s="281">
        <v>12</v>
      </c>
      <c r="I184" s="282"/>
      <c r="J184" s="283">
        <f>ROUND(I184*H184,2)</f>
        <v>0</v>
      </c>
      <c r="K184" s="279" t="s">
        <v>149</v>
      </c>
      <c r="L184" s="284"/>
      <c r="M184" s="285" t="s">
        <v>19</v>
      </c>
      <c r="N184" s="286" t="s">
        <v>41</v>
      </c>
      <c r="O184" s="86"/>
      <c r="P184" s="224">
        <f>O184*H184</f>
        <v>0</v>
      </c>
      <c r="Q184" s="224">
        <v>0.028000000000000001</v>
      </c>
      <c r="R184" s="224">
        <f>Q184*H184</f>
        <v>0.33600000000000002</v>
      </c>
      <c r="S184" s="224">
        <v>0</v>
      </c>
      <c r="T184" s="225">
        <f>S184*H184</f>
        <v>0</v>
      </c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R184" s="226" t="s">
        <v>204</v>
      </c>
      <c r="AT184" s="226" t="s">
        <v>261</v>
      </c>
      <c r="AU184" s="226" t="s">
        <v>82</v>
      </c>
      <c r="AY184" s="19" t="s">
        <v>143</v>
      </c>
      <c r="BE184" s="227">
        <f>IF(N184="základní",J184,0)</f>
        <v>0</v>
      </c>
      <c r="BF184" s="227">
        <f>IF(N184="snížená",J184,0)</f>
        <v>0</v>
      </c>
      <c r="BG184" s="227">
        <f>IF(N184="zákl. přenesená",J184,0)</f>
        <v>0</v>
      </c>
      <c r="BH184" s="227">
        <f>IF(N184="sníž. přenesená",J184,0)</f>
        <v>0</v>
      </c>
      <c r="BI184" s="227">
        <f>IF(N184="nulová",J184,0)</f>
        <v>0</v>
      </c>
      <c r="BJ184" s="19" t="s">
        <v>82</v>
      </c>
      <c r="BK184" s="227">
        <f>ROUND(I184*H184,2)</f>
        <v>0</v>
      </c>
      <c r="BL184" s="19" t="s">
        <v>150</v>
      </c>
      <c r="BM184" s="226" t="s">
        <v>286</v>
      </c>
    </row>
    <row r="185" s="14" customFormat="1">
      <c r="A185" s="14"/>
      <c r="B185" s="244"/>
      <c r="C185" s="245"/>
      <c r="D185" s="235" t="s">
        <v>154</v>
      </c>
      <c r="E185" s="246" t="s">
        <v>19</v>
      </c>
      <c r="F185" s="247" t="s">
        <v>235</v>
      </c>
      <c r="G185" s="245"/>
      <c r="H185" s="248">
        <v>12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154</v>
      </c>
      <c r="AU185" s="254" t="s">
        <v>82</v>
      </c>
      <c r="AV185" s="14" t="s">
        <v>82</v>
      </c>
      <c r="AW185" s="14" t="s">
        <v>31</v>
      </c>
      <c r="AX185" s="14" t="s">
        <v>76</v>
      </c>
      <c r="AY185" s="254" t="s">
        <v>143</v>
      </c>
    </row>
    <row r="186" s="2" customFormat="1" ht="16.5" customHeight="1">
      <c r="A186" s="40"/>
      <c r="B186" s="41"/>
      <c r="C186" s="215" t="s">
        <v>287</v>
      </c>
      <c r="D186" s="215" t="s">
        <v>145</v>
      </c>
      <c r="E186" s="216" t="s">
        <v>288</v>
      </c>
      <c r="F186" s="217" t="s">
        <v>289</v>
      </c>
      <c r="G186" s="218" t="s">
        <v>148</v>
      </c>
      <c r="H186" s="219">
        <v>8.0999999999999996</v>
      </c>
      <c r="I186" s="220"/>
      <c r="J186" s="221">
        <f>ROUND(I186*H186,2)</f>
        <v>0</v>
      </c>
      <c r="K186" s="217" t="s">
        <v>149</v>
      </c>
      <c r="L186" s="46"/>
      <c r="M186" s="222" t="s">
        <v>19</v>
      </c>
      <c r="N186" s="223" t="s">
        <v>41</v>
      </c>
      <c r="O186" s="86"/>
      <c r="P186" s="224">
        <f>O186*H186</f>
        <v>0</v>
      </c>
      <c r="Q186" s="224">
        <v>0.00036000000000000002</v>
      </c>
      <c r="R186" s="224">
        <f>Q186*H186</f>
        <v>0.0029160000000000002</v>
      </c>
      <c r="S186" s="224">
        <v>0</v>
      </c>
      <c r="T186" s="225">
        <f>S186*H186</f>
        <v>0</v>
      </c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R186" s="226" t="s">
        <v>150</v>
      </c>
      <c r="AT186" s="226" t="s">
        <v>145</v>
      </c>
      <c r="AU186" s="226" t="s">
        <v>82</v>
      </c>
      <c r="AY186" s="19" t="s">
        <v>143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19" t="s">
        <v>82</v>
      </c>
      <c r="BK186" s="227">
        <f>ROUND(I186*H186,2)</f>
        <v>0</v>
      </c>
      <c r="BL186" s="19" t="s">
        <v>150</v>
      </c>
      <c r="BM186" s="226" t="s">
        <v>290</v>
      </c>
    </row>
    <row r="187" s="2" customFormat="1">
      <c r="A187" s="40"/>
      <c r="B187" s="41"/>
      <c r="C187" s="42"/>
      <c r="D187" s="228" t="s">
        <v>152</v>
      </c>
      <c r="E187" s="42"/>
      <c r="F187" s="229" t="s">
        <v>291</v>
      </c>
      <c r="G187" s="42"/>
      <c r="H187" s="42"/>
      <c r="I187" s="230"/>
      <c r="J187" s="42"/>
      <c r="K187" s="42"/>
      <c r="L187" s="46"/>
      <c r="M187" s="231"/>
      <c r="N187" s="232"/>
      <c r="O187" s="86"/>
      <c r="P187" s="86"/>
      <c r="Q187" s="86"/>
      <c r="R187" s="86"/>
      <c r="S187" s="86"/>
      <c r="T187" s="87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T187" s="19" t="s">
        <v>152</v>
      </c>
      <c r="AU187" s="19" t="s">
        <v>82</v>
      </c>
    </row>
    <row r="188" s="13" customFormat="1">
      <c r="A188" s="13"/>
      <c r="B188" s="233"/>
      <c r="C188" s="234"/>
      <c r="D188" s="235" t="s">
        <v>154</v>
      </c>
      <c r="E188" s="236" t="s">
        <v>19</v>
      </c>
      <c r="F188" s="237" t="s">
        <v>292</v>
      </c>
      <c r="G188" s="234"/>
      <c r="H188" s="236" t="s">
        <v>19</v>
      </c>
      <c r="I188" s="238"/>
      <c r="J188" s="234"/>
      <c r="K188" s="234"/>
      <c r="L188" s="239"/>
      <c r="M188" s="240"/>
      <c r="N188" s="241"/>
      <c r="O188" s="241"/>
      <c r="P188" s="241"/>
      <c r="Q188" s="241"/>
      <c r="R188" s="241"/>
      <c r="S188" s="241"/>
      <c r="T188" s="242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3" t="s">
        <v>154</v>
      </c>
      <c r="AU188" s="243" t="s">
        <v>82</v>
      </c>
      <c r="AV188" s="13" t="s">
        <v>76</v>
      </c>
      <c r="AW188" s="13" t="s">
        <v>31</v>
      </c>
      <c r="AX188" s="13" t="s">
        <v>69</v>
      </c>
      <c r="AY188" s="243" t="s">
        <v>143</v>
      </c>
    </row>
    <row r="189" s="14" customFormat="1">
      <c r="A189" s="14"/>
      <c r="B189" s="244"/>
      <c r="C189" s="245"/>
      <c r="D189" s="235" t="s">
        <v>154</v>
      </c>
      <c r="E189" s="246" t="s">
        <v>19</v>
      </c>
      <c r="F189" s="247" t="s">
        <v>274</v>
      </c>
      <c r="G189" s="245"/>
      <c r="H189" s="248">
        <v>8.0999999999999996</v>
      </c>
      <c r="I189" s="249"/>
      <c r="J189" s="245"/>
      <c r="K189" s="245"/>
      <c r="L189" s="250"/>
      <c r="M189" s="251"/>
      <c r="N189" s="252"/>
      <c r="O189" s="252"/>
      <c r="P189" s="252"/>
      <c r="Q189" s="252"/>
      <c r="R189" s="252"/>
      <c r="S189" s="252"/>
      <c r="T189" s="253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4" t="s">
        <v>154</v>
      </c>
      <c r="AU189" s="254" t="s">
        <v>82</v>
      </c>
      <c r="AV189" s="14" t="s">
        <v>82</v>
      </c>
      <c r="AW189" s="14" t="s">
        <v>31</v>
      </c>
      <c r="AX189" s="14" t="s">
        <v>76</v>
      </c>
      <c r="AY189" s="254" t="s">
        <v>143</v>
      </c>
    </row>
    <row r="190" s="2" customFormat="1" ht="24.15" customHeight="1">
      <c r="A190" s="40"/>
      <c r="B190" s="41"/>
      <c r="C190" s="215" t="s">
        <v>7</v>
      </c>
      <c r="D190" s="215" t="s">
        <v>145</v>
      </c>
      <c r="E190" s="216" t="s">
        <v>293</v>
      </c>
      <c r="F190" s="217" t="s">
        <v>294</v>
      </c>
      <c r="G190" s="218" t="s">
        <v>295</v>
      </c>
      <c r="H190" s="219">
        <v>21</v>
      </c>
      <c r="I190" s="220"/>
      <c r="J190" s="221">
        <f>ROUND(I190*H190,2)</f>
        <v>0</v>
      </c>
      <c r="K190" s="217" t="s">
        <v>149</v>
      </c>
      <c r="L190" s="46"/>
      <c r="M190" s="222" t="s">
        <v>19</v>
      </c>
      <c r="N190" s="223" t="s">
        <v>41</v>
      </c>
      <c r="O190" s="86"/>
      <c r="P190" s="224">
        <f>O190*H190</f>
        <v>0</v>
      </c>
      <c r="Q190" s="224">
        <v>0.00023000000000000001</v>
      </c>
      <c r="R190" s="224">
        <f>Q190*H190</f>
        <v>0.0048300000000000001</v>
      </c>
      <c r="S190" s="224">
        <v>0</v>
      </c>
      <c r="T190" s="225">
        <f>S190*H190</f>
        <v>0</v>
      </c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R190" s="226" t="s">
        <v>150</v>
      </c>
      <c r="AT190" s="226" t="s">
        <v>145</v>
      </c>
      <c r="AU190" s="226" t="s">
        <v>82</v>
      </c>
      <c r="AY190" s="19" t="s">
        <v>143</v>
      </c>
      <c r="BE190" s="227">
        <f>IF(N190="základní",J190,0)</f>
        <v>0</v>
      </c>
      <c r="BF190" s="227">
        <f>IF(N190="snížená",J190,0)</f>
        <v>0</v>
      </c>
      <c r="BG190" s="227">
        <f>IF(N190="zákl. přenesená",J190,0)</f>
        <v>0</v>
      </c>
      <c r="BH190" s="227">
        <f>IF(N190="sníž. přenesená",J190,0)</f>
        <v>0</v>
      </c>
      <c r="BI190" s="227">
        <f>IF(N190="nulová",J190,0)</f>
        <v>0</v>
      </c>
      <c r="BJ190" s="19" t="s">
        <v>82</v>
      </c>
      <c r="BK190" s="227">
        <f>ROUND(I190*H190,2)</f>
        <v>0</v>
      </c>
      <c r="BL190" s="19" t="s">
        <v>150</v>
      </c>
      <c r="BM190" s="226" t="s">
        <v>296</v>
      </c>
    </row>
    <row r="191" s="2" customFormat="1">
      <c r="A191" s="40"/>
      <c r="B191" s="41"/>
      <c r="C191" s="42"/>
      <c r="D191" s="228" t="s">
        <v>152</v>
      </c>
      <c r="E191" s="42"/>
      <c r="F191" s="229" t="s">
        <v>297</v>
      </c>
      <c r="G191" s="42"/>
      <c r="H191" s="42"/>
      <c r="I191" s="230"/>
      <c r="J191" s="42"/>
      <c r="K191" s="42"/>
      <c r="L191" s="46"/>
      <c r="M191" s="231"/>
      <c r="N191" s="232"/>
      <c r="O191" s="86"/>
      <c r="P191" s="86"/>
      <c r="Q191" s="86"/>
      <c r="R191" s="86"/>
      <c r="S191" s="86"/>
      <c r="T191" s="87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T191" s="19" t="s">
        <v>152</v>
      </c>
      <c r="AU191" s="19" t="s">
        <v>82</v>
      </c>
    </row>
    <row r="192" s="14" customFormat="1">
      <c r="A192" s="14"/>
      <c r="B192" s="244"/>
      <c r="C192" s="245"/>
      <c r="D192" s="235" t="s">
        <v>154</v>
      </c>
      <c r="E192" s="246" t="s">
        <v>19</v>
      </c>
      <c r="F192" s="247" t="s">
        <v>298</v>
      </c>
      <c r="G192" s="245"/>
      <c r="H192" s="248">
        <v>12</v>
      </c>
      <c r="I192" s="249"/>
      <c r="J192" s="245"/>
      <c r="K192" s="245"/>
      <c r="L192" s="250"/>
      <c r="M192" s="251"/>
      <c r="N192" s="252"/>
      <c r="O192" s="252"/>
      <c r="P192" s="252"/>
      <c r="Q192" s="252"/>
      <c r="R192" s="252"/>
      <c r="S192" s="252"/>
      <c r="T192" s="253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4" t="s">
        <v>154</v>
      </c>
      <c r="AU192" s="254" t="s">
        <v>82</v>
      </c>
      <c r="AV192" s="14" t="s">
        <v>82</v>
      </c>
      <c r="AW192" s="14" t="s">
        <v>31</v>
      </c>
      <c r="AX192" s="14" t="s">
        <v>69</v>
      </c>
      <c r="AY192" s="254" t="s">
        <v>143</v>
      </c>
    </row>
    <row r="193" s="14" customFormat="1">
      <c r="A193" s="14"/>
      <c r="B193" s="244"/>
      <c r="C193" s="245"/>
      <c r="D193" s="235" t="s">
        <v>154</v>
      </c>
      <c r="E193" s="246" t="s">
        <v>19</v>
      </c>
      <c r="F193" s="247" t="s">
        <v>299</v>
      </c>
      <c r="G193" s="245"/>
      <c r="H193" s="248">
        <v>9</v>
      </c>
      <c r="I193" s="249"/>
      <c r="J193" s="245"/>
      <c r="K193" s="245"/>
      <c r="L193" s="250"/>
      <c r="M193" s="251"/>
      <c r="N193" s="252"/>
      <c r="O193" s="252"/>
      <c r="P193" s="252"/>
      <c r="Q193" s="252"/>
      <c r="R193" s="252"/>
      <c r="S193" s="252"/>
      <c r="T193" s="253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4" t="s">
        <v>154</v>
      </c>
      <c r="AU193" s="254" t="s">
        <v>82</v>
      </c>
      <c r="AV193" s="14" t="s">
        <v>82</v>
      </c>
      <c r="AW193" s="14" t="s">
        <v>31</v>
      </c>
      <c r="AX193" s="14" t="s">
        <v>69</v>
      </c>
      <c r="AY193" s="254" t="s">
        <v>143</v>
      </c>
    </row>
    <row r="194" s="15" customFormat="1">
      <c r="A194" s="15"/>
      <c r="B194" s="255"/>
      <c r="C194" s="256"/>
      <c r="D194" s="235" t="s">
        <v>154</v>
      </c>
      <c r="E194" s="257" t="s">
        <v>19</v>
      </c>
      <c r="F194" s="258" t="s">
        <v>175</v>
      </c>
      <c r="G194" s="256"/>
      <c r="H194" s="259">
        <v>21</v>
      </c>
      <c r="I194" s="260"/>
      <c r="J194" s="256"/>
      <c r="K194" s="256"/>
      <c r="L194" s="261"/>
      <c r="M194" s="262"/>
      <c r="N194" s="263"/>
      <c r="O194" s="263"/>
      <c r="P194" s="263"/>
      <c r="Q194" s="263"/>
      <c r="R194" s="263"/>
      <c r="S194" s="263"/>
      <c r="T194" s="264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T194" s="265" t="s">
        <v>154</v>
      </c>
      <c r="AU194" s="265" t="s">
        <v>82</v>
      </c>
      <c r="AV194" s="15" t="s">
        <v>150</v>
      </c>
      <c r="AW194" s="15" t="s">
        <v>31</v>
      </c>
      <c r="AX194" s="15" t="s">
        <v>76</v>
      </c>
      <c r="AY194" s="265" t="s">
        <v>143</v>
      </c>
    </row>
    <row r="195" s="2" customFormat="1" ht="21.75" customHeight="1">
      <c r="A195" s="40"/>
      <c r="B195" s="41"/>
      <c r="C195" s="215" t="s">
        <v>300</v>
      </c>
      <c r="D195" s="215" t="s">
        <v>145</v>
      </c>
      <c r="E195" s="216" t="s">
        <v>301</v>
      </c>
      <c r="F195" s="217" t="s">
        <v>302</v>
      </c>
      <c r="G195" s="218" t="s">
        <v>295</v>
      </c>
      <c r="H195" s="219">
        <v>15.300000000000001</v>
      </c>
      <c r="I195" s="220"/>
      <c r="J195" s="221">
        <f>ROUND(I195*H195,2)</f>
        <v>0</v>
      </c>
      <c r="K195" s="217" t="s">
        <v>149</v>
      </c>
      <c r="L195" s="46"/>
      <c r="M195" s="222" t="s">
        <v>19</v>
      </c>
      <c r="N195" s="223" t="s">
        <v>41</v>
      </c>
      <c r="O195" s="86"/>
      <c r="P195" s="224">
        <f>O195*H195</f>
        <v>0</v>
      </c>
      <c r="Q195" s="224">
        <v>0.00023000000000000001</v>
      </c>
      <c r="R195" s="224">
        <f>Q195*H195</f>
        <v>0.0035190000000000004</v>
      </c>
      <c r="S195" s="224">
        <v>0</v>
      </c>
      <c r="T195" s="225">
        <f>S195*H195</f>
        <v>0</v>
      </c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R195" s="226" t="s">
        <v>150</v>
      </c>
      <c r="AT195" s="226" t="s">
        <v>145</v>
      </c>
      <c r="AU195" s="226" t="s">
        <v>82</v>
      </c>
      <c r="AY195" s="19" t="s">
        <v>143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19" t="s">
        <v>82</v>
      </c>
      <c r="BK195" s="227">
        <f>ROUND(I195*H195,2)</f>
        <v>0</v>
      </c>
      <c r="BL195" s="19" t="s">
        <v>150</v>
      </c>
      <c r="BM195" s="226" t="s">
        <v>303</v>
      </c>
    </row>
    <row r="196" s="2" customFormat="1">
      <c r="A196" s="40"/>
      <c r="B196" s="41"/>
      <c r="C196" s="42"/>
      <c r="D196" s="228" t="s">
        <v>152</v>
      </c>
      <c r="E196" s="42"/>
      <c r="F196" s="229" t="s">
        <v>304</v>
      </c>
      <c r="G196" s="42"/>
      <c r="H196" s="42"/>
      <c r="I196" s="230"/>
      <c r="J196" s="42"/>
      <c r="K196" s="42"/>
      <c r="L196" s="46"/>
      <c r="M196" s="231"/>
      <c r="N196" s="232"/>
      <c r="O196" s="86"/>
      <c r="P196" s="86"/>
      <c r="Q196" s="86"/>
      <c r="R196" s="86"/>
      <c r="S196" s="86"/>
      <c r="T196" s="87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T196" s="19" t="s">
        <v>152</v>
      </c>
      <c r="AU196" s="19" t="s">
        <v>82</v>
      </c>
    </row>
    <row r="197" s="14" customFormat="1">
      <c r="A197" s="14"/>
      <c r="B197" s="244"/>
      <c r="C197" s="245"/>
      <c r="D197" s="235" t="s">
        <v>154</v>
      </c>
      <c r="E197" s="246" t="s">
        <v>19</v>
      </c>
      <c r="F197" s="247" t="s">
        <v>298</v>
      </c>
      <c r="G197" s="245"/>
      <c r="H197" s="248">
        <v>12</v>
      </c>
      <c r="I197" s="249"/>
      <c r="J197" s="245"/>
      <c r="K197" s="245"/>
      <c r="L197" s="250"/>
      <c r="M197" s="251"/>
      <c r="N197" s="252"/>
      <c r="O197" s="252"/>
      <c r="P197" s="252"/>
      <c r="Q197" s="252"/>
      <c r="R197" s="252"/>
      <c r="S197" s="252"/>
      <c r="T197" s="253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4" t="s">
        <v>154</v>
      </c>
      <c r="AU197" s="254" t="s">
        <v>82</v>
      </c>
      <c r="AV197" s="14" t="s">
        <v>82</v>
      </c>
      <c r="AW197" s="14" t="s">
        <v>31</v>
      </c>
      <c r="AX197" s="14" t="s">
        <v>69</v>
      </c>
      <c r="AY197" s="254" t="s">
        <v>143</v>
      </c>
    </row>
    <row r="198" s="14" customFormat="1">
      <c r="A198" s="14"/>
      <c r="B198" s="244"/>
      <c r="C198" s="245"/>
      <c r="D198" s="235" t="s">
        <v>154</v>
      </c>
      <c r="E198" s="246" t="s">
        <v>19</v>
      </c>
      <c r="F198" s="247" t="s">
        <v>305</v>
      </c>
      <c r="G198" s="245"/>
      <c r="H198" s="248">
        <v>3.2999999999999998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154</v>
      </c>
      <c r="AU198" s="254" t="s">
        <v>82</v>
      </c>
      <c r="AV198" s="14" t="s">
        <v>82</v>
      </c>
      <c r="AW198" s="14" t="s">
        <v>31</v>
      </c>
      <c r="AX198" s="14" t="s">
        <v>69</v>
      </c>
      <c r="AY198" s="254" t="s">
        <v>143</v>
      </c>
    </row>
    <row r="199" s="15" customFormat="1">
      <c r="A199" s="15"/>
      <c r="B199" s="255"/>
      <c r="C199" s="256"/>
      <c r="D199" s="235" t="s">
        <v>154</v>
      </c>
      <c r="E199" s="257" t="s">
        <v>19</v>
      </c>
      <c r="F199" s="258" t="s">
        <v>175</v>
      </c>
      <c r="G199" s="256"/>
      <c r="H199" s="259">
        <v>15.300000000000001</v>
      </c>
      <c r="I199" s="260"/>
      <c r="J199" s="256"/>
      <c r="K199" s="256"/>
      <c r="L199" s="261"/>
      <c r="M199" s="262"/>
      <c r="N199" s="263"/>
      <c r="O199" s="263"/>
      <c r="P199" s="263"/>
      <c r="Q199" s="263"/>
      <c r="R199" s="263"/>
      <c r="S199" s="263"/>
      <c r="T199" s="264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T199" s="265" t="s">
        <v>154</v>
      </c>
      <c r="AU199" s="265" t="s">
        <v>82</v>
      </c>
      <c r="AV199" s="15" t="s">
        <v>150</v>
      </c>
      <c r="AW199" s="15" t="s">
        <v>31</v>
      </c>
      <c r="AX199" s="15" t="s">
        <v>76</v>
      </c>
      <c r="AY199" s="265" t="s">
        <v>143</v>
      </c>
    </row>
    <row r="200" s="12" customFormat="1" ht="22.8" customHeight="1">
      <c r="A200" s="12"/>
      <c r="B200" s="199"/>
      <c r="C200" s="200"/>
      <c r="D200" s="201" t="s">
        <v>68</v>
      </c>
      <c r="E200" s="213" t="s">
        <v>306</v>
      </c>
      <c r="F200" s="213" t="s">
        <v>307</v>
      </c>
      <c r="G200" s="200"/>
      <c r="H200" s="200"/>
      <c r="I200" s="203"/>
      <c r="J200" s="214">
        <f>BK200</f>
        <v>0</v>
      </c>
      <c r="K200" s="200"/>
      <c r="L200" s="205"/>
      <c r="M200" s="206"/>
      <c r="N200" s="207"/>
      <c r="O200" s="207"/>
      <c r="P200" s="208">
        <f>SUM(P201:P217)</f>
        <v>0</v>
      </c>
      <c r="Q200" s="207"/>
      <c r="R200" s="208">
        <f>SUM(R201:R217)</f>
        <v>0</v>
      </c>
      <c r="S200" s="207"/>
      <c r="T200" s="209">
        <f>SUM(T201:T217)</f>
        <v>0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210" t="s">
        <v>76</v>
      </c>
      <c r="AT200" s="211" t="s">
        <v>68</v>
      </c>
      <c r="AU200" s="211" t="s">
        <v>76</v>
      </c>
      <c r="AY200" s="210" t="s">
        <v>143</v>
      </c>
      <c r="BK200" s="212">
        <f>SUM(BK201:BK217)</f>
        <v>0</v>
      </c>
    </row>
    <row r="201" s="2" customFormat="1" ht="24.15" customHeight="1">
      <c r="A201" s="40"/>
      <c r="B201" s="41"/>
      <c r="C201" s="215" t="s">
        <v>308</v>
      </c>
      <c r="D201" s="215" t="s">
        <v>145</v>
      </c>
      <c r="E201" s="216" t="s">
        <v>309</v>
      </c>
      <c r="F201" s="217" t="s">
        <v>310</v>
      </c>
      <c r="G201" s="218" t="s">
        <v>311</v>
      </c>
      <c r="H201" s="219">
        <v>8.9589999999999996</v>
      </c>
      <c r="I201" s="220"/>
      <c r="J201" s="221">
        <f>ROUND(I201*H201,2)</f>
        <v>0</v>
      </c>
      <c r="K201" s="217" t="s">
        <v>149</v>
      </c>
      <c r="L201" s="46"/>
      <c r="M201" s="222" t="s">
        <v>19</v>
      </c>
      <c r="N201" s="223" t="s">
        <v>41</v>
      </c>
      <c r="O201" s="86"/>
      <c r="P201" s="224">
        <f>O201*H201</f>
        <v>0</v>
      </c>
      <c r="Q201" s="224">
        <v>0</v>
      </c>
      <c r="R201" s="224">
        <f>Q201*H201</f>
        <v>0</v>
      </c>
      <c r="S201" s="224">
        <v>0</v>
      </c>
      <c r="T201" s="225">
        <f>S201*H201</f>
        <v>0</v>
      </c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R201" s="226" t="s">
        <v>150</v>
      </c>
      <c r="AT201" s="226" t="s">
        <v>145</v>
      </c>
      <c r="AU201" s="226" t="s">
        <v>82</v>
      </c>
      <c r="AY201" s="19" t="s">
        <v>143</v>
      </c>
      <c r="BE201" s="227">
        <f>IF(N201="základní",J201,0)</f>
        <v>0</v>
      </c>
      <c r="BF201" s="227">
        <f>IF(N201="snížená",J201,0)</f>
        <v>0</v>
      </c>
      <c r="BG201" s="227">
        <f>IF(N201="zákl. přenesená",J201,0)</f>
        <v>0</v>
      </c>
      <c r="BH201" s="227">
        <f>IF(N201="sníž. přenesená",J201,0)</f>
        <v>0</v>
      </c>
      <c r="BI201" s="227">
        <f>IF(N201="nulová",J201,0)</f>
        <v>0</v>
      </c>
      <c r="BJ201" s="19" t="s">
        <v>82</v>
      </c>
      <c r="BK201" s="227">
        <f>ROUND(I201*H201,2)</f>
        <v>0</v>
      </c>
      <c r="BL201" s="19" t="s">
        <v>150</v>
      </c>
      <c r="BM201" s="226" t="s">
        <v>312</v>
      </c>
    </row>
    <row r="202" s="2" customFormat="1">
      <c r="A202" s="40"/>
      <c r="B202" s="41"/>
      <c r="C202" s="42"/>
      <c r="D202" s="228" t="s">
        <v>152</v>
      </c>
      <c r="E202" s="42"/>
      <c r="F202" s="229" t="s">
        <v>313</v>
      </c>
      <c r="G202" s="42"/>
      <c r="H202" s="42"/>
      <c r="I202" s="230"/>
      <c r="J202" s="42"/>
      <c r="K202" s="42"/>
      <c r="L202" s="46"/>
      <c r="M202" s="231"/>
      <c r="N202" s="232"/>
      <c r="O202" s="86"/>
      <c r="P202" s="86"/>
      <c r="Q202" s="86"/>
      <c r="R202" s="86"/>
      <c r="S202" s="86"/>
      <c r="T202" s="87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T202" s="19" t="s">
        <v>152</v>
      </c>
      <c r="AU202" s="19" t="s">
        <v>82</v>
      </c>
    </row>
    <row r="203" s="2" customFormat="1" ht="24.15" customHeight="1">
      <c r="A203" s="40"/>
      <c r="B203" s="41"/>
      <c r="C203" s="215" t="s">
        <v>314</v>
      </c>
      <c r="D203" s="215" t="s">
        <v>145</v>
      </c>
      <c r="E203" s="216" t="s">
        <v>315</v>
      </c>
      <c r="F203" s="217" t="s">
        <v>316</v>
      </c>
      <c r="G203" s="218" t="s">
        <v>311</v>
      </c>
      <c r="H203" s="219">
        <v>35.835999999999999</v>
      </c>
      <c r="I203" s="220"/>
      <c r="J203" s="221">
        <f>ROUND(I203*H203,2)</f>
        <v>0</v>
      </c>
      <c r="K203" s="217" t="s">
        <v>149</v>
      </c>
      <c r="L203" s="46"/>
      <c r="M203" s="222" t="s">
        <v>19</v>
      </c>
      <c r="N203" s="223" t="s">
        <v>41</v>
      </c>
      <c r="O203" s="86"/>
      <c r="P203" s="224">
        <f>O203*H203</f>
        <v>0</v>
      </c>
      <c r="Q203" s="224">
        <v>0</v>
      </c>
      <c r="R203" s="224">
        <f>Q203*H203</f>
        <v>0</v>
      </c>
      <c r="S203" s="224">
        <v>0</v>
      </c>
      <c r="T203" s="225">
        <f>S203*H203</f>
        <v>0</v>
      </c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R203" s="226" t="s">
        <v>150</v>
      </c>
      <c r="AT203" s="226" t="s">
        <v>145</v>
      </c>
      <c r="AU203" s="226" t="s">
        <v>82</v>
      </c>
      <c r="AY203" s="19" t="s">
        <v>143</v>
      </c>
      <c r="BE203" s="227">
        <f>IF(N203="základní",J203,0)</f>
        <v>0</v>
      </c>
      <c r="BF203" s="227">
        <f>IF(N203="snížená",J203,0)</f>
        <v>0</v>
      </c>
      <c r="BG203" s="227">
        <f>IF(N203="zákl. přenesená",J203,0)</f>
        <v>0</v>
      </c>
      <c r="BH203" s="227">
        <f>IF(N203="sníž. přenesená",J203,0)</f>
        <v>0</v>
      </c>
      <c r="BI203" s="227">
        <f>IF(N203="nulová",J203,0)</f>
        <v>0</v>
      </c>
      <c r="BJ203" s="19" t="s">
        <v>82</v>
      </c>
      <c r="BK203" s="227">
        <f>ROUND(I203*H203,2)</f>
        <v>0</v>
      </c>
      <c r="BL203" s="19" t="s">
        <v>150</v>
      </c>
      <c r="BM203" s="226" t="s">
        <v>317</v>
      </c>
    </row>
    <row r="204" s="2" customFormat="1">
      <c r="A204" s="40"/>
      <c r="B204" s="41"/>
      <c r="C204" s="42"/>
      <c r="D204" s="228" t="s">
        <v>152</v>
      </c>
      <c r="E204" s="42"/>
      <c r="F204" s="229" t="s">
        <v>318</v>
      </c>
      <c r="G204" s="42"/>
      <c r="H204" s="42"/>
      <c r="I204" s="230"/>
      <c r="J204" s="42"/>
      <c r="K204" s="42"/>
      <c r="L204" s="46"/>
      <c r="M204" s="231"/>
      <c r="N204" s="232"/>
      <c r="O204" s="86"/>
      <c r="P204" s="86"/>
      <c r="Q204" s="86"/>
      <c r="R204" s="86"/>
      <c r="S204" s="86"/>
      <c r="T204" s="87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T204" s="19" t="s">
        <v>152</v>
      </c>
      <c r="AU204" s="19" t="s">
        <v>82</v>
      </c>
    </row>
    <row r="205" s="2" customFormat="1">
      <c r="A205" s="40"/>
      <c r="B205" s="41"/>
      <c r="C205" s="42"/>
      <c r="D205" s="235" t="s">
        <v>319</v>
      </c>
      <c r="E205" s="42"/>
      <c r="F205" s="287" t="s">
        <v>320</v>
      </c>
      <c r="G205" s="42"/>
      <c r="H205" s="42"/>
      <c r="I205" s="230"/>
      <c r="J205" s="42"/>
      <c r="K205" s="42"/>
      <c r="L205" s="46"/>
      <c r="M205" s="231"/>
      <c r="N205" s="232"/>
      <c r="O205" s="86"/>
      <c r="P205" s="86"/>
      <c r="Q205" s="86"/>
      <c r="R205" s="86"/>
      <c r="S205" s="86"/>
      <c r="T205" s="87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T205" s="19" t="s">
        <v>319</v>
      </c>
      <c r="AU205" s="19" t="s">
        <v>82</v>
      </c>
    </row>
    <row r="206" s="14" customFormat="1">
      <c r="A206" s="14"/>
      <c r="B206" s="244"/>
      <c r="C206" s="245"/>
      <c r="D206" s="235" t="s">
        <v>154</v>
      </c>
      <c r="E206" s="245"/>
      <c r="F206" s="247" t="s">
        <v>321</v>
      </c>
      <c r="G206" s="245"/>
      <c r="H206" s="248">
        <v>35.835999999999999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154</v>
      </c>
      <c r="AU206" s="254" t="s">
        <v>82</v>
      </c>
      <c r="AV206" s="14" t="s">
        <v>82</v>
      </c>
      <c r="AW206" s="14" t="s">
        <v>4</v>
      </c>
      <c r="AX206" s="14" t="s">
        <v>76</v>
      </c>
      <c r="AY206" s="254" t="s">
        <v>143</v>
      </c>
    </row>
    <row r="207" s="2" customFormat="1" ht="24.15" customHeight="1">
      <c r="A207" s="40"/>
      <c r="B207" s="41"/>
      <c r="C207" s="215" t="s">
        <v>322</v>
      </c>
      <c r="D207" s="215" t="s">
        <v>145</v>
      </c>
      <c r="E207" s="216" t="s">
        <v>323</v>
      </c>
      <c r="F207" s="217" t="s">
        <v>324</v>
      </c>
      <c r="G207" s="218" t="s">
        <v>311</v>
      </c>
      <c r="H207" s="219">
        <v>18.936</v>
      </c>
      <c r="I207" s="220"/>
      <c r="J207" s="221">
        <f>ROUND(I207*H207,2)</f>
        <v>0</v>
      </c>
      <c r="K207" s="217" t="s">
        <v>149</v>
      </c>
      <c r="L207" s="46"/>
      <c r="M207" s="222" t="s">
        <v>19</v>
      </c>
      <c r="N207" s="223" t="s">
        <v>41</v>
      </c>
      <c r="O207" s="86"/>
      <c r="P207" s="224">
        <f>O207*H207</f>
        <v>0</v>
      </c>
      <c r="Q207" s="224">
        <v>0</v>
      </c>
      <c r="R207" s="224">
        <f>Q207*H207</f>
        <v>0</v>
      </c>
      <c r="S207" s="224">
        <v>0</v>
      </c>
      <c r="T207" s="225">
        <f>S207*H207</f>
        <v>0</v>
      </c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R207" s="226" t="s">
        <v>150</v>
      </c>
      <c r="AT207" s="226" t="s">
        <v>145</v>
      </c>
      <c r="AU207" s="226" t="s">
        <v>82</v>
      </c>
      <c r="AY207" s="19" t="s">
        <v>143</v>
      </c>
      <c r="BE207" s="227">
        <f>IF(N207="základní",J207,0)</f>
        <v>0</v>
      </c>
      <c r="BF207" s="227">
        <f>IF(N207="snížená",J207,0)</f>
        <v>0</v>
      </c>
      <c r="BG207" s="227">
        <f>IF(N207="zákl. přenesená",J207,0)</f>
        <v>0</v>
      </c>
      <c r="BH207" s="227">
        <f>IF(N207="sníž. přenesená",J207,0)</f>
        <v>0</v>
      </c>
      <c r="BI207" s="227">
        <f>IF(N207="nulová",J207,0)</f>
        <v>0</v>
      </c>
      <c r="BJ207" s="19" t="s">
        <v>82</v>
      </c>
      <c r="BK207" s="227">
        <f>ROUND(I207*H207,2)</f>
        <v>0</v>
      </c>
      <c r="BL207" s="19" t="s">
        <v>150</v>
      </c>
      <c r="BM207" s="226" t="s">
        <v>325</v>
      </c>
    </row>
    <row r="208" s="2" customFormat="1">
      <c r="A208" s="40"/>
      <c r="B208" s="41"/>
      <c r="C208" s="42"/>
      <c r="D208" s="228" t="s">
        <v>152</v>
      </c>
      <c r="E208" s="42"/>
      <c r="F208" s="229" t="s">
        <v>326</v>
      </c>
      <c r="G208" s="42"/>
      <c r="H208" s="42"/>
      <c r="I208" s="230"/>
      <c r="J208" s="42"/>
      <c r="K208" s="42"/>
      <c r="L208" s="46"/>
      <c r="M208" s="231"/>
      <c r="N208" s="232"/>
      <c r="O208" s="86"/>
      <c r="P208" s="86"/>
      <c r="Q208" s="86"/>
      <c r="R208" s="86"/>
      <c r="S208" s="86"/>
      <c r="T208" s="87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T208" s="19" t="s">
        <v>152</v>
      </c>
      <c r="AU208" s="19" t="s">
        <v>82</v>
      </c>
    </row>
    <row r="209" s="14" customFormat="1">
      <c r="A209" s="14"/>
      <c r="B209" s="244"/>
      <c r="C209" s="245"/>
      <c r="D209" s="235" t="s">
        <v>154</v>
      </c>
      <c r="E209" s="246" t="s">
        <v>19</v>
      </c>
      <c r="F209" s="247" t="s">
        <v>102</v>
      </c>
      <c r="G209" s="245"/>
      <c r="H209" s="248">
        <v>14.846</v>
      </c>
      <c r="I209" s="249"/>
      <c r="J209" s="245"/>
      <c r="K209" s="245"/>
      <c r="L209" s="250"/>
      <c r="M209" s="251"/>
      <c r="N209" s="252"/>
      <c r="O209" s="252"/>
      <c r="P209" s="252"/>
      <c r="Q209" s="252"/>
      <c r="R209" s="252"/>
      <c r="S209" s="252"/>
      <c r="T209" s="253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4" t="s">
        <v>154</v>
      </c>
      <c r="AU209" s="254" t="s">
        <v>82</v>
      </c>
      <c r="AV209" s="14" t="s">
        <v>82</v>
      </c>
      <c r="AW209" s="14" t="s">
        <v>31</v>
      </c>
      <c r="AX209" s="14" t="s">
        <v>69</v>
      </c>
      <c r="AY209" s="254" t="s">
        <v>143</v>
      </c>
    </row>
    <row r="210" s="14" customFormat="1">
      <c r="A210" s="14"/>
      <c r="B210" s="244"/>
      <c r="C210" s="245"/>
      <c r="D210" s="235" t="s">
        <v>154</v>
      </c>
      <c r="E210" s="246" t="s">
        <v>19</v>
      </c>
      <c r="F210" s="247" t="s">
        <v>327</v>
      </c>
      <c r="G210" s="245"/>
      <c r="H210" s="248">
        <v>2.0129999999999999</v>
      </c>
      <c r="I210" s="249"/>
      <c r="J210" s="245"/>
      <c r="K210" s="245"/>
      <c r="L210" s="250"/>
      <c r="M210" s="251"/>
      <c r="N210" s="252"/>
      <c r="O210" s="252"/>
      <c r="P210" s="252"/>
      <c r="Q210" s="252"/>
      <c r="R210" s="252"/>
      <c r="S210" s="252"/>
      <c r="T210" s="253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4" t="s">
        <v>154</v>
      </c>
      <c r="AU210" s="254" t="s">
        <v>82</v>
      </c>
      <c r="AV210" s="14" t="s">
        <v>82</v>
      </c>
      <c r="AW210" s="14" t="s">
        <v>31</v>
      </c>
      <c r="AX210" s="14" t="s">
        <v>69</v>
      </c>
      <c r="AY210" s="254" t="s">
        <v>143</v>
      </c>
    </row>
    <row r="211" s="13" customFormat="1">
      <c r="A211" s="13"/>
      <c r="B211" s="233"/>
      <c r="C211" s="234"/>
      <c r="D211" s="235" t="s">
        <v>154</v>
      </c>
      <c r="E211" s="236" t="s">
        <v>19</v>
      </c>
      <c r="F211" s="237" t="s">
        <v>328</v>
      </c>
      <c r="G211" s="234"/>
      <c r="H211" s="236" t="s">
        <v>19</v>
      </c>
      <c r="I211" s="238"/>
      <c r="J211" s="234"/>
      <c r="K211" s="234"/>
      <c r="L211" s="239"/>
      <c r="M211" s="240"/>
      <c r="N211" s="241"/>
      <c r="O211" s="241"/>
      <c r="P211" s="241"/>
      <c r="Q211" s="241"/>
      <c r="R211" s="241"/>
      <c r="S211" s="241"/>
      <c r="T211" s="242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3" t="s">
        <v>154</v>
      </c>
      <c r="AU211" s="243" t="s">
        <v>82</v>
      </c>
      <c r="AV211" s="13" t="s">
        <v>76</v>
      </c>
      <c r="AW211" s="13" t="s">
        <v>31</v>
      </c>
      <c r="AX211" s="13" t="s">
        <v>69</v>
      </c>
      <c r="AY211" s="243" t="s">
        <v>143</v>
      </c>
    </row>
    <row r="212" s="14" customFormat="1">
      <c r="A212" s="14"/>
      <c r="B212" s="244"/>
      <c r="C212" s="245"/>
      <c r="D212" s="235" t="s">
        <v>154</v>
      </c>
      <c r="E212" s="246" t="s">
        <v>19</v>
      </c>
      <c r="F212" s="247" t="s">
        <v>329</v>
      </c>
      <c r="G212" s="245"/>
      <c r="H212" s="248">
        <v>2.077</v>
      </c>
      <c r="I212" s="249"/>
      <c r="J212" s="245"/>
      <c r="K212" s="245"/>
      <c r="L212" s="250"/>
      <c r="M212" s="251"/>
      <c r="N212" s="252"/>
      <c r="O212" s="252"/>
      <c r="P212" s="252"/>
      <c r="Q212" s="252"/>
      <c r="R212" s="252"/>
      <c r="S212" s="252"/>
      <c r="T212" s="25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4" t="s">
        <v>154</v>
      </c>
      <c r="AU212" s="254" t="s">
        <v>82</v>
      </c>
      <c r="AV212" s="14" t="s">
        <v>82</v>
      </c>
      <c r="AW212" s="14" t="s">
        <v>31</v>
      </c>
      <c r="AX212" s="14" t="s">
        <v>69</v>
      </c>
      <c r="AY212" s="254" t="s">
        <v>143</v>
      </c>
    </row>
    <row r="213" s="15" customFormat="1">
      <c r="A213" s="15"/>
      <c r="B213" s="255"/>
      <c r="C213" s="256"/>
      <c r="D213" s="235" t="s">
        <v>154</v>
      </c>
      <c r="E213" s="257" t="s">
        <v>19</v>
      </c>
      <c r="F213" s="258" t="s">
        <v>175</v>
      </c>
      <c r="G213" s="256"/>
      <c r="H213" s="259">
        <v>18.936</v>
      </c>
      <c r="I213" s="260"/>
      <c r="J213" s="256"/>
      <c r="K213" s="256"/>
      <c r="L213" s="261"/>
      <c r="M213" s="262"/>
      <c r="N213" s="263"/>
      <c r="O213" s="263"/>
      <c r="P213" s="263"/>
      <c r="Q213" s="263"/>
      <c r="R213" s="263"/>
      <c r="S213" s="263"/>
      <c r="T213" s="264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T213" s="265" t="s">
        <v>154</v>
      </c>
      <c r="AU213" s="265" t="s">
        <v>82</v>
      </c>
      <c r="AV213" s="15" t="s">
        <v>150</v>
      </c>
      <c r="AW213" s="15" t="s">
        <v>31</v>
      </c>
      <c r="AX213" s="15" t="s">
        <v>76</v>
      </c>
      <c r="AY213" s="265" t="s">
        <v>143</v>
      </c>
    </row>
    <row r="214" s="2" customFormat="1" ht="24.15" customHeight="1">
      <c r="A214" s="40"/>
      <c r="B214" s="41"/>
      <c r="C214" s="215" t="s">
        <v>330</v>
      </c>
      <c r="D214" s="215" t="s">
        <v>145</v>
      </c>
      <c r="E214" s="216" t="s">
        <v>331</v>
      </c>
      <c r="F214" s="217" t="s">
        <v>332</v>
      </c>
      <c r="G214" s="218" t="s">
        <v>311</v>
      </c>
      <c r="H214" s="219">
        <v>4.0199999999999996</v>
      </c>
      <c r="I214" s="220"/>
      <c r="J214" s="221">
        <f>ROUND(I214*H214,2)</f>
        <v>0</v>
      </c>
      <c r="K214" s="217" t="s">
        <v>149</v>
      </c>
      <c r="L214" s="46"/>
      <c r="M214" s="222" t="s">
        <v>19</v>
      </c>
      <c r="N214" s="223" t="s">
        <v>41</v>
      </c>
      <c r="O214" s="86"/>
      <c r="P214" s="224">
        <f>O214*H214</f>
        <v>0</v>
      </c>
      <c r="Q214" s="224">
        <v>0</v>
      </c>
      <c r="R214" s="224">
        <f>Q214*H214</f>
        <v>0</v>
      </c>
      <c r="S214" s="224">
        <v>0</v>
      </c>
      <c r="T214" s="225">
        <f>S214*H214</f>
        <v>0</v>
      </c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R214" s="226" t="s">
        <v>150</v>
      </c>
      <c r="AT214" s="226" t="s">
        <v>145</v>
      </c>
      <c r="AU214" s="226" t="s">
        <v>82</v>
      </c>
      <c r="AY214" s="19" t="s">
        <v>143</v>
      </c>
      <c r="BE214" s="227">
        <f>IF(N214="základní",J214,0)</f>
        <v>0</v>
      </c>
      <c r="BF214" s="227">
        <f>IF(N214="snížená",J214,0)</f>
        <v>0</v>
      </c>
      <c r="BG214" s="227">
        <f>IF(N214="zákl. přenesená",J214,0)</f>
        <v>0</v>
      </c>
      <c r="BH214" s="227">
        <f>IF(N214="sníž. přenesená",J214,0)</f>
        <v>0</v>
      </c>
      <c r="BI214" s="227">
        <f>IF(N214="nulová",J214,0)</f>
        <v>0</v>
      </c>
      <c r="BJ214" s="19" t="s">
        <v>82</v>
      </c>
      <c r="BK214" s="227">
        <f>ROUND(I214*H214,2)</f>
        <v>0</v>
      </c>
      <c r="BL214" s="19" t="s">
        <v>150</v>
      </c>
      <c r="BM214" s="226" t="s">
        <v>333</v>
      </c>
    </row>
    <row r="215" s="2" customFormat="1">
      <c r="A215" s="40"/>
      <c r="B215" s="41"/>
      <c r="C215" s="42"/>
      <c r="D215" s="228" t="s">
        <v>152</v>
      </c>
      <c r="E215" s="42"/>
      <c r="F215" s="229" t="s">
        <v>334</v>
      </c>
      <c r="G215" s="42"/>
      <c r="H215" s="42"/>
      <c r="I215" s="230"/>
      <c r="J215" s="42"/>
      <c r="K215" s="42"/>
      <c r="L215" s="46"/>
      <c r="M215" s="231"/>
      <c r="N215" s="232"/>
      <c r="O215" s="86"/>
      <c r="P215" s="86"/>
      <c r="Q215" s="86"/>
      <c r="R215" s="86"/>
      <c r="S215" s="86"/>
      <c r="T215" s="87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T215" s="19" t="s">
        <v>152</v>
      </c>
      <c r="AU215" s="19" t="s">
        <v>82</v>
      </c>
    </row>
    <row r="216" s="13" customFormat="1">
      <c r="A216" s="13"/>
      <c r="B216" s="233"/>
      <c r="C216" s="234"/>
      <c r="D216" s="235" t="s">
        <v>154</v>
      </c>
      <c r="E216" s="236" t="s">
        <v>19</v>
      </c>
      <c r="F216" s="237" t="s">
        <v>335</v>
      </c>
      <c r="G216" s="234"/>
      <c r="H216" s="236" t="s">
        <v>19</v>
      </c>
      <c r="I216" s="238"/>
      <c r="J216" s="234"/>
      <c r="K216" s="234"/>
      <c r="L216" s="239"/>
      <c r="M216" s="240"/>
      <c r="N216" s="241"/>
      <c r="O216" s="241"/>
      <c r="P216" s="241"/>
      <c r="Q216" s="241"/>
      <c r="R216" s="241"/>
      <c r="S216" s="241"/>
      <c r="T216" s="242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3" t="s">
        <v>154</v>
      </c>
      <c r="AU216" s="243" t="s">
        <v>82</v>
      </c>
      <c r="AV216" s="13" t="s">
        <v>76</v>
      </c>
      <c r="AW216" s="13" t="s">
        <v>31</v>
      </c>
      <c r="AX216" s="13" t="s">
        <v>69</v>
      </c>
      <c r="AY216" s="243" t="s">
        <v>143</v>
      </c>
    </row>
    <row r="217" s="14" customFormat="1">
      <c r="A217" s="14"/>
      <c r="B217" s="244"/>
      <c r="C217" s="245"/>
      <c r="D217" s="235" t="s">
        <v>154</v>
      </c>
      <c r="E217" s="246" t="s">
        <v>19</v>
      </c>
      <c r="F217" s="247" t="s">
        <v>336</v>
      </c>
      <c r="G217" s="245"/>
      <c r="H217" s="248">
        <v>4.0199999999999996</v>
      </c>
      <c r="I217" s="249"/>
      <c r="J217" s="245"/>
      <c r="K217" s="245"/>
      <c r="L217" s="250"/>
      <c r="M217" s="251"/>
      <c r="N217" s="252"/>
      <c r="O217" s="252"/>
      <c r="P217" s="252"/>
      <c r="Q217" s="252"/>
      <c r="R217" s="252"/>
      <c r="S217" s="252"/>
      <c r="T217" s="253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4" t="s">
        <v>154</v>
      </c>
      <c r="AU217" s="254" t="s">
        <v>82</v>
      </c>
      <c r="AV217" s="14" t="s">
        <v>82</v>
      </c>
      <c r="AW217" s="14" t="s">
        <v>31</v>
      </c>
      <c r="AX217" s="14" t="s">
        <v>76</v>
      </c>
      <c r="AY217" s="254" t="s">
        <v>143</v>
      </c>
    </row>
    <row r="218" s="12" customFormat="1" ht="22.8" customHeight="1">
      <c r="A218" s="12"/>
      <c r="B218" s="199"/>
      <c r="C218" s="200"/>
      <c r="D218" s="201" t="s">
        <v>68</v>
      </c>
      <c r="E218" s="213" t="s">
        <v>337</v>
      </c>
      <c r="F218" s="213" t="s">
        <v>338</v>
      </c>
      <c r="G218" s="200"/>
      <c r="H218" s="200"/>
      <c r="I218" s="203"/>
      <c r="J218" s="214">
        <f>BK218</f>
        <v>0</v>
      </c>
      <c r="K218" s="200"/>
      <c r="L218" s="205"/>
      <c r="M218" s="206"/>
      <c r="N218" s="207"/>
      <c r="O218" s="207"/>
      <c r="P218" s="208">
        <f>SUM(P219:P222)</f>
        <v>0</v>
      </c>
      <c r="Q218" s="207"/>
      <c r="R218" s="208">
        <f>SUM(R219:R222)</f>
        <v>0</v>
      </c>
      <c r="S218" s="207"/>
      <c r="T218" s="209">
        <f>SUM(T219:T222)</f>
        <v>0</v>
      </c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R218" s="210" t="s">
        <v>76</v>
      </c>
      <c r="AT218" s="211" t="s">
        <v>68</v>
      </c>
      <c r="AU218" s="211" t="s">
        <v>76</v>
      </c>
      <c r="AY218" s="210" t="s">
        <v>143</v>
      </c>
      <c r="BK218" s="212">
        <f>SUM(BK219:BK222)</f>
        <v>0</v>
      </c>
    </row>
    <row r="219" s="2" customFormat="1" ht="33" customHeight="1">
      <c r="A219" s="40"/>
      <c r="B219" s="41"/>
      <c r="C219" s="215" t="s">
        <v>339</v>
      </c>
      <c r="D219" s="215" t="s">
        <v>145</v>
      </c>
      <c r="E219" s="216" t="s">
        <v>340</v>
      </c>
      <c r="F219" s="217" t="s">
        <v>341</v>
      </c>
      <c r="G219" s="218" t="s">
        <v>311</v>
      </c>
      <c r="H219" s="219">
        <v>23.09</v>
      </c>
      <c r="I219" s="220"/>
      <c r="J219" s="221">
        <f>ROUND(I219*H219,2)</f>
        <v>0</v>
      </c>
      <c r="K219" s="217" t="s">
        <v>149</v>
      </c>
      <c r="L219" s="46"/>
      <c r="M219" s="222" t="s">
        <v>19</v>
      </c>
      <c r="N219" s="223" t="s">
        <v>41</v>
      </c>
      <c r="O219" s="86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R219" s="226" t="s">
        <v>150</v>
      </c>
      <c r="AT219" s="226" t="s">
        <v>145</v>
      </c>
      <c r="AU219" s="226" t="s">
        <v>82</v>
      </c>
      <c r="AY219" s="19" t="s">
        <v>143</v>
      </c>
      <c r="BE219" s="227">
        <f>IF(N219="základní",J219,0)</f>
        <v>0</v>
      </c>
      <c r="BF219" s="227">
        <f>IF(N219="snížená",J219,0)</f>
        <v>0</v>
      </c>
      <c r="BG219" s="227">
        <f>IF(N219="zákl. přenesená",J219,0)</f>
        <v>0</v>
      </c>
      <c r="BH219" s="227">
        <f>IF(N219="sníž. přenesená",J219,0)</f>
        <v>0</v>
      </c>
      <c r="BI219" s="227">
        <f>IF(N219="nulová",J219,0)</f>
        <v>0</v>
      </c>
      <c r="BJ219" s="19" t="s">
        <v>82</v>
      </c>
      <c r="BK219" s="227">
        <f>ROUND(I219*H219,2)</f>
        <v>0</v>
      </c>
      <c r="BL219" s="19" t="s">
        <v>150</v>
      </c>
      <c r="BM219" s="226" t="s">
        <v>342</v>
      </c>
    </row>
    <row r="220" s="2" customFormat="1">
      <c r="A220" s="40"/>
      <c r="B220" s="41"/>
      <c r="C220" s="42"/>
      <c r="D220" s="228" t="s">
        <v>152</v>
      </c>
      <c r="E220" s="42"/>
      <c r="F220" s="229" t="s">
        <v>343</v>
      </c>
      <c r="G220" s="42"/>
      <c r="H220" s="42"/>
      <c r="I220" s="230"/>
      <c r="J220" s="42"/>
      <c r="K220" s="42"/>
      <c r="L220" s="46"/>
      <c r="M220" s="231"/>
      <c r="N220" s="232"/>
      <c r="O220" s="86"/>
      <c r="P220" s="86"/>
      <c r="Q220" s="86"/>
      <c r="R220" s="86"/>
      <c r="S220" s="86"/>
      <c r="T220" s="87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T220" s="19" t="s">
        <v>152</v>
      </c>
      <c r="AU220" s="19" t="s">
        <v>82</v>
      </c>
    </row>
    <row r="221" s="2" customFormat="1" ht="24.15" customHeight="1">
      <c r="A221" s="40"/>
      <c r="B221" s="41"/>
      <c r="C221" s="215" t="s">
        <v>344</v>
      </c>
      <c r="D221" s="215" t="s">
        <v>145</v>
      </c>
      <c r="E221" s="216" t="s">
        <v>345</v>
      </c>
      <c r="F221" s="217" t="s">
        <v>346</v>
      </c>
      <c r="G221" s="218" t="s">
        <v>311</v>
      </c>
      <c r="H221" s="219">
        <v>23.09</v>
      </c>
      <c r="I221" s="220"/>
      <c r="J221" s="221">
        <f>ROUND(I221*H221,2)</f>
        <v>0</v>
      </c>
      <c r="K221" s="217" t="s">
        <v>149</v>
      </c>
      <c r="L221" s="46"/>
      <c r="M221" s="222" t="s">
        <v>19</v>
      </c>
      <c r="N221" s="223" t="s">
        <v>41</v>
      </c>
      <c r="O221" s="86"/>
      <c r="P221" s="224">
        <f>O221*H221</f>
        <v>0</v>
      </c>
      <c r="Q221" s="224">
        <v>0</v>
      </c>
      <c r="R221" s="224">
        <f>Q221*H221</f>
        <v>0</v>
      </c>
      <c r="S221" s="224">
        <v>0</v>
      </c>
      <c r="T221" s="225">
        <f>S221*H221</f>
        <v>0</v>
      </c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R221" s="226" t="s">
        <v>150</v>
      </c>
      <c r="AT221" s="226" t="s">
        <v>145</v>
      </c>
      <c r="AU221" s="226" t="s">
        <v>82</v>
      </c>
      <c r="AY221" s="19" t="s">
        <v>143</v>
      </c>
      <c r="BE221" s="227">
        <f>IF(N221="základní",J221,0)</f>
        <v>0</v>
      </c>
      <c r="BF221" s="227">
        <f>IF(N221="snížená",J221,0)</f>
        <v>0</v>
      </c>
      <c r="BG221" s="227">
        <f>IF(N221="zákl. přenesená",J221,0)</f>
        <v>0</v>
      </c>
      <c r="BH221" s="227">
        <f>IF(N221="sníž. přenesená",J221,0)</f>
        <v>0</v>
      </c>
      <c r="BI221" s="227">
        <f>IF(N221="nulová",J221,0)</f>
        <v>0</v>
      </c>
      <c r="BJ221" s="19" t="s">
        <v>82</v>
      </c>
      <c r="BK221" s="227">
        <f>ROUND(I221*H221,2)</f>
        <v>0</v>
      </c>
      <c r="BL221" s="19" t="s">
        <v>150</v>
      </c>
      <c r="BM221" s="226" t="s">
        <v>347</v>
      </c>
    </row>
    <row r="222" s="2" customFormat="1">
      <c r="A222" s="40"/>
      <c r="B222" s="41"/>
      <c r="C222" s="42"/>
      <c r="D222" s="228" t="s">
        <v>152</v>
      </c>
      <c r="E222" s="42"/>
      <c r="F222" s="229" t="s">
        <v>348</v>
      </c>
      <c r="G222" s="42"/>
      <c r="H222" s="42"/>
      <c r="I222" s="230"/>
      <c r="J222" s="42"/>
      <c r="K222" s="42"/>
      <c r="L222" s="46"/>
      <c r="M222" s="231"/>
      <c r="N222" s="232"/>
      <c r="O222" s="86"/>
      <c r="P222" s="86"/>
      <c r="Q222" s="86"/>
      <c r="R222" s="86"/>
      <c r="S222" s="86"/>
      <c r="T222" s="87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T222" s="19" t="s">
        <v>152</v>
      </c>
      <c r="AU222" s="19" t="s">
        <v>82</v>
      </c>
    </row>
    <row r="223" s="12" customFormat="1" ht="25.92" customHeight="1">
      <c r="A223" s="12"/>
      <c r="B223" s="199"/>
      <c r="C223" s="200"/>
      <c r="D223" s="201" t="s">
        <v>68</v>
      </c>
      <c r="E223" s="202" t="s">
        <v>349</v>
      </c>
      <c r="F223" s="202" t="s">
        <v>350</v>
      </c>
      <c r="G223" s="200"/>
      <c r="H223" s="200"/>
      <c r="I223" s="203"/>
      <c r="J223" s="204">
        <f>BK223</f>
        <v>0</v>
      </c>
      <c r="K223" s="200"/>
      <c r="L223" s="205"/>
      <c r="M223" s="206"/>
      <c r="N223" s="207"/>
      <c r="O223" s="207"/>
      <c r="P223" s="208">
        <f>P224</f>
        <v>0</v>
      </c>
      <c r="Q223" s="207"/>
      <c r="R223" s="208">
        <f>R224</f>
        <v>1.2548360000000001</v>
      </c>
      <c r="S223" s="207"/>
      <c r="T223" s="209">
        <f>T224</f>
        <v>0.84999999999999998</v>
      </c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R223" s="210" t="s">
        <v>82</v>
      </c>
      <c r="AT223" s="211" t="s">
        <v>68</v>
      </c>
      <c r="AU223" s="211" t="s">
        <v>69</v>
      </c>
      <c r="AY223" s="210" t="s">
        <v>143</v>
      </c>
      <c r="BK223" s="212">
        <f>BK224</f>
        <v>0</v>
      </c>
    </row>
    <row r="224" s="12" customFormat="1" ht="22.8" customHeight="1">
      <c r="A224" s="12"/>
      <c r="B224" s="199"/>
      <c r="C224" s="200"/>
      <c r="D224" s="201" t="s">
        <v>68</v>
      </c>
      <c r="E224" s="213" t="s">
        <v>351</v>
      </c>
      <c r="F224" s="213" t="s">
        <v>352</v>
      </c>
      <c r="G224" s="200"/>
      <c r="H224" s="200"/>
      <c r="I224" s="203"/>
      <c r="J224" s="214">
        <f>BK224</f>
        <v>0</v>
      </c>
      <c r="K224" s="200"/>
      <c r="L224" s="205"/>
      <c r="M224" s="206"/>
      <c r="N224" s="207"/>
      <c r="O224" s="207"/>
      <c r="P224" s="208">
        <f>SUM(P225:P246)</f>
        <v>0</v>
      </c>
      <c r="Q224" s="207"/>
      <c r="R224" s="208">
        <f>SUM(R225:R246)</f>
        <v>1.2548360000000001</v>
      </c>
      <c r="S224" s="207"/>
      <c r="T224" s="209">
        <f>SUM(T225:T246)</f>
        <v>0.84999999999999998</v>
      </c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R224" s="210" t="s">
        <v>82</v>
      </c>
      <c r="AT224" s="211" t="s">
        <v>68</v>
      </c>
      <c r="AU224" s="211" t="s">
        <v>76</v>
      </c>
      <c r="AY224" s="210" t="s">
        <v>143</v>
      </c>
      <c r="BK224" s="212">
        <f>SUM(BK225:BK246)</f>
        <v>0</v>
      </c>
    </row>
    <row r="225" s="2" customFormat="1" ht="16.5" customHeight="1">
      <c r="A225" s="40"/>
      <c r="B225" s="41"/>
      <c r="C225" s="215" t="s">
        <v>353</v>
      </c>
      <c r="D225" s="215" t="s">
        <v>145</v>
      </c>
      <c r="E225" s="216" t="s">
        <v>354</v>
      </c>
      <c r="F225" s="217" t="s">
        <v>355</v>
      </c>
      <c r="G225" s="218" t="s">
        <v>356</v>
      </c>
      <c r="H225" s="219">
        <v>850</v>
      </c>
      <c r="I225" s="220"/>
      <c r="J225" s="221">
        <f>ROUND(I225*H225,2)</f>
        <v>0</v>
      </c>
      <c r="K225" s="217" t="s">
        <v>149</v>
      </c>
      <c r="L225" s="46"/>
      <c r="M225" s="222" t="s">
        <v>19</v>
      </c>
      <c r="N225" s="223" t="s">
        <v>41</v>
      </c>
      <c r="O225" s="86"/>
      <c r="P225" s="224">
        <f>O225*H225</f>
        <v>0</v>
      </c>
      <c r="Q225" s="224">
        <v>0</v>
      </c>
      <c r="R225" s="224">
        <f>Q225*H225</f>
        <v>0</v>
      </c>
      <c r="S225" s="224">
        <v>0.001</v>
      </c>
      <c r="T225" s="225">
        <f>S225*H225</f>
        <v>0.84999999999999998</v>
      </c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R225" s="226" t="s">
        <v>260</v>
      </c>
      <c r="AT225" s="226" t="s">
        <v>145</v>
      </c>
      <c r="AU225" s="226" t="s">
        <v>82</v>
      </c>
      <c r="AY225" s="19" t="s">
        <v>143</v>
      </c>
      <c r="BE225" s="227">
        <f>IF(N225="základní",J225,0)</f>
        <v>0</v>
      </c>
      <c r="BF225" s="227">
        <f>IF(N225="snížená",J225,0)</f>
        <v>0</v>
      </c>
      <c r="BG225" s="227">
        <f>IF(N225="zákl. přenesená",J225,0)</f>
        <v>0</v>
      </c>
      <c r="BH225" s="227">
        <f>IF(N225="sníž. přenesená",J225,0)</f>
        <v>0</v>
      </c>
      <c r="BI225" s="227">
        <f>IF(N225="nulová",J225,0)</f>
        <v>0</v>
      </c>
      <c r="BJ225" s="19" t="s">
        <v>82</v>
      </c>
      <c r="BK225" s="227">
        <f>ROUND(I225*H225,2)</f>
        <v>0</v>
      </c>
      <c r="BL225" s="19" t="s">
        <v>260</v>
      </c>
      <c r="BM225" s="226" t="s">
        <v>357</v>
      </c>
    </row>
    <row r="226" s="2" customFormat="1">
      <c r="A226" s="40"/>
      <c r="B226" s="41"/>
      <c r="C226" s="42"/>
      <c r="D226" s="228" t="s">
        <v>152</v>
      </c>
      <c r="E226" s="42"/>
      <c r="F226" s="229" t="s">
        <v>358</v>
      </c>
      <c r="G226" s="42"/>
      <c r="H226" s="42"/>
      <c r="I226" s="230"/>
      <c r="J226" s="42"/>
      <c r="K226" s="42"/>
      <c r="L226" s="46"/>
      <c r="M226" s="231"/>
      <c r="N226" s="232"/>
      <c r="O226" s="86"/>
      <c r="P226" s="86"/>
      <c r="Q226" s="86"/>
      <c r="R226" s="86"/>
      <c r="S226" s="86"/>
      <c r="T226" s="87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T226" s="19" t="s">
        <v>152</v>
      </c>
      <c r="AU226" s="19" t="s">
        <v>82</v>
      </c>
    </row>
    <row r="227" s="13" customFormat="1">
      <c r="A227" s="13"/>
      <c r="B227" s="233"/>
      <c r="C227" s="234"/>
      <c r="D227" s="235" t="s">
        <v>154</v>
      </c>
      <c r="E227" s="236" t="s">
        <v>19</v>
      </c>
      <c r="F227" s="237" t="s">
        <v>359</v>
      </c>
      <c r="G227" s="234"/>
      <c r="H227" s="236" t="s">
        <v>19</v>
      </c>
      <c r="I227" s="238"/>
      <c r="J227" s="234"/>
      <c r="K227" s="234"/>
      <c r="L227" s="239"/>
      <c r="M227" s="240"/>
      <c r="N227" s="241"/>
      <c r="O227" s="241"/>
      <c r="P227" s="241"/>
      <c r="Q227" s="241"/>
      <c r="R227" s="241"/>
      <c r="S227" s="241"/>
      <c r="T227" s="242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3" t="s">
        <v>154</v>
      </c>
      <c r="AU227" s="243" t="s">
        <v>82</v>
      </c>
      <c r="AV227" s="13" t="s">
        <v>76</v>
      </c>
      <c r="AW227" s="13" t="s">
        <v>31</v>
      </c>
      <c r="AX227" s="13" t="s">
        <v>69</v>
      </c>
      <c r="AY227" s="243" t="s">
        <v>143</v>
      </c>
    </row>
    <row r="228" s="14" customFormat="1">
      <c r="A228" s="14"/>
      <c r="B228" s="244"/>
      <c r="C228" s="245"/>
      <c r="D228" s="235" t="s">
        <v>154</v>
      </c>
      <c r="E228" s="246" t="s">
        <v>19</v>
      </c>
      <c r="F228" s="247" t="s">
        <v>360</v>
      </c>
      <c r="G228" s="245"/>
      <c r="H228" s="248">
        <v>850</v>
      </c>
      <c r="I228" s="249"/>
      <c r="J228" s="245"/>
      <c r="K228" s="245"/>
      <c r="L228" s="250"/>
      <c r="M228" s="251"/>
      <c r="N228" s="252"/>
      <c r="O228" s="252"/>
      <c r="P228" s="252"/>
      <c r="Q228" s="252"/>
      <c r="R228" s="252"/>
      <c r="S228" s="252"/>
      <c r="T228" s="253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4" t="s">
        <v>154</v>
      </c>
      <c r="AU228" s="254" t="s">
        <v>82</v>
      </c>
      <c r="AV228" s="14" t="s">
        <v>82</v>
      </c>
      <c r="AW228" s="14" t="s">
        <v>31</v>
      </c>
      <c r="AX228" s="14" t="s">
        <v>76</v>
      </c>
      <c r="AY228" s="254" t="s">
        <v>143</v>
      </c>
    </row>
    <row r="229" s="2" customFormat="1" ht="24.15" customHeight="1">
      <c r="A229" s="40"/>
      <c r="B229" s="41"/>
      <c r="C229" s="215" t="s">
        <v>361</v>
      </c>
      <c r="D229" s="215" t="s">
        <v>145</v>
      </c>
      <c r="E229" s="216" t="s">
        <v>362</v>
      </c>
      <c r="F229" s="217" t="s">
        <v>363</v>
      </c>
      <c r="G229" s="218" t="s">
        <v>311</v>
      </c>
      <c r="H229" s="219">
        <v>0.84999999999999998</v>
      </c>
      <c r="I229" s="220"/>
      <c r="J229" s="221">
        <f>ROUND(I229*H229,2)</f>
        <v>0</v>
      </c>
      <c r="K229" s="217" t="s">
        <v>149</v>
      </c>
      <c r="L229" s="46"/>
      <c r="M229" s="222" t="s">
        <v>19</v>
      </c>
      <c r="N229" s="223" t="s">
        <v>41</v>
      </c>
      <c r="O229" s="86"/>
      <c r="P229" s="224">
        <f>O229*H229</f>
        <v>0</v>
      </c>
      <c r="Q229" s="224">
        <v>0</v>
      </c>
      <c r="R229" s="224">
        <f>Q229*H229</f>
        <v>0</v>
      </c>
      <c r="S229" s="224">
        <v>0</v>
      </c>
      <c r="T229" s="225">
        <f>S229*H229</f>
        <v>0</v>
      </c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R229" s="226" t="s">
        <v>260</v>
      </c>
      <c r="AT229" s="226" t="s">
        <v>145</v>
      </c>
      <c r="AU229" s="226" t="s">
        <v>82</v>
      </c>
      <c r="AY229" s="19" t="s">
        <v>143</v>
      </c>
      <c r="BE229" s="227">
        <f>IF(N229="základní",J229,0)</f>
        <v>0</v>
      </c>
      <c r="BF229" s="227">
        <f>IF(N229="snížená",J229,0)</f>
        <v>0</v>
      </c>
      <c r="BG229" s="227">
        <f>IF(N229="zákl. přenesená",J229,0)</f>
        <v>0</v>
      </c>
      <c r="BH229" s="227">
        <f>IF(N229="sníž. přenesená",J229,0)</f>
        <v>0</v>
      </c>
      <c r="BI229" s="227">
        <f>IF(N229="nulová",J229,0)</f>
        <v>0</v>
      </c>
      <c r="BJ229" s="19" t="s">
        <v>82</v>
      </c>
      <c r="BK229" s="227">
        <f>ROUND(I229*H229,2)</f>
        <v>0</v>
      </c>
      <c r="BL229" s="19" t="s">
        <v>260</v>
      </c>
      <c r="BM229" s="226" t="s">
        <v>364</v>
      </c>
    </row>
    <row r="230" s="2" customFormat="1">
      <c r="A230" s="40"/>
      <c r="B230" s="41"/>
      <c r="C230" s="42"/>
      <c r="D230" s="228" t="s">
        <v>152</v>
      </c>
      <c r="E230" s="42"/>
      <c r="F230" s="229" t="s">
        <v>365</v>
      </c>
      <c r="G230" s="42"/>
      <c r="H230" s="42"/>
      <c r="I230" s="230"/>
      <c r="J230" s="42"/>
      <c r="K230" s="42"/>
      <c r="L230" s="46"/>
      <c r="M230" s="231"/>
      <c r="N230" s="232"/>
      <c r="O230" s="86"/>
      <c r="P230" s="86"/>
      <c r="Q230" s="86"/>
      <c r="R230" s="86"/>
      <c r="S230" s="86"/>
      <c r="T230" s="87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T230" s="19" t="s">
        <v>152</v>
      </c>
      <c r="AU230" s="19" t="s">
        <v>82</v>
      </c>
    </row>
    <row r="231" s="13" customFormat="1">
      <c r="A231" s="13"/>
      <c r="B231" s="233"/>
      <c r="C231" s="234"/>
      <c r="D231" s="235" t="s">
        <v>154</v>
      </c>
      <c r="E231" s="236" t="s">
        <v>19</v>
      </c>
      <c r="F231" s="237" t="s">
        <v>366</v>
      </c>
      <c r="G231" s="234"/>
      <c r="H231" s="236" t="s">
        <v>19</v>
      </c>
      <c r="I231" s="238"/>
      <c r="J231" s="234"/>
      <c r="K231" s="234"/>
      <c r="L231" s="239"/>
      <c r="M231" s="240"/>
      <c r="N231" s="241"/>
      <c r="O231" s="241"/>
      <c r="P231" s="241"/>
      <c r="Q231" s="241"/>
      <c r="R231" s="241"/>
      <c r="S231" s="241"/>
      <c r="T231" s="242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3" t="s">
        <v>154</v>
      </c>
      <c r="AU231" s="243" t="s">
        <v>82</v>
      </c>
      <c r="AV231" s="13" t="s">
        <v>76</v>
      </c>
      <c r="AW231" s="13" t="s">
        <v>31</v>
      </c>
      <c r="AX231" s="13" t="s">
        <v>69</v>
      </c>
      <c r="AY231" s="243" t="s">
        <v>143</v>
      </c>
    </row>
    <row r="232" s="14" customFormat="1">
      <c r="A232" s="14"/>
      <c r="B232" s="244"/>
      <c r="C232" s="245"/>
      <c r="D232" s="235" t="s">
        <v>154</v>
      </c>
      <c r="E232" s="246" t="s">
        <v>19</v>
      </c>
      <c r="F232" s="247" t="s">
        <v>367</v>
      </c>
      <c r="G232" s="245"/>
      <c r="H232" s="248">
        <v>0.84999999999999998</v>
      </c>
      <c r="I232" s="249"/>
      <c r="J232" s="245"/>
      <c r="K232" s="245"/>
      <c r="L232" s="250"/>
      <c r="M232" s="251"/>
      <c r="N232" s="252"/>
      <c r="O232" s="252"/>
      <c r="P232" s="252"/>
      <c r="Q232" s="252"/>
      <c r="R232" s="252"/>
      <c r="S232" s="252"/>
      <c r="T232" s="253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4" t="s">
        <v>154</v>
      </c>
      <c r="AU232" s="254" t="s">
        <v>82</v>
      </c>
      <c r="AV232" s="14" t="s">
        <v>82</v>
      </c>
      <c r="AW232" s="14" t="s">
        <v>31</v>
      </c>
      <c r="AX232" s="14" t="s">
        <v>76</v>
      </c>
      <c r="AY232" s="254" t="s">
        <v>143</v>
      </c>
    </row>
    <row r="233" s="2" customFormat="1" ht="16.5" customHeight="1">
      <c r="A233" s="40"/>
      <c r="B233" s="41"/>
      <c r="C233" s="215" t="s">
        <v>368</v>
      </c>
      <c r="D233" s="215" t="s">
        <v>145</v>
      </c>
      <c r="E233" s="216" t="s">
        <v>369</v>
      </c>
      <c r="F233" s="217" t="s">
        <v>370</v>
      </c>
      <c r="G233" s="218" t="s">
        <v>311</v>
      </c>
      <c r="H233" s="219">
        <v>0.84999999999999998</v>
      </c>
      <c r="I233" s="220"/>
      <c r="J233" s="221">
        <f>ROUND(I233*H233,2)</f>
        <v>0</v>
      </c>
      <c r="K233" s="217" t="s">
        <v>149</v>
      </c>
      <c r="L233" s="46"/>
      <c r="M233" s="222" t="s">
        <v>19</v>
      </c>
      <c r="N233" s="223" t="s">
        <v>41</v>
      </c>
      <c r="O233" s="86"/>
      <c r="P233" s="224">
        <f>O233*H233</f>
        <v>0</v>
      </c>
      <c r="Q233" s="224">
        <v>0</v>
      </c>
      <c r="R233" s="224">
        <f>Q233*H233</f>
        <v>0</v>
      </c>
      <c r="S233" s="224">
        <v>0</v>
      </c>
      <c r="T233" s="225">
        <f>S233*H233</f>
        <v>0</v>
      </c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R233" s="226" t="s">
        <v>260</v>
      </c>
      <c r="AT233" s="226" t="s">
        <v>145</v>
      </c>
      <c r="AU233" s="226" t="s">
        <v>82</v>
      </c>
      <c r="AY233" s="19" t="s">
        <v>143</v>
      </c>
      <c r="BE233" s="227">
        <f>IF(N233="základní",J233,0)</f>
        <v>0</v>
      </c>
      <c r="BF233" s="227">
        <f>IF(N233="snížená",J233,0)</f>
        <v>0</v>
      </c>
      <c r="BG233" s="227">
        <f>IF(N233="zákl. přenesená",J233,0)</f>
        <v>0</v>
      </c>
      <c r="BH233" s="227">
        <f>IF(N233="sníž. přenesená",J233,0)</f>
        <v>0</v>
      </c>
      <c r="BI233" s="227">
        <f>IF(N233="nulová",J233,0)</f>
        <v>0</v>
      </c>
      <c r="BJ233" s="19" t="s">
        <v>82</v>
      </c>
      <c r="BK233" s="227">
        <f>ROUND(I233*H233,2)</f>
        <v>0</v>
      </c>
      <c r="BL233" s="19" t="s">
        <v>260</v>
      </c>
      <c r="BM233" s="226" t="s">
        <v>371</v>
      </c>
    </row>
    <row r="234" s="2" customFormat="1">
      <c r="A234" s="40"/>
      <c r="B234" s="41"/>
      <c r="C234" s="42"/>
      <c r="D234" s="228" t="s">
        <v>152</v>
      </c>
      <c r="E234" s="42"/>
      <c r="F234" s="229" t="s">
        <v>372</v>
      </c>
      <c r="G234" s="42"/>
      <c r="H234" s="42"/>
      <c r="I234" s="230"/>
      <c r="J234" s="42"/>
      <c r="K234" s="42"/>
      <c r="L234" s="46"/>
      <c r="M234" s="231"/>
      <c r="N234" s="232"/>
      <c r="O234" s="86"/>
      <c r="P234" s="86"/>
      <c r="Q234" s="86"/>
      <c r="R234" s="86"/>
      <c r="S234" s="86"/>
      <c r="T234" s="87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T234" s="19" t="s">
        <v>152</v>
      </c>
      <c r="AU234" s="19" t="s">
        <v>82</v>
      </c>
    </row>
    <row r="235" s="13" customFormat="1">
      <c r="A235" s="13"/>
      <c r="B235" s="233"/>
      <c r="C235" s="234"/>
      <c r="D235" s="235" t="s">
        <v>154</v>
      </c>
      <c r="E235" s="236" t="s">
        <v>19</v>
      </c>
      <c r="F235" s="237" t="s">
        <v>373</v>
      </c>
      <c r="G235" s="234"/>
      <c r="H235" s="236" t="s">
        <v>19</v>
      </c>
      <c r="I235" s="238"/>
      <c r="J235" s="234"/>
      <c r="K235" s="234"/>
      <c r="L235" s="239"/>
      <c r="M235" s="240"/>
      <c r="N235" s="241"/>
      <c r="O235" s="241"/>
      <c r="P235" s="241"/>
      <c r="Q235" s="241"/>
      <c r="R235" s="241"/>
      <c r="S235" s="241"/>
      <c r="T235" s="242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3" t="s">
        <v>154</v>
      </c>
      <c r="AU235" s="243" t="s">
        <v>82</v>
      </c>
      <c r="AV235" s="13" t="s">
        <v>76</v>
      </c>
      <c r="AW235" s="13" t="s">
        <v>31</v>
      </c>
      <c r="AX235" s="13" t="s">
        <v>69</v>
      </c>
      <c r="AY235" s="243" t="s">
        <v>143</v>
      </c>
    </row>
    <row r="236" s="14" customFormat="1">
      <c r="A236" s="14"/>
      <c r="B236" s="244"/>
      <c r="C236" s="245"/>
      <c r="D236" s="235" t="s">
        <v>154</v>
      </c>
      <c r="E236" s="246" t="s">
        <v>19</v>
      </c>
      <c r="F236" s="247" t="s">
        <v>367</v>
      </c>
      <c r="G236" s="245"/>
      <c r="H236" s="248">
        <v>0.84999999999999998</v>
      </c>
      <c r="I236" s="249"/>
      <c r="J236" s="245"/>
      <c r="K236" s="245"/>
      <c r="L236" s="250"/>
      <c r="M236" s="251"/>
      <c r="N236" s="252"/>
      <c r="O236" s="252"/>
      <c r="P236" s="252"/>
      <c r="Q236" s="252"/>
      <c r="R236" s="252"/>
      <c r="S236" s="252"/>
      <c r="T236" s="253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4" t="s">
        <v>154</v>
      </c>
      <c r="AU236" s="254" t="s">
        <v>82</v>
      </c>
      <c r="AV236" s="14" t="s">
        <v>82</v>
      </c>
      <c r="AW236" s="14" t="s">
        <v>31</v>
      </c>
      <c r="AX236" s="14" t="s">
        <v>76</v>
      </c>
      <c r="AY236" s="254" t="s">
        <v>143</v>
      </c>
    </row>
    <row r="237" s="2" customFormat="1" ht="24.15" customHeight="1">
      <c r="A237" s="40"/>
      <c r="B237" s="41"/>
      <c r="C237" s="215" t="s">
        <v>374</v>
      </c>
      <c r="D237" s="215" t="s">
        <v>145</v>
      </c>
      <c r="E237" s="216" t="s">
        <v>375</v>
      </c>
      <c r="F237" s="217" t="s">
        <v>376</v>
      </c>
      <c r="G237" s="218" t="s">
        <v>165</v>
      </c>
      <c r="H237" s="219">
        <v>3.71</v>
      </c>
      <c r="I237" s="220"/>
      <c r="J237" s="221">
        <f>ROUND(I237*H237,2)</f>
        <v>0</v>
      </c>
      <c r="K237" s="217" t="s">
        <v>149</v>
      </c>
      <c r="L237" s="46"/>
      <c r="M237" s="222" t="s">
        <v>19</v>
      </c>
      <c r="N237" s="223" t="s">
        <v>41</v>
      </c>
      <c r="O237" s="86"/>
      <c r="P237" s="224">
        <f>O237*H237</f>
        <v>0</v>
      </c>
      <c r="Q237" s="224">
        <v>0</v>
      </c>
      <c r="R237" s="224">
        <f>Q237*H237</f>
        <v>0</v>
      </c>
      <c r="S237" s="224">
        <v>0</v>
      </c>
      <c r="T237" s="225">
        <f>S237*H237</f>
        <v>0</v>
      </c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R237" s="226" t="s">
        <v>260</v>
      </c>
      <c r="AT237" s="226" t="s">
        <v>145</v>
      </c>
      <c r="AU237" s="226" t="s">
        <v>82</v>
      </c>
      <c r="AY237" s="19" t="s">
        <v>143</v>
      </c>
      <c r="BE237" s="227">
        <f>IF(N237="základní",J237,0)</f>
        <v>0</v>
      </c>
      <c r="BF237" s="227">
        <f>IF(N237="snížená",J237,0)</f>
        <v>0</v>
      </c>
      <c r="BG237" s="227">
        <f>IF(N237="zákl. přenesená",J237,0)</f>
        <v>0</v>
      </c>
      <c r="BH237" s="227">
        <f>IF(N237="sníž. přenesená",J237,0)</f>
        <v>0</v>
      </c>
      <c r="BI237" s="227">
        <f>IF(N237="nulová",J237,0)</f>
        <v>0</v>
      </c>
      <c r="BJ237" s="19" t="s">
        <v>82</v>
      </c>
      <c r="BK237" s="227">
        <f>ROUND(I237*H237,2)</f>
        <v>0</v>
      </c>
      <c r="BL237" s="19" t="s">
        <v>260</v>
      </c>
      <c r="BM237" s="226" t="s">
        <v>377</v>
      </c>
    </row>
    <row r="238" s="2" customFormat="1">
      <c r="A238" s="40"/>
      <c r="B238" s="41"/>
      <c r="C238" s="42"/>
      <c r="D238" s="228" t="s">
        <v>152</v>
      </c>
      <c r="E238" s="42"/>
      <c r="F238" s="229" t="s">
        <v>378</v>
      </c>
      <c r="G238" s="42"/>
      <c r="H238" s="42"/>
      <c r="I238" s="230"/>
      <c r="J238" s="42"/>
      <c r="K238" s="42"/>
      <c r="L238" s="46"/>
      <c r="M238" s="231"/>
      <c r="N238" s="232"/>
      <c r="O238" s="86"/>
      <c r="P238" s="86"/>
      <c r="Q238" s="86"/>
      <c r="R238" s="86"/>
      <c r="S238" s="86"/>
      <c r="T238" s="87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T238" s="19" t="s">
        <v>152</v>
      </c>
      <c r="AU238" s="19" t="s">
        <v>82</v>
      </c>
    </row>
    <row r="239" s="2" customFormat="1" ht="24.15" customHeight="1">
      <c r="A239" s="40"/>
      <c r="B239" s="41"/>
      <c r="C239" s="215" t="s">
        <v>379</v>
      </c>
      <c r="D239" s="215" t="s">
        <v>145</v>
      </c>
      <c r="E239" s="216" t="s">
        <v>380</v>
      </c>
      <c r="F239" s="217" t="s">
        <v>381</v>
      </c>
      <c r="G239" s="218" t="s">
        <v>165</v>
      </c>
      <c r="H239" s="219">
        <v>7.5999999999999996</v>
      </c>
      <c r="I239" s="220"/>
      <c r="J239" s="221">
        <f>ROUND(I239*H239,2)</f>
        <v>0</v>
      </c>
      <c r="K239" s="217" t="s">
        <v>149</v>
      </c>
      <c r="L239" s="46"/>
      <c r="M239" s="222" t="s">
        <v>19</v>
      </c>
      <c r="N239" s="223" t="s">
        <v>41</v>
      </c>
      <c r="O239" s="86"/>
      <c r="P239" s="224">
        <f>O239*H239</f>
        <v>0</v>
      </c>
      <c r="Q239" s="224">
        <v>0.00011</v>
      </c>
      <c r="R239" s="224">
        <f>Q239*H239</f>
        <v>0.00083599999999999994</v>
      </c>
      <c r="S239" s="224">
        <v>0</v>
      </c>
      <c r="T239" s="225">
        <f>S239*H239</f>
        <v>0</v>
      </c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R239" s="226" t="s">
        <v>260</v>
      </c>
      <c r="AT239" s="226" t="s">
        <v>145</v>
      </c>
      <c r="AU239" s="226" t="s">
        <v>82</v>
      </c>
      <c r="AY239" s="19" t="s">
        <v>143</v>
      </c>
      <c r="BE239" s="227">
        <f>IF(N239="základní",J239,0)</f>
        <v>0</v>
      </c>
      <c r="BF239" s="227">
        <f>IF(N239="snížená",J239,0)</f>
        <v>0</v>
      </c>
      <c r="BG239" s="227">
        <f>IF(N239="zákl. přenesená",J239,0)</f>
        <v>0</v>
      </c>
      <c r="BH239" s="227">
        <f>IF(N239="sníž. přenesená",J239,0)</f>
        <v>0</v>
      </c>
      <c r="BI239" s="227">
        <f>IF(N239="nulová",J239,0)</f>
        <v>0</v>
      </c>
      <c r="BJ239" s="19" t="s">
        <v>82</v>
      </c>
      <c r="BK239" s="227">
        <f>ROUND(I239*H239,2)</f>
        <v>0</v>
      </c>
      <c r="BL239" s="19" t="s">
        <v>260</v>
      </c>
      <c r="BM239" s="226" t="s">
        <v>382</v>
      </c>
    </row>
    <row r="240" s="2" customFormat="1">
      <c r="A240" s="40"/>
      <c r="B240" s="41"/>
      <c r="C240" s="42"/>
      <c r="D240" s="228" t="s">
        <v>152</v>
      </c>
      <c r="E240" s="42"/>
      <c r="F240" s="229" t="s">
        <v>383</v>
      </c>
      <c r="G240" s="42"/>
      <c r="H240" s="42"/>
      <c r="I240" s="230"/>
      <c r="J240" s="42"/>
      <c r="K240" s="42"/>
      <c r="L240" s="46"/>
      <c r="M240" s="231"/>
      <c r="N240" s="232"/>
      <c r="O240" s="86"/>
      <c r="P240" s="86"/>
      <c r="Q240" s="86"/>
      <c r="R240" s="86"/>
      <c r="S240" s="86"/>
      <c r="T240" s="87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T240" s="19" t="s">
        <v>152</v>
      </c>
      <c r="AU240" s="19" t="s">
        <v>82</v>
      </c>
    </row>
    <row r="241" s="14" customFormat="1">
      <c r="A241" s="14"/>
      <c r="B241" s="244"/>
      <c r="C241" s="245"/>
      <c r="D241" s="235" t="s">
        <v>154</v>
      </c>
      <c r="E241" s="246" t="s">
        <v>19</v>
      </c>
      <c r="F241" s="247" t="s">
        <v>384</v>
      </c>
      <c r="G241" s="245"/>
      <c r="H241" s="248">
        <v>7.5999999999999996</v>
      </c>
      <c r="I241" s="249"/>
      <c r="J241" s="245"/>
      <c r="K241" s="245"/>
      <c r="L241" s="250"/>
      <c r="M241" s="251"/>
      <c r="N241" s="252"/>
      <c r="O241" s="252"/>
      <c r="P241" s="252"/>
      <c r="Q241" s="252"/>
      <c r="R241" s="252"/>
      <c r="S241" s="252"/>
      <c r="T241" s="253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4" t="s">
        <v>154</v>
      </c>
      <c r="AU241" s="254" t="s">
        <v>82</v>
      </c>
      <c r="AV241" s="14" t="s">
        <v>82</v>
      </c>
      <c r="AW241" s="14" t="s">
        <v>31</v>
      </c>
      <c r="AX241" s="14" t="s">
        <v>76</v>
      </c>
      <c r="AY241" s="254" t="s">
        <v>143</v>
      </c>
    </row>
    <row r="242" s="2" customFormat="1" ht="16.5" customHeight="1">
      <c r="A242" s="40"/>
      <c r="B242" s="41"/>
      <c r="C242" s="277" t="s">
        <v>385</v>
      </c>
      <c r="D242" s="277" t="s">
        <v>261</v>
      </c>
      <c r="E242" s="278" t="s">
        <v>386</v>
      </c>
      <c r="F242" s="279" t="s">
        <v>387</v>
      </c>
      <c r="G242" s="280" t="s">
        <v>356</v>
      </c>
      <c r="H242" s="281">
        <v>1100</v>
      </c>
      <c r="I242" s="282"/>
      <c r="J242" s="283">
        <f>ROUND(I242*H242,2)</f>
        <v>0</v>
      </c>
      <c r="K242" s="279" t="s">
        <v>19</v>
      </c>
      <c r="L242" s="284"/>
      <c r="M242" s="285" t="s">
        <v>19</v>
      </c>
      <c r="N242" s="286" t="s">
        <v>41</v>
      </c>
      <c r="O242" s="86"/>
      <c r="P242" s="224">
        <f>O242*H242</f>
        <v>0</v>
      </c>
      <c r="Q242" s="224">
        <v>0.001</v>
      </c>
      <c r="R242" s="224">
        <f>Q242*H242</f>
        <v>1.1000000000000001</v>
      </c>
      <c r="S242" s="224">
        <v>0</v>
      </c>
      <c r="T242" s="225">
        <f>S242*H242</f>
        <v>0</v>
      </c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R242" s="226" t="s">
        <v>374</v>
      </c>
      <c r="AT242" s="226" t="s">
        <v>261</v>
      </c>
      <c r="AU242" s="226" t="s">
        <v>82</v>
      </c>
      <c r="AY242" s="19" t="s">
        <v>143</v>
      </c>
      <c r="BE242" s="227">
        <f>IF(N242="základní",J242,0)</f>
        <v>0</v>
      </c>
      <c r="BF242" s="227">
        <f>IF(N242="snížená",J242,0)</f>
        <v>0</v>
      </c>
      <c r="BG242" s="227">
        <f>IF(N242="zákl. přenesená",J242,0)</f>
        <v>0</v>
      </c>
      <c r="BH242" s="227">
        <f>IF(N242="sníž. přenesená",J242,0)</f>
        <v>0</v>
      </c>
      <c r="BI242" s="227">
        <f>IF(N242="nulová",J242,0)</f>
        <v>0</v>
      </c>
      <c r="BJ242" s="19" t="s">
        <v>82</v>
      </c>
      <c r="BK242" s="227">
        <f>ROUND(I242*H242,2)</f>
        <v>0</v>
      </c>
      <c r="BL242" s="19" t="s">
        <v>260</v>
      </c>
      <c r="BM242" s="226" t="s">
        <v>388</v>
      </c>
    </row>
    <row r="243" s="2" customFormat="1" ht="16.5" customHeight="1">
      <c r="A243" s="40"/>
      <c r="B243" s="41"/>
      <c r="C243" s="215" t="s">
        <v>389</v>
      </c>
      <c r="D243" s="215" t="s">
        <v>145</v>
      </c>
      <c r="E243" s="216" t="s">
        <v>390</v>
      </c>
      <c r="F243" s="217" t="s">
        <v>391</v>
      </c>
      <c r="G243" s="218" t="s">
        <v>356</v>
      </c>
      <c r="H243" s="219">
        <v>1100</v>
      </c>
      <c r="I243" s="220"/>
      <c r="J243" s="221">
        <f>ROUND(I243*H243,2)</f>
        <v>0</v>
      </c>
      <c r="K243" s="217" t="s">
        <v>149</v>
      </c>
      <c r="L243" s="46"/>
      <c r="M243" s="222" t="s">
        <v>19</v>
      </c>
      <c r="N243" s="223" t="s">
        <v>41</v>
      </c>
      <c r="O243" s="86"/>
      <c r="P243" s="224">
        <f>O243*H243</f>
        <v>0</v>
      </c>
      <c r="Q243" s="224">
        <v>0.00013999999999999999</v>
      </c>
      <c r="R243" s="224">
        <f>Q243*H243</f>
        <v>0.154</v>
      </c>
      <c r="S243" s="224">
        <v>0</v>
      </c>
      <c r="T243" s="225">
        <f>S243*H243</f>
        <v>0</v>
      </c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R243" s="226" t="s">
        <v>260</v>
      </c>
      <c r="AT243" s="226" t="s">
        <v>145</v>
      </c>
      <c r="AU243" s="226" t="s">
        <v>82</v>
      </c>
      <c r="AY243" s="19" t="s">
        <v>143</v>
      </c>
      <c r="BE243" s="227">
        <f>IF(N243="základní",J243,0)</f>
        <v>0</v>
      </c>
      <c r="BF243" s="227">
        <f>IF(N243="snížená",J243,0)</f>
        <v>0</v>
      </c>
      <c r="BG243" s="227">
        <f>IF(N243="zákl. přenesená",J243,0)</f>
        <v>0</v>
      </c>
      <c r="BH243" s="227">
        <f>IF(N243="sníž. přenesená",J243,0)</f>
        <v>0</v>
      </c>
      <c r="BI243" s="227">
        <f>IF(N243="nulová",J243,0)</f>
        <v>0</v>
      </c>
      <c r="BJ243" s="19" t="s">
        <v>82</v>
      </c>
      <c r="BK243" s="227">
        <f>ROUND(I243*H243,2)</f>
        <v>0</v>
      </c>
      <c r="BL243" s="19" t="s">
        <v>260</v>
      </c>
      <c r="BM243" s="226" t="s">
        <v>392</v>
      </c>
    </row>
    <row r="244" s="2" customFormat="1">
      <c r="A244" s="40"/>
      <c r="B244" s="41"/>
      <c r="C244" s="42"/>
      <c r="D244" s="228" t="s">
        <v>152</v>
      </c>
      <c r="E244" s="42"/>
      <c r="F244" s="229" t="s">
        <v>393</v>
      </c>
      <c r="G244" s="42"/>
      <c r="H244" s="42"/>
      <c r="I244" s="230"/>
      <c r="J244" s="42"/>
      <c r="K244" s="42"/>
      <c r="L244" s="46"/>
      <c r="M244" s="231"/>
      <c r="N244" s="232"/>
      <c r="O244" s="86"/>
      <c r="P244" s="86"/>
      <c r="Q244" s="86"/>
      <c r="R244" s="86"/>
      <c r="S244" s="86"/>
      <c r="T244" s="87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T244" s="19" t="s">
        <v>152</v>
      </c>
      <c r="AU244" s="19" t="s">
        <v>82</v>
      </c>
    </row>
    <row r="245" s="2" customFormat="1" ht="24.15" customHeight="1">
      <c r="A245" s="40"/>
      <c r="B245" s="41"/>
      <c r="C245" s="215" t="s">
        <v>394</v>
      </c>
      <c r="D245" s="215" t="s">
        <v>145</v>
      </c>
      <c r="E245" s="216" t="s">
        <v>395</v>
      </c>
      <c r="F245" s="217" t="s">
        <v>396</v>
      </c>
      <c r="G245" s="218" t="s">
        <v>311</v>
      </c>
      <c r="H245" s="219">
        <v>1.2549999999999999</v>
      </c>
      <c r="I245" s="220"/>
      <c r="J245" s="221">
        <f>ROUND(I245*H245,2)</f>
        <v>0</v>
      </c>
      <c r="K245" s="217" t="s">
        <v>149</v>
      </c>
      <c r="L245" s="46"/>
      <c r="M245" s="222" t="s">
        <v>19</v>
      </c>
      <c r="N245" s="223" t="s">
        <v>41</v>
      </c>
      <c r="O245" s="86"/>
      <c r="P245" s="224">
        <f>O245*H245</f>
        <v>0</v>
      </c>
      <c r="Q245" s="224">
        <v>0</v>
      </c>
      <c r="R245" s="224">
        <f>Q245*H245</f>
        <v>0</v>
      </c>
      <c r="S245" s="224">
        <v>0</v>
      </c>
      <c r="T245" s="225">
        <f>S245*H245</f>
        <v>0</v>
      </c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R245" s="226" t="s">
        <v>260</v>
      </c>
      <c r="AT245" s="226" t="s">
        <v>145</v>
      </c>
      <c r="AU245" s="226" t="s">
        <v>82</v>
      </c>
      <c r="AY245" s="19" t="s">
        <v>143</v>
      </c>
      <c r="BE245" s="227">
        <f>IF(N245="základní",J245,0)</f>
        <v>0</v>
      </c>
      <c r="BF245" s="227">
        <f>IF(N245="snížená",J245,0)</f>
        <v>0</v>
      </c>
      <c r="BG245" s="227">
        <f>IF(N245="zákl. přenesená",J245,0)</f>
        <v>0</v>
      </c>
      <c r="BH245" s="227">
        <f>IF(N245="sníž. přenesená",J245,0)</f>
        <v>0</v>
      </c>
      <c r="BI245" s="227">
        <f>IF(N245="nulová",J245,0)</f>
        <v>0</v>
      </c>
      <c r="BJ245" s="19" t="s">
        <v>82</v>
      </c>
      <c r="BK245" s="227">
        <f>ROUND(I245*H245,2)</f>
        <v>0</v>
      </c>
      <c r="BL245" s="19" t="s">
        <v>260</v>
      </c>
      <c r="BM245" s="226" t="s">
        <v>397</v>
      </c>
    </row>
    <row r="246" s="2" customFormat="1">
      <c r="A246" s="40"/>
      <c r="B246" s="41"/>
      <c r="C246" s="42"/>
      <c r="D246" s="228" t="s">
        <v>152</v>
      </c>
      <c r="E246" s="42"/>
      <c r="F246" s="229" t="s">
        <v>398</v>
      </c>
      <c r="G246" s="42"/>
      <c r="H246" s="42"/>
      <c r="I246" s="230"/>
      <c r="J246" s="42"/>
      <c r="K246" s="42"/>
      <c r="L246" s="46"/>
      <c r="M246" s="288"/>
      <c r="N246" s="289"/>
      <c r="O246" s="290"/>
      <c r="P246" s="290"/>
      <c r="Q246" s="290"/>
      <c r="R246" s="290"/>
      <c r="S246" s="290"/>
      <c r="T246" s="291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T246" s="19" t="s">
        <v>152</v>
      </c>
      <c r="AU246" s="19" t="s">
        <v>82</v>
      </c>
    </row>
    <row r="247" s="2" customFormat="1" ht="6.96" customHeight="1">
      <c r="A247" s="40"/>
      <c r="B247" s="61"/>
      <c r="C247" s="62"/>
      <c r="D247" s="62"/>
      <c r="E247" s="62"/>
      <c r="F247" s="62"/>
      <c r="G247" s="62"/>
      <c r="H247" s="62"/>
      <c r="I247" s="62"/>
      <c r="J247" s="62"/>
      <c r="K247" s="62"/>
      <c r="L247" s="46"/>
      <c r="M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</row>
  </sheetData>
  <sheetProtection sheet="1" autoFilter="0" formatColumns="0" formatRows="0" objects="1" scenarios="1" spinCount="100000" saltValue="NIx00c11ksN+Qq3IwSstsNRsuBaAese72+Hy+0OfRkBfHm2mylt7h8Hq1mI28HrBM+IZ3cMDFvdl89yFhb02tw==" hashValue="UhTWP5YlDqubGg0FgNwG0TV+5vtPmfKkIFExxUjHM87a9o2VP4Jn3YjV524MD0qNdWtRw45ehFNAXn1m79rQqQ==" algorithmName="SHA-512" password="CC35"/>
  <autoFilter ref="C94:K24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3:H83"/>
    <mergeCell ref="E85:H85"/>
    <mergeCell ref="E87:H87"/>
    <mergeCell ref="L2:V2"/>
  </mergeCells>
  <hyperlinks>
    <hyperlink ref="F99" r:id="rId1" display="https://podminky.urs.cz/item/CS_URS_2023_01/113106022"/>
    <hyperlink ref="F103" r:id="rId2" display="https://podminky.urs.cz/item/CS_URS_2023_01/113107423"/>
    <hyperlink ref="F106" r:id="rId3" display="https://podminky.urs.cz/item/CS_URS_2023_01/113202111"/>
    <hyperlink ref="F109" r:id="rId4" display="https://podminky.urs.cz/item/CS_URS_2023_01/121151103"/>
    <hyperlink ref="F114" r:id="rId5" display="https://podminky.urs.cz/item/CS_URS_2023_01/121151106"/>
    <hyperlink ref="F119" r:id="rId6" display="https://podminky.urs.cz/item/CS_URS_2023_01/132112131"/>
    <hyperlink ref="F126" r:id="rId7" display="https://podminky.urs.cz/item/CS_URS_2023_01/162351104"/>
    <hyperlink ref="F135" r:id="rId8" display="https://podminky.urs.cz/item/CS_URS_2023_01/162751119"/>
    <hyperlink ref="F139" r:id="rId9" display="https://podminky.urs.cz/item/CS_URS_2023_01/175111201"/>
    <hyperlink ref="F148" r:id="rId10" display="https://podminky.urs.cz/item/CS_URS_2023_01/175111209"/>
    <hyperlink ref="F151" r:id="rId11" display="https://podminky.urs.cz/item/CS_URS_2023_01/181311103"/>
    <hyperlink ref="F156" r:id="rId12" display="https://podminky.urs.cz/item/CS_URS_2023_01/279113144"/>
    <hyperlink ref="F160" r:id="rId13" display="https://podminky.urs.cz/item/CS_URS_2023_01/279113146"/>
    <hyperlink ref="F165" r:id="rId14" display="https://podminky.urs.cz/item/CS_URS_2023_01/564871011"/>
    <hyperlink ref="F168" r:id="rId15" display="https://podminky.urs.cz/item/CS_URS_2023_01/596211110"/>
    <hyperlink ref="F176" r:id="rId16" display="https://podminky.urs.cz/item/CS_URS_2023_01/637121113"/>
    <hyperlink ref="F181" r:id="rId17" display="https://podminky.urs.cz/item/CS_URS_2023_01/916231213"/>
    <hyperlink ref="F187" r:id="rId18" display="https://podminky.urs.cz/item/CS_URS_2023_01/919726121"/>
    <hyperlink ref="F191" r:id="rId19" display="https://podminky.urs.cz/item/CS_URS_2023_01/953961119"/>
    <hyperlink ref="F196" r:id="rId20" display="https://podminky.urs.cz/item/CS_URS_2023_01/953965124"/>
    <hyperlink ref="F202" r:id="rId21" display="https://podminky.urs.cz/item/CS_URS_2023_01/997221551"/>
    <hyperlink ref="F204" r:id="rId22" display="https://podminky.urs.cz/item/CS_URS_2023_01/997221559"/>
    <hyperlink ref="F208" r:id="rId23" display="https://podminky.urs.cz/item/CS_URS_2023_01/997221615"/>
    <hyperlink ref="F215" r:id="rId24" display="https://podminky.urs.cz/item/CS_URS_2023_01/997221655"/>
    <hyperlink ref="F220" r:id="rId25" display="https://podminky.urs.cz/item/CS_URS_2023_01/998017001"/>
    <hyperlink ref="F222" r:id="rId26" display="https://podminky.urs.cz/item/CS_URS_2023_01/998223011"/>
    <hyperlink ref="F226" r:id="rId27" display="https://podminky.urs.cz/item/CS_URS_2023_01/767996705"/>
    <hyperlink ref="F230" r:id="rId28" display="https://podminky.urs.cz/item/CS_URS_2023_01/997221571"/>
    <hyperlink ref="F234" r:id="rId29" display="https://podminky.urs.cz/item/CS_URS_2023_01/997221612"/>
    <hyperlink ref="F238" r:id="rId30" display="https://podminky.urs.cz/item/CS_URS_2023_01/767211313"/>
    <hyperlink ref="F240" r:id="rId31" display="https://podminky.urs.cz/item/CS_URS_2023_01/767220230"/>
    <hyperlink ref="F244" r:id="rId32" display="https://podminky.urs.cz/item/CS_URS_2023_01/628613611"/>
    <hyperlink ref="F246" r:id="rId33" display="https://podminky.urs.cz/item/CS_URS_2023_01/998767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34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86</v>
      </c>
      <c r="AZ2" s="140" t="s">
        <v>97</v>
      </c>
      <c r="BA2" s="140" t="s">
        <v>19</v>
      </c>
      <c r="BB2" s="140" t="s">
        <v>19</v>
      </c>
      <c r="BC2" s="140" t="s">
        <v>98</v>
      </c>
      <c r="BD2" s="140" t="s">
        <v>82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76</v>
      </c>
      <c r="AZ3" s="140" t="s">
        <v>99</v>
      </c>
      <c r="BA3" s="140" t="s">
        <v>19</v>
      </c>
      <c r="BB3" s="140" t="s">
        <v>19</v>
      </c>
      <c r="BC3" s="140" t="s">
        <v>193</v>
      </c>
      <c r="BD3" s="140" t="s">
        <v>82</v>
      </c>
    </row>
    <row r="4" s="1" customFormat="1" ht="24.96" customHeight="1">
      <c r="B4" s="22"/>
      <c r="D4" s="143" t="s">
        <v>101</v>
      </c>
      <c r="L4" s="22"/>
      <c r="M4" s="144" t="s">
        <v>10</v>
      </c>
      <c r="AT4" s="19" t="s">
        <v>4</v>
      </c>
      <c r="AZ4" s="140" t="s">
        <v>102</v>
      </c>
      <c r="BA4" s="140" t="s">
        <v>19</v>
      </c>
      <c r="BB4" s="140" t="s">
        <v>19</v>
      </c>
      <c r="BC4" s="140" t="s">
        <v>242</v>
      </c>
      <c r="BD4" s="140" t="s">
        <v>82</v>
      </c>
    </row>
    <row r="5" s="1" customFormat="1" ht="6.96" customHeight="1">
      <c r="B5" s="22"/>
      <c r="L5" s="22"/>
      <c r="AZ5" s="140" t="s">
        <v>104</v>
      </c>
      <c r="BA5" s="140" t="s">
        <v>19</v>
      </c>
      <c r="BB5" s="140" t="s">
        <v>19</v>
      </c>
      <c r="BC5" s="140" t="s">
        <v>399</v>
      </c>
      <c r="BD5" s="140" t="s">
        <v>82</v>
      </c>
    </row>
    <row r="6" s="1" customFormat="1" ht="12" customHeight="1">
      <c r="B6" s="22"/>
      <c r="D6" s="145" t="s">
        <v>16</v>
      </c>
      <c r="L6" s="22"/>
      <c r="AZ6" s="140" t="s">
        <v>106</v>
      </c>
      <c r="BA6" s="140" t="s">
        <v>19</v>
      </c>
      <c r="BB6" s="140" t="s">
        <v>19</v>
      </c>
      <c r="BC6" s="140" t="s">
        <v>400</v>
      </c>
      <c r="BD6" s="140" t="s">
        <v>82</v>
      </c>
    </row>
    <row r="7" s="1" customFormat="1" ht="16.5" customHeight="1">
      <c r="B7" s="22"/>
      <c r="E7" s="146" t="str">
        <f>'Rekapitulace stavby'!K6</f>
        <v>Dvorce, exteriérové schodiště BD č.p. 32 a 33</v>
      </c>
      <c r="F7" s="145"/>
      <c r="G7" s="145"/>
      <c r="H7" s="145"/>
      <c r="L7" s="22"/>
      <c r="AZ7" s="140" t="s">
        <v>108</v>
      </c>
      <c r="BA7" s="140" t="s">
        <v>19</v>
      </c>
      <c r="BB7" s="140" t="s">
        <v>19</v>
      </c>
      <c r="BC7" s="140" t="s">
        <v>401</v>
      </c>
      <c r="BD7" s="140" t="s">
        <v>82</v>
      </c>
    </row>
    <row r="8" s="1" customFormat="1" ht="12" customHeight="1">
      <c r="B8" s="22"/>
      <c r="D8" s="145" t="s">
        <v>110</v>
      </c>
      <c r="L8" s="22"/>
    </row>
    <row r="9" s="2" customFormat="1" ht="16.5" customHeight="1">
      <c r="A9" s="40"/>
      <c r="B9" s="46"/>
      <c r="C9" s="40"/>
      <c r="D9" s="40"/>
      <c r="E9" s="146" t="s">
        <v>111</v>
      </c>
      <c r="F9" s="40"/>
      <c r="G9" s="40"/>
      <c r="H9" s="40"/>
      <c r="I9" s="40"/>
      <c r="J9" s="40"/>
      <c r="K9" s="40"/>
      <c r="L9" s="147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5" t="s">
        <v>112</v>
      </c>
      <c r="E10" s="40"/>
      <c r="F10" s="40"/>
      <c r="G10" s="40"/>
      <c r="H10" s="40"/>
      <c r="I10" s="40"/>
      <c r="J10" s="40"/>
      <c r="K10" s="40"/>
      <c r="L10" s="147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8" t="s">
        <v>402</v>
      </c>
      <c r="F11" s="40"/>
      <c r="G11" s="40"/>
      <c r="H11" s="40"/>
      <c r="I11" s="40"/>
      <c r="J11" s="40"/>
      <c r="K11" s="40"/>
      <c r="L11" s="147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7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5" t="s">
        <v>18</v>
      </c>
      <c r="E13" s="40"/>
      <c r="F13" s="135" t="s">
        <v>19</v>
      </c>
      <c r="G13" s="40"/>
      <c r="H13" s="40"/>
      <c r="I13" s="145" t="s">
        <v>20</v>
      </c>
      <c r="J13" s="135" t="s">
        <v>19</v>
      </c>
      <c r="K13" s="40"/>
      <c r="L13" s="147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5" t="s">
        <v>21</v>
      </c>
      <c r="E14" s="40"/>
      <c r="F14" s="135" t="s">
        <v>22</v>
      </c>
      <c r="G14" s="40"/>
      <c r="H14" s="40"/>
      <c r="I14" s="145" t="s">
        <v>23</v>
      </c>
      <c r="J14" s="149" t="str">
        <f>'Rekapitulace stavby'!AN8</f>
        <v>22. 2. 2023</v>
      </c>
      <c r="K14" s="40"/>
      <c r="L14" s="147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7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5" t="s">
        <v>25</v>
      </c>
      <c r="E16" s="40"/>
      <c r="F16" s="40"/>
      <c r="G16" s="40"/>
      <c r="H16" s="40"/>
      <c r="I16" s="145" t="s">
        <v>26</v>
      </c>
      <c r="J16" s="135" t="str">
        <f>IF('Rekapitulace stavby'!AN10="","",'Rekapitulace stavby'!AN10)</f>
        <v/>
      </c>
      <c r="K16" s="40"/>
      <c r="L16" s="147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tr">
        <f>IF('Rekapitulace stavby'!E11="","",'Rekapitulace stavby'!E11)</f>
        <v xml:space="preserve"> </v>
      </c>
      <c r="F17" s="40"/>
      <c r="G17" s="40"/>
      <c r="H17" s="40"/>
      <c r="I17" s="145" t="s">
        <v>27</v>
      </c>
      <c r="J17" s="135" t="str">
        <f>IF('Rekapitulace stavby'!AN11="","",'Rekapitulace stavby'!AN11)</f>
        <v/>
      </c>
      <c r="K17" s="40"/>
      <c r="L17" s="147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7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5" t="s">
        <v>28</v>
      </c>
      <c r="E19" s="40"/>
      <c r="F19" s="40"/>
      <c r="G19" s="40"/>
      <c r="H19" s="40"/>
      <c r="I19" s="145" t="s">
        <v>26</v>
      </c>
      <c r="J19" s="35" t="str">
        <f>'Rekapitulace stavby'!AN13</f>
        <v>Vyplň údaj</v>
      </c>
      <c r="K19" s="40"/>
      <c r="L19" s="147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5" t="s">
        <v>27</v>
      </c>
      <c r="J20" s="35" t="str">
        <f>'Rekapitulace stavby'!AN14</f>
        <v>Vyplň údaj</v>
      </c>
      <c r="K20" s="40"/>
      <c r="L20" s="147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7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5" t="s">
        <v>30</v>
      </c>
      <c r="E22" s="40"/>
      <c r="F22" s="40"/>
      <c r="G22" s="40"/>
      <c r="H22" s="40"/>
      <c r="I22" s="145" t="s">
        <v>26</v>
      </c>
      <c r="J22" s="135" t="str">
        <f>IF('Rekapitulace stavby'!AN16="","",'Rekapitulace stavby'!AN16)</f>
        <v/>
      </c>
      <c r="K22" s="40"/>
      <c r="L22" s="147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tr">
        <f>IF('Rekapitulace stavby'!E17="","",'Rekapitulace stavby'!E17)</f>
        <v xml:space="preserve"> </v>
      </c>
      <c r="F23" s="40"/>
      <c r="G23" s="40"/>
      <c r="H23" s="40"/>
      <c r="I23" s="145" t="s">
        <v>27</v>
      </c>
      <c r="J23" s="135" t="str">
        <f>IF('Rekapitulace stavby'!AN17="","",'Rekapitulace stavby'!AN17)</f>
        <v/>
      </c>
      <c r="K23" s="40"/>
      <c r="L23" s="147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7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5" t="s">
        <v>32</v>
      </c>
      <c r="E25" s="40"/>
      <c r="F25" s="40"/>
      <c r="G25" s="40"/>
      <c r="H25" s="40"/>
      <c r="I25" s="145" t="s">
        <v>26</v>
      </c>
      <c r="J25" s="135" t="str">
        <f>IF('Rekapitulace stavby'!AN19="","",'Rekapitulace stavby'!AN19)</f>
        <v/>
      </c>
      <c r="K25" s="40"/>
      <c r="L25" s="147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tr">
        <f>IF('Rekapitulace stavby'!E20="","",'Rekapitulace stavby'!E20)</f>
        <v xml:space="preserve"> </v>
      </c>
      <c r="F26" s="40"/>
      <c r="G26" s="40"/>
      <c r="H26" s="40"/>
      <c r="I26" s="145" t="s">
        <v>27</v>
      </c>
      <c r="J26" s="135" t="str">
        <f>IF('Rekapitulace stavby'!AN20="","",'Rekapitulace stavby'!AN20)</f>
        <v/>
      </c>
      <c r="K26" s="40"/>
      <c r="L26" s="147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7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5" t="s">
        <v>33</v>
      </c>
      <c r="E28" s="40"/>
      <c r="F28" s="40"/>
      <c r="G28" s="40"/>
      <c r="H28" s="40"/>
      <c r="I28" s="40"/>
      <c r="J28" s="40"/>
      <c r="K28" s="40"/>
      <c r="L28" s="147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50"/>
      <c r="B29" s="151"/>
      <c r="C29" s="150"/>
      <c r="D29" s="150"/>
      <c r="E29" s="152" t="s">
        <v>19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7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4"/>
      <c r="E31" s="154"/>
      <c r="F31" s="154"/>
      <c r="G31" s="154"/>
      <c r="H31" s="154"/>
      <c r="I31" s="154"/>
      <c r="J31" s="154"/>
      <c r="K31" s="154"/>
      <c r="L31" s="147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5" t="s">
        <v>35</v>
      </c>
      <c r="E32" s="40"/>
      <c r="F32" s="40"/>
      <c r="G32" s="40"/>
      <c r="H32" s="40"/>
      <c r="I32" s="40"/>
      <c r="J32" s="156">
        <f>ROUND(J95, 2)</f>
        <v>0</v>
      </c>
      <c r="K32" s="40"/>
      <c r="L32" s="147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4"/>
      <c r="E33" s="154"/>
      <c r="F33" s="154"/>
      <c r="G33" s="154"/>
      <c r="H33" s="154"/>
      <c r="I33" s="154"/>
      <c r="J33" s="154"/>
      <c r="K33" s="154"/>
      <c r="L33" s="147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7" t="s">
        <v>37</v>
      </c>
      <c r="G34" s="40"/>
      <c r="H34" s="40"/>
      <c r="I34" s="157" t="s">
        <v>36</v>
      </c>
      <c r="J34" s="157" t="s">
        <v>38</v>
      </c>
      <c r="K34" s="40"/>
      <c r="L34" s="147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8" t="s">
        <v>39</v>
      </c>
      <c r="E35" s="145" t="s">
        <v>40</v>
      </c>
      <c r="F35" s="159">
        <f>ROUND((SUM(BE95:BE239)),  2)</f>
        <v>0</v>
      </c>
      <c r="G35" s="40"/>
      <c r="H35" s="40"/>
      <c r="I35" s="160">
        <v>0.20999999999999999</v>
      </c>
      <c r="J35" s="159">
        <f>ROUND(((SUM(BE95:BE239))*I35),  2)</f>
        <v>0</v>
      </c>
      <c r="K35" s="40"/>
      <c r="L35" s="147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5" t="s">
        <v>41</v>
      </c>
      <c r="F36" s="159">
        <f>ROUND((SUM(BF95:BF239)),  2)</f>
        <v>0</v>
      </c>
      <c r="G36" s="40"/>
      <c r="H36" s="40"/>
      <c r="I36" s="160">
        <v>0.14999999999999999</v>
      </c>
      <c r="J36" s="159">
        <f>ROUND(((SUM(BF95:BF239))*I36),  2)</f>
        <v>0</v>
      </c>
      <c r="K36" s="40"/>
      <c r="L36" s="147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5" t="s">
        <v>42</v>
      </c>
      <c r="F37" s="159">
        <f>ROUND((SUM(BG95:BG239)),  2)</f>
        <v>0</v>
      </c>
      <c r="G37" s="40"/>
      <c r="H37" s="40"/>
      <c r="I37" s="160">
        <v>0.20999999999999999</v>
      </c>
      <c r="J37" s="159">
        <f>0</f>
        <v>0</v>
      </c>
      <c r="K37" s="40"/>
      <c r="L37" s="147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5" t="s">
        <v>43</v>
      </c>
      <c r="F38" s="159">
        <f>ROUND((SUM(BH95:BH239)),  2)</f>
        <v>0</v>
      </c>
      <c r="G38" s="40"/>
      <c r="H38" s="40"/>
      <c r="I38" s="160">
        <v>0.14999999999999999</v>
      </c>
      <c r="J38" s="159">
        <f>0</f>
        <v>0</v>
      </c>
      <c r="K38" s="40"/>
      <c r="L38" s="147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5" t="s">
        <v>44</v>
      </c>
      <c r="F39" s="159">
        <f>ROUND((SUM(BI95:BI239)),  2)</f>
        <v>0</v>
      </c>
      <c r="G39" s="40"/>
      <c r="H39" s="40"/>
      <c r="I39" s="160">
        <v>0</v>
      </c>
      <c r="J39" s="159">
        <f>0</f>
        <v>0</v>
      </c>
      <c r="K39" s="40"/>
      <c r="L39" s="147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7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1"/>
      <c r="D41" s="162" t="s">
        <v>45</v>
      </c>
      <c r="E41" s="163"/>
      <c r="F41" s="163"/>
      <c r="G41" s="164" t="s">
        <v>46</v>
      </c>
      <c r="H41" s="165" t="s">
        <v>47</v>
      </c>
      <c r="I41" s="163"/>
      <c r="J41" s="166">
        <f>SUM(J32:J39)</f>
        <v>0</v>
      </c>
      <c r="K41" s="167"/>
      <c r="L41" s="147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114</v>
      </c>
      <c r="D47" s="42"/>
      <c r="E47" s="42"/>
      <c r="F47" s="42"/>
      <c r="G47" s="42"/>
      <c r="H47" s="42"/>
      <c r="I47" s="42"/>
      <c r="J47" s="42"/>
      <c r="K47" s="42"/>
      <c r="L47" s="147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7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7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172" t="str">
        <f>E7</f>
        <v>Dvorce, exteriérové schodiště BD č.p. 32 a 33</v>
      </c>
      <c r="F50" s="34"/>
      <c r="G50" s="34"/>
      <c r="H50" s="34"/>
      <c r="I50" s="42"/>
      <c r="J50" s="42"/>
      <c r="K50" s="42"/>
      <c r="L50" s="147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110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2" t="s">
        <v>111</v>
      </c>
      <c r="F52" s="42"/>
      <c r="G52" s="42"/>
      <c r="H52" s="42"/>
      <c r="I52" s="42"/>
      <c r="J52" s="42"/>
      <c r="K52" s="42"/>
      <c r="L52" s="147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112</v>
      </c>
      <c r="D53" s="42"/>
      <c r="E53" s="42"/>
      <c r="F53" s="42"/>
      <c r="G53" s="42"/>
      <c r="H53" s="42"/>
      <c r="I53" s="42"/>
      <c r="J53" s="42"/>
      <c r="K53" s="42"/>
      <c r="L53" s="147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SO 01.2 - Schodiště k č.p. 33</v>
      </c>
      <c r="F54" s="42"/>
      <c r="G54" s="42"/>
      <c r="H54" s="42"/>
      <c r="I54" s="42"/>
      <c r="J54" s="42"/>
      <c r="K54" s="42"/>
      <c r="L54" s="147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7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 xml:space="preserve"> </v>
      </c>
      <c r="G56" s="42"/>
      <c r="H56" s="42"/>
      <c r="I56" s="34" t="s">
        <v>23</v>
      </c>
      <c r="J56" s="74" t="str">
        <f>IF(J14="","",J14)</f>
        <v>22. 2. 2023</v>
      </c>
      <c r="K56" s="42"/>
      <c r="L56" s="147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7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 xml:space="preserve"> </v>
      </c>
      <c r="G58" s="42"/>
      <c r="H58" s="42"/>
      <c r="I58" s="34" t="s">
        <v>30</v>
      </c>
      <c r="J58" s="38" t="str">
        <f>E23</f>
        <v xml:space="preserve"> </v>
      </c>
      <c r="K58" s="42"/>
      <c r="L58" s="147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15.15" customHeight="1">
      <c r="A59" s="40"/>
      <c r="B59" s="41"/>
      <c r="C59" s="34" t="s">
        <v>28</v>
      </c>
      <c r="D59" s="42"/>
      <c r="E59" s="42"/>
      <c r="F59" s="29" t="str">
        <f>IF(E20="","",E20)</f>
        <v>Vyplň údaj</v>
      </c>
      <c r="G59" s="42"/>
      <c r="H59" s="42"/>
      <c r="I59" s="34" t="s">
        <v>32</v>
      </c>
      <c r="J59" s="38" t="str">
        <f>E26</f>
        <v xml:space="preserve"> </v>
      </c>
      <c r="K59" s="42"/>
      <c r="L59" s="147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7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3" t="s">
        <v>115</v>
      </c>
      <c r="D61" s="174"/>
      <c r="E61" s="174"/>
      <c r="F61" s="174"/>
      <c r="G61" s="174"/>
      <c r="H61" s="174"/>
      <c r="I61" s="174"/>
      <c r="J61" s="175" t="s">
        <v>116</v>
      </c>
      <c r="K61" s="174"/>
      <c r="L61" s="147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7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6" t="s">
        <v>67</v>
      </c>
      <c r="D63" s="42"/>
      <c r="E63" s="42"/>
      <c r="F63" s="42"/>
      <c r="G63" s="42"/>
      <c r="H63" s="42"/>
      <c r="I63" s="42"/>
      <c r="J63" s="104">
        <f>J95</f>
        <v>0</v>
      </c>
      <c r="K63" s="42"/>
      <c r="L63" s="147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117</v>
      </c>
    </row>
    <row r="64" s="9" customFormat="1" ht="24.96" customHeight="1">
      <c r="A64" s="9"/>
      <c r="B64" s="177"/>
      <c r="C64" s="178"/>
      <c r="D64" s="179" t="s">
        <v>118</v>
      </c>
      <c r="E64" s="180"/>
      <c r="F64" s="180"/>
      <c r="G64" s="180"/>
      <c r="H64" s="180"/>
      <c r="I64" s="180"/>
      <c r="J64" s="181">
        <f>J96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3"/>
      <c r="C65" s="127"/>
      <c r="D65" s="184" t="s">
        <v>119</v>
      </c>
      <c r="E65" s="185"/>
      <c r="F65" s="185"/>
      <c r="G65" s="185"/>
      <c r="H65" s="185"/>
      <c r="I65" s="185"/>
      <c r="J65" s="186">
        <f>J97</f>
        <v>0</v>
      </c>
      <c r="K65" s="127"/>
      <c r="L65" s="18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3"/>
      <c r="C66" s="127"/>
      <c r="D66" s="184" t="s">
        <v>120</v>
      </c>
      <c r="E66" s="185"/>
      <c r="F66" s="185"/>
      <c r="G66" s="185"/>
      <c r="H66" s="185"/>
      <c r="I66" s="185"/>
      <c r="J66" s="186">
        <f>J151</f>
        <v>0</v>
      </c>
      <c r="K66" s="127"/>
      <c r="L66" s="18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3"/>
      <c r="C67" s="127"/>
      <c r="D67" s="184" t="s">
        <v>121</v>
      </c>
      <c r="E67" s="185"/>
      <c r="F67" s="185"/>
      <c r="G67" s="185"/>
      <c r="H67" s="185"/>
      <c r="I67" s="185"/>
      <c r="J67" s="186">
        <f>J156</f>
        <v>0</v>
      </c>
      <c r="K67" s="127"/>
      <c r="L67" s="18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3"/>
      <c r="C68" s="127"/>
      <c r="D68" s="184" t="s">
        <v>122</v>
      </c>
      <c r="E68" s="185"/>
      <c r="F68" s="185"/>
      <c r="G68" s="185"/>
      <c r="H68" s="185"/>
      <c r="I68" s="185"/>
      <c r="J68" s="186">
        <f>J167</f>
        <v>0</v>
      </c>
      <c r="K68" s="127"/>
      <c r="L68" s="18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3"/>
      <c r="C69" s="127"/>
      <c r="D69" s="184" t="s">
        <v>123</v>
      </c>
      <c r="E69" s="185"/>
      <c r="F69" s="185"/>
      <c r="G69" s="185"/>
      <c r="H69" s="185"/>
      <c r="I69" s="185"/>
      <c r="J69" s="186">
        <f>J172</f>
        <v>0</v>
      </c>
      <c r="K69" s="127"/>
      <c r="L69" s="18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3"/>
      <c r="C70" s="127"/>
      <c r="D70" s="184" t="s">
        <v>124</v>
      </c>
      <c r="E70" s="185"/>
      <c r="F70" s="185"/>
      <c r="G70" s="185"/>
      <c r="H70" s="185"/>
      <c r="I70" s="185"/>
      <c r="J70" s="186">
        <f>J193</f>
        <v>0</v>
      </c>
      <c r="K70" s="127"/>
      <c r="L70" s="18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3"/>
      <c r="C71" s="127"/>
      <c r="D71" s="184" t="s">
        <v>125</v>
      </c>
      <c r="E71" s="185"/>
      <c r="F71" s="185"/>
      <c r="G71" s="185"/>
      <c r="H71" s="185"/>
      <c r="I71" s="185"/>
      <c r="J71" s="186">
        <f>J211</f>
        <v>0</v>
      </c>
      <c r="K71" s="127"/>
      <c r="L71" s="187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9" customFormat="1" ht="24.96" customHeight="1">
      <c r="A72" s="9"/>
      <c r="B72" s="177"/>
      <c r="C72" s="178"/>
      <c r="D72" s="179" t="s">
        <v>126</v>
      </c>
      <c r="E72" s="180"/>
      <c r="F72" s="180"/>
      <c r="G72" s="180"/>
      <c r="H72" s="180"/>
      <c r="I72" s="180"/>
      <c r="J72" s="181">
        <f>J216</f>
        <v>0</v>
      </c>
      <c r="K72" s="178"/>
      <c r="L72" s="182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s="10" customFormat="1" ht="19.92" customHeight="1">
      <c r="A73" s="10"/>
      <c r="B73" s="183"/>
      <c r="C73" s="127"/>
      <c r="D73" s="184" t="s">
        <v>127</v>
      </c>
      <c r="E73" s="185"/>
      <c r="F73" s="185"/>
      <c r="G73" s="185"/>
      <c r="H73" s="185"/>
      <c r="I73" s="185"/>
      <c r="J73" s="186">
        <f>J217</f>
        <v>0</v>
      </c>
      <c r="K73" s="127"/>
      <c r="L73" s="187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2" customFormat="1" ht="21.84" customHeight="1">
      <c r="A74" s="40"/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147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6.96" customHeight="1">
      <c r="A75" s="40"/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147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9" s="2" customFormat="1" ht="6.96" customHeight="1">
      <c r="A79" s="40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147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24.96" customHeight="1">
      <c r="A80" s="40"/>
      <c r="B80" s="41"/>
      <c r="C80" s="25" t="s">
        <v>128</v>
      </c>
      <c r="D80" s="42"/>
      <c r="E80" s="42"/>
      <c r="F80" s="42"/>
      <c r="G80" s="42"/>
      <c r="H80" s="42"/>
      <c r="I80" s="42"/>
      <c r="J80" s="42"/>
      <c r="K80" s="42"/>
      <c r="L80" s="147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6.96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47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2" customHeight="1">
      <c r="A82" s="40"/>
      <c r="B82" s="41"/>
      <c r="C82" s="34" t="s">
        <v>16</v>
      </c>
      <c r="D82" s="42"/>
      <c r="E82" s="42"/>
      <c r="F82" s="42"/>
      <c r="G82" s="42"/>
      <c r="H82" s="42"/>
      <c r="I82" s="42"/>
      <c r="J82" s="42"/>
      <c r="K82" s="42"/>
      <c r="L82" s="147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6.5" customHeight="1">
      <c r="A83" s="40"/>
      <c r="B83" s="41"/>
      <c r="C83" s="42"/>
      <c r="D83" s="42"/>
      <c r="E83" s="172" t="str">
        <f>E7</f>
        <v>Dvorce, exteriérové schodiště BD č.p. 32 a 33</v>
      </c>
      <c r="F83" s="34"/>
      <c r="G83" s="34"/>
      <c r="H83" s="34"/>
      <c r="I83" s="42"/>
      <c r="J83" s="42"/>
      <c r="K83" s="42"/>
      <c r="L83" s="147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1" customFormat="1" ht="12" customHeight="1">
      <c r="B84" s="23"/>
      <c r="C84" s="34" t="s">
        <v>110</v>
      </c>
      <c r="D84" s="24"/>
      <c r="E84" s="24"/>
      <c r="F84" s="24"/>
      <c r="G84" s="24"/>
      <c r="H84" s="24"/>
      <c r="I84" s="24"/>
      <c r="J84" s="24"/>
      <c r="K84" s="24"/>
      <c r="L84" s="22"/>
    </row>
    <row r="85" s="2" customFormat="1" ht="16.5" customHeight="1">
      <c r="A85" s="40"/>
      <c r="B85" s="41"/>
      <c r="C85" s="42"/>
      <c r="D85" s="42"/>
      <c r="E85" s="172" t="s">
        <v>111</v>
      </c>
      <c r="F85" s="42"/>
      <c r="G85" s="42"/>
      <c r="H85" s="42"/>
      <c r="I85" s="42"/>
      <c r="J85" s="42"/>
      <c r="K85" s="42"/>
      <c r="L85" s="147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2" customHeight="1">
      <c r="A86" s="40"/>
      <c r="B86" s="41"/>
      <c r="C86" s="34" t="s">
        <v>112</v>
      </c>
      <c r="D86" s="42"/>
      <c r="E86" s="42"/>
      <c r="F86" s="42"/>
      <c r="G86" s="42"/>
      <c r="H86" s="42"/>
      <c r="I86" s="42"/>
      <c r="J86" s="42"/>
      <c r="K86" s="42"/>
      <c r="L86" s="147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6.5" customHeight="1">
      <c r="A87" s="40"/>
      <c r="B87" s="41"/>
      <c r="C87" s="42"/>
      <c r="D87" s="42"/>
      <c r="E87" s="71" t="str">
        <f>E11</f>
        <v>SO 01.2 - Schodiště k č.p. 33</v>
      </c>
      <c r="F87" s="42"/>
      <c r="G87" s="42"/>
      <c r="H87" s="42"/>
      <c r="I87" s="42"/>
      <c r="J87" s="42"/>
      <c r="K87" s="42"/>
      <c r="L87" s="147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6.96" customHeight="1">
      <c r="A88" s="40"/>
      <c r="B88" s="41"/>
      <c r="C88" s="42"/>
      <c r="D88" s="42"/>
      <c r="E88" s="42"/>
      <c r="F88" s="42"/>
      <c r="G88" s="42"/>
      <c r="H88" s="42"/>
      <c r="I88" s="42"/>
      <c r="J88" s="42"/>
      <c r="K88" s="42"/>
      <c r="L88" s="147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2" customHeight="1">
      <c r="A89" s="40"/>
      <c r="B89" s="41"/>
      <c r="C89" s="34" t="s">
        <v>21</v>
      </c>
      <c r="D89" s="42"/>
      <c r="E89" s="42"/>
      <c r="F89" s="29" t="str">
        <f>F14</f>
        <v xml:space="preserve"> </v>
      </c>
      <c r="G89" s="42"/>
      <c r="H89" s="42"/>
      <c r="I89" s="34" t="s">
        <v>23</v>
      </c>
      <c r="J89" s="74" t="str">
        <f>IF(J14="","",J14)</f>
        <v>22. 2. 2023</v>
      </c>
      <c r="K89" s="42"/>
      <c r="L89" s="147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6.96" customHeight="1">
      <c r="A90" s="40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147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15.15" customHeight="1">
      <c r="A91" s="40"/>
      <c r="B91" s="41"/>
      <c r="C91" s="34" t="s">
        <v>25</v>
      </c>
      <c r="D91" s="42"/>
      <c r="E91" s="42"/>
      <c r="F91" s="29" t="str">
        <f>E17</f>
        <v xml:space="preserve"> </v>
      </c>
      <c r="G91" s="42"/>
      <c r="H91" s="42"/>
      <c r="I91" s="34" t="s">
        <v>30</v>
      </c>
      <c r="J91" s="38" t="str">
        <f>E23</f>
        <v xml:space="preserve"> </v>
      </c>
      <c r="K91" s="42"/>
      <c r="L91" s="147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2" customFormat="1" ht="15.15" customHeight="1">
      <c r="A92" s="40"/>
      <c r="B92" s="41"/>
      <c r="C92" s="34" t="s">
        <v>28</v>
      </c>
      <c r="D92" s="42"/>
      <c r="E92" s="42"/>
      <c r="F92" s="29" t="str">
        <f>IF(E20="","",E20)</f>
        <v>Vyplň údaj</v>
      </c>
      <c r="G92" s="42"/>
      <c r="H92" s="42"/>
      <c r="I92" s="34" t="s">
        <v>32</v>
      </c>
      <c r="J92" s="38" t="str">
        <f>E26</f>
        <v xml:space="preserve"> </v>
      </c>
      <c r="K92" s="42"/>
      <c r="L92" s="147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="2" customFormat="1" ht="10.32" customHeight="1">
      <c r="A93" s="40"/>
      <c r="B93" s="41"/>
      <c r="C93" s="42"/>
      <c r="D93" s="42"/>
      <c r="E93" s="42"/>
      <c r="F93" s="42"/>
      <c r="G93" s="42"/>
      <c r="H93" s="42"/>
      <c r="I93" s="42"/>
      <c r="J93" s="42"/>
      <c r="K93" s="42"/>
      <c r="L93" s="147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</row>
    <row r="94" s="11" customFormat="1" ht="29.28" customHeight="1">
      <c r="A94" s="188"/>
      <c r="B94" s="189"/>
      <c r="C94" s="190" t="s">
        <v>129</v>
      </c>
      <c r="D94" s="191" t="s">
        <v>54</v>
      </c>
      <c r="E94" s="191" t="s">
        <v>50</v>
      </c>
      <c r="F94" s="191" t="s">
        <v>51</v>
      </c>
      <c r="G94" s="191" t="s">
        <v>130</v>
      </c>
      <c r="H94" s="191" t="s">
        <v>131</v>
      </c>
      <c r="I94" s="191" t="s">
        <v>132</v>
      </c>
      <c r="J94" s="191" t="s">
        <v>116</v>
      </c>
      <c r="K94" s="192" t="s">
        <v>133</v>
      </c>
      <c r="L94" s="193"/>
      <c r="M94" s="94" t="s">
        <v>19</v>
      </c>
      <c r="N94" s="95" t="s">
        <v>39</v>
      </c>
      <c r="O94" s="95" t="s">
        <v>134</v>
      </c>
      <c r="P94" s="95" t="s">
        <v>135</v>
      </c>
      <c r="Q94" s="95" t="s">
        <v>136</v>
      </c>
      <c r="R94" s="95" t="s">
        <v>137</v>
      </c>
      <c r="S94" s="95" t="s">
        <v>138</v>
      </c>
      <c r="T94" s="96" t="s">
        <v>139</v>
      </c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</row>
    <row r="95" s="2" customFormat="1" ht="22.8" customHeight="1">
      <c r="A95" s="40"/>
      <c r="B95" s="41"/>
      <c r="C95" s="101" t="s">
        <v>140</v>
      </c>
      <c r="D95" s="42"/>
      <c r="E95" s="42"/>
      <c r="F95" s="42"/>
      <c r="G95" s="42"/>
      <c r="H95" s="42"/>
      <c r="I95" s="42"/>
      <c r="J95" s="194">
        <f>BK95</f>
        <v>0</v>
      </c>
      <c r="K95" s="42"/>
      <c r="L95" s="46"/>
      <c r="M95" s="97"/>
      <c r="N95" s="195"/>
      <c r="O95" s="98"/>
      <c r="P95" s="196">
        <f>P96+P216</f>
        <v>0</v>
      </c>
      <c r="Q95" s="98"/>
      <c r="R95" s="196">
        <f>R96+R216</f>
        <v>20.324828500000002</v>
      </c>
      <c r="S95" s="98"/>
      <c r="T95" s="197">
        <f>T96+T216</f>
        <v>7.9180499999999991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T95" s="19" t="s">
        <v>68</v>
      </c>
      <c r="AU95" s="19" t="s">
        <v>117</v>
      </c>
      <c r="BK95" s="198">
        <f>BK96+BK216</f>
        <v>0</v>
      </c>
    </row>
    <row r="96" s="12" customFormat="1" ht="25.92" customHeight="1">
      <c r="A96" s="12"/>
      <c r="B96" s="199"/>
      <c r="C96" s="200"/>
      <c r="D96" s="201" t="s">
        <v>68</v>
      </c>
      <c r="E96" s="202" t="s">
        <v>141</v>
      </c>
      <c r="F96" s="202" t="s">
        <v>142</v>
      </c>
      <c r="G96" s="200"/>
      <c r="H96" s="200"/>
      <c r="I96" s="203"/>
      <c r="J96" s="204">
        <f>BK96</f>
        <v>0</v>
      </c>
      <c r="K96" s="200"/>
      <c r="L96" s="205"/>
      <c r="M96" s="206"/>
      <c r="N96" s="207"/>
      <c r="O96" s="207"/>
      <c r="P96" s="208">
        <f>P97+P151+P156+P167+P172+P193+P211</f>
        <v>0</v>
      </c>
      <c r="Q96" s="207"/>
      <c r="R96" s="208">
        <f>R97+R151+R156+R167+R172+R193+R211</f>
        <v>19.069992500000001</v>
      </c>
      <c r="S96" s="207"/>
      <c r="T96" s="209">
        <f>T97+T151+T156+T167+T172+T193+T211</f>
        <v>7.0680499999999995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10" t="s">
        <v>76</v>
      </c>
      <c r="AT96" s="211" t="s">
        <v>68</v>
      </c>
      <c r="AU96" s="211" t="s">
        <v>69</v>
      </c>
      <c r="AY96" s="210" t="s">
        <v>143</v>
      </c>
      <c r="BK96" s="212">
        <f>BK97+BK151+BK156+BK167+BK172+BK193+BK211</f>
        <v>0</v>
      </c>
    </row>
    <row r="97" s="12" customFormat="1" ht="22.8" customHeight="1">
      <c r="A97" s="12"/>
      <c r="B97" s="199"/>
      <c r="C97" s="200"/>
      <c r="D97" s="201" t="s">
        <v>68</v>
      </c>
      <c r="E97" s="213" t="s">
        <v>76</v>
      </c>
      <c r="F97" s="213" t="s">
        <v>144</v>
      </c>
      <c r="G97" s="200"/>
      <c r="H97" s="200"/>
      <c r="I97" s="203"/>
      <c r="J97" s="214">
        <f>BK97</f>
        <v>0</v>
      </c>
      <c r="K97" s="200"/>
      <c r="L97" s="205"/>
      <c r="M97" s="206"/>
      <c r="N97" s="207"/>
      <c r="O97" s="207"/>
      <c r="P97" s="208">
        <f>SUM(P98:P150)</f>
        <v>0</v>
      </c>
      <c r="Q97" s="207"/>
      <c r="R97" s="208">
        <f>SUM(R98:R150)</f>
        <v>0</v>
      </c>
      <c r="S97" s="207"/>
      <c r="T97" s="209">
        <f>SUM(T98:T150)</f>
        <v>7.0680499999999995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10" t="s">
        <v>76</v>
      </c>
      <c r="AT97" s="211" t="s">
        <v>68</v>
      </c>
      <c r="AU97" s="211" t="s">
        <v>76</v>
      </c>
      <c r="AY97" s="210" t="s">
        <v>143</v>
      </c>
      <c r="BK97" s="212">
        <f>SUM(BK98:BK150)</f>
        <v>0</v>
      </c>
    </row>
    <row r="98" s="2" customFormat="1" ht="37.8" customHeight="1">
      <c r="A98" s="40"/>
      <c r="B98" s="41"/>
      <c r="C98" s="215" t="s">
        <v>76</v>
      </c>
      <c r="D98" s="215" t="s">
        <v>145</v>
      </c>
      <c r="E98" s="216" t="s">
        <v>146</v>
      </c>
      <c r="F98" s="217" t="s">
        <v>147</v>
      </c>
      <c r="G98" s="218" t="s">
        <v>148</v>
      </c>
      <c r="H98" s="219">
        <v>7.5</v>
      </c>
      <c r="I98" s="220"/>
      <c r="J98" s="221">
        <f>ROUND(I98*H98,2)</f>
        <v>0</v>
      </c>
      <c r="K98" s="217" t="s">
        <v>149</v>
      </c>
      <c r="L98" s="46"/>
      <c r="M98" s="222" t="s">
        <v>19</v>
      </c>
      <c r="N98" s="223" t="s">
        <v>41</v>
      </c>
      <c r="O98" s="86"/>
      <c r="P98" s="224">
        <f>O98*H98</f>
        <v>0</v>
      </c>
      <c r="Q98" s="224">
        <v>0</v>
      </c>
      <c r="R98" s="224">
        <f>Q98*H98</f>
        <v>0</v>
      </c>
      <c r="S98" s="224">
        <v>0.23499999999999999</v>
      </c>
      <c r="T98" s="225">
        <f>S98*H98</f>
        <v>1.7625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26" t="s">
        <v>150</v>
      </c>
      <c r="AT98" s="226" t="s">
        <v>145</v>
      </c>
      <c r="AU98" s="226" t="s">
        <v>82</v>
      </c>
      <c r="AY98" s="19" t="s">
        <v>143</v>
      </c>
      <c r="BE98" s="227">
        <f>IF(N98="základní",J98,0)</f>
        <v>0</v>
      </c>
      <c r="BF98" s="227">
        <f>IF(N98="snížená",J98,0)</f>
        <v>0</v>
      </c>
      <c r="BG98" s="227">
        <f>IF(N98="zákl. přenesená",J98,0)</f>
        <v>0</v>
      </c>
      <c r="BH98" s="227">
        <f>IF(N98="sníž. přenesená",J98,0)</f>
        <v>0</v>
      </c>
      <c r="BI98" s="227">
        <f>IF(N98="nulová",J98,0)</f>
        <v>0</v>
      </c>
      <c r="BJ98" s="19" t="s">
        <v>82</v>
      </c>
      <c r="BK98" s="227">
        <f>ROUND(I98*H98,2)</f>
        <v>0</v>
      </c>
      <c r="BL98" s="19" t="s">
        <v>150</v>
      </c>
      <c r="BM98" s="226" t="s">
        <v>151</v>
      </c>
    </row>
    <row r="99" s="2" customFormat="1">
      <c r="A99" s="40"/>
      <c r="B99" s="41"/>
      <c r="C99" s="42"/>
      <c r="D99" s="228" t="s">
        <v>152</v>
      </c>
      <c r="E99" s="42"/>
      <c r="F99" s="229" t="s">
        <v>153</v>
      </c>
      <c r="G99" s="42"/>
      <c r="H99" s="42"/>
      <c r="I99" s="230"/>
      <c r="J99" s="42"/>
      <c r="K99" s="42"/>
      <c r="L99" s="46"/>
      <c r="M99" s="231"/>
      <c r="N99" s="232"/>
      <c r="O99" s="86"/>
      <c r="P99" s="86"/>
      <c r="Q99" s="86"/>
      <c r="R99" s="86"/>
      <c r="S99" s="86"/>
      <c r="T99" s="87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T99" s="19" t="s">
        <v>152</v>
      </c>
      <c r="AU99" s="19" t="s">
        <v>82</v>
      </c>
    </row>
    <row r="100" s="13" customFormat="1">
      <c r="A100" s="13"/>
      <c r="B100" s="233"/>
      <c r="C100" s="234"/>
      <c r="D100" s="235" t="s">
        <v>154</v>
      </c>
      <c r="E100" s="236" t="s">
        <v>19</v>
      </c>
      <c r="F100" s="237" t="s">
        <v>155</v>
      </c>
      <c r="G100" s="234"/>
      <c r="H100" s="236" t="s">
        <v>19</v>
      </c>
      <c r="I100" s="238"/>
      <c r="J100" s="234"/>
      <c r="K100" s="234"/>
      <c r="L100" s="239"/>
      <c r="M100" s="240"/>
      <c r="N100" s="241"/>
      <c r="O100" s="241"/>
      <c r="P100" s="241"/>
      <c r="Q100" s="241"/>
      <c r="R100" s="241"/>
      <c r="S100" s="241"/>
      <c r="T100" s="242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43" t="s">
        <v>154</v>
      </c>
      <c r="AU100" s="243" t="s">
        <v>82</v>
      </c>
      <c r="AV100" s="13" t="s">
        <v>76</v>
      </c>
      <c r="AW100" s="13" t="s">
        <v>31</v>
      </c>
      <c r="AX100" s="13" t="s">
        <v>69</v>
      </c>
      <c r="AY100" s="243" t="s">
        <v>143</v>
      </c>
    </row>
    <row r="101" s="14" customFormat="1">
      <c r="A101" s="14"/>
      <c r="B101" s="244"/>
      <c r="C101" s="245"/>
      <c r="D101" s="235" t="s">
        <v>154</v>
      </c>
      <c r="E101" s="246" t="s">
        <v>19</v>
      </c>
      <c r="F101" s="247" t="s">
        <v>403</v>
      </c>
      <c r="G101" s="245"/>
      <c r="H101" s="248">
        <v>7.5</v>
      </c>
      <c r="I101" s="249"/>
      <c r="J101" s="245"/>
      <c r="K101" s="245"/>
      <c r="L101" s="250"/>
      <c r="M101" s="251"/>
      <c r="N101" s="252"/>
      <c r="O101" s="252"/>
      <c r="P101" s="252"/>
      <c r="Q101" s="252"/>
      <c r="R101" s="252"/>
      <c r="S101" s="252"/>
      <c r="T101" s="253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4" t="s">
        <v>154</v>
      </c>
      <c r="AU101" s="254" t="s">
        <v>82</v>
      </c>
      <c r="AV101" s="14" t="s">
        <v>82</v>
      </c>
      <c r="AW101" s="14" t="s">
        <v>31</v>
      </c>
      <c r="AX101" s="14" t="s">
        <v>76</v>
      </c>
      <c r="AY101" s="254" t="s">
        <v>143</v>
      </c>
    </row>
    <row r="102" s="2" customFormat="1" ht="37.8" customHeight="1">
      <c r="A102" s="40"/>
      <c r="B102" s="41"/>
      <c r="C102" s="215" t="s">
        <v>82</v>
      </c>
      <c r="D102" s="215" t="s">
        <v>145</v>
      </c>
      <c r="E102" s="216" t="s">
        <v>157</v>
      </c>
      <c r="F102" s="217" t="s">
        <v>158</v>
      </c>
      <c r="G102" s="218" t="s">
        <v>148</v>
      </c>
      <c r="H102" s="219">
        <v>8</v>
      </c>
      <c r="I102" s="220"/>
      <c r="J102" s="221">
        <f>ROUND(I102*H102,2)</f>
        <v>0</v>
      </c>
      <c r="K102" s="217" t="s">
        <v>149</v>
      </c>
      <c r="L102" s="46"/>
      <c r="M102" s="222" t="s">
        <v>19</v>
      </c>
      <c r="N102" s="223" t="s">
        <v>41</v>
      </c>
      <c r="O102" s="86"/>
      <c r="P102" s="224">
        <f>O102*H102</f>
        <v>0</v>
      </c>
      <c r="Q102" s="224">
        <v>0</v>
      </c>
      <c r="R102" s="224">
        <f>Q102*H102</f>
        <v>0</v>
      </c>
      <c r="S102" s="224">
        <v>0.44</v>
      </c>
      <c r="T102" s="225">
        <f>S102*H102</f>
        <v>3.52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26" t="s">
        <v>150</v>
      </c>
      <c r="AT102" s="226" t="s">
        <v>145</v>
      </c>
      <c r="AU102" s="226" t="s">
        <v>82</v>
      </c>
      <c r="AY102" s="19" t="s">
        <v>143</v>
      </c>
      <c r="BE102" s="227">
        <f>IF(N102="základní",J102,0)</f>
        <v>0</v>
      </c>
      <c r="BF102" s="227">
        <f>IF(N102="snížená",J102,0)</f>
        <v>0</v>
      </c>
      <c r="BG102" s="227">
        <f>IF(N102="zákl. přenesená",J102,0)</f>
        <v>0</v>
      </c>
      <c r="BH102" s="227">
        <f>IF(N102="sníž. přenesená",J102,0)</f>
        <v>0</v>
      </c>
      <c r="BI102" s="227">
        <f>IF(N102="nulová",J102,0)</f>
        <v>0</v>
      </c>
      <c r="BJ102" s="19" t="s">
        <v>82</v>
      </c>
      <c r="BK102" s="227">
        <f>ROUND(I102*H102,2)</f>
        <v>0</v>
      </c>
      <c r="BL102" s="19" t="s">
        <v>150</v>
      </c>
      <c r="BM102" s="226" t="s">
        <v>159</v>
      </c>
    </row>
    <row r="103" s="2" customFormat="1">
      <c r="A103" s="40"/>
      <c r="B103" s="41"/>
      <c r="C103" s="42"/>
      <c r="D103" s="228" t="s">
        <v>152</v>
      </c>
      <c r="E103" s="42"/>
      <c r="F103" s="229" t="s">
        <v>160</v>
      </c>
      <c r="G103" s="42"/>
      <c r="H103" s="42"/>
      <c r="I103" s="230"/>
      <c r="J103" s="42"/>
      <c r="K103" s="42"/>
      <c r="L103" s="46"/>
      <c r="M103" s="231"/>
      <c r="N103" s="232"/>
      <c r="O103" s="86"/>
      <c r="P103" s="86"/>
      <c r="Q103" s="86"/>
      <c r="R103" s="86"/>
      <c r="S103" s="86"/>
      <c r="T103" s="87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T103" s="19" t="s">
        <v>152</v>
      </c>
      <c r="AU103" s="19" t="s">
        <v>82</v>
      </c>
    </row>
    <row r="104" s="14" customFormat="1">
      <c r="A104" s="14"/>
      <c r="B104" s="244"/>
      <c r="C104" s="245"/>
      <c r="D104" s="235" t="s">
        <v>154</v>
      </c>
      <c r="E104" s="246" t="s">
        <v>19</v>
      </c>
      <c r="F104" s="247" t="s">
        <v>404</v>
      </c>
      <c r="G104" s="245"/>
      <c r="H104" s="248">
        <v>8</v>
      </c>
      <c r="I104" s="249"/>
      <c r="J104" s="245"/>
      <c r="K104" s="245"/>
      <c r="L104" s="250"/>
      <c r="M104" s="251"/>
      <c r="N104" s="252"/>
      <c r="O104" s="252"/>
      <c r="P104" s="252"/>
      <c r="Q104" s="252"/>
      <c r="R104" s="252"/>
      <c r="S104" s="252"/>
      <c r="T104" s="253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54" t="s">
        <v>154</v>
      </c>
      <c r="AU104" s="254" t="s">
        <v>82</v>
      </c>
      <c r="AV104" s="14" t="s">
        <v>82</v>
      </c>
      <c r="AW104" s="14" t="s">
        <v>31</v>
      </c>
      <c r="AX104" s="14" t="s">
        <v>76</v>
      </c>
      <c r="AY104" s="254" t="s">
        <v>143</v>
      </c>
    </row>
    <row r="105" s="2" customFormat="1" ht="24.15" customHeight="1">
      <c r="A105" s="40"/>
      <c r="B105" s="41"/>
      <c r="C105" s="215" t="s">
        <v>162</v>
      </c>
      <c r="D105" s="215" t="s">
        <v>145</v>
      </c>
      <c r="E105" s="216" t="s">
        <v>163</v>
      </c>
      <c r="F105" s="217" t="s">
        <v>164</v>
      </c>
      <c r="G105" s="218" t="s">
        <v>165</v>
      </c>
      <c r="H105" s="219">
        <v>8.7100000000000009</v>
      </c>
      <c r="I105" s="220"/>
      <c r="J105" s="221">
        <f>ROUND(I105*H105,2)</f>
        <v>0</v>
      </c>
      <c r="K105" s="217" t="s">
        <v>149</v>
      </c>
      <c r="L105" s="46"/>
      <c r="M105" s="222" t="s">
        <v>19</v>
      </c>
      <c r="N105" s="223" t="s">
        <v>41</v>
      </c>
      <c r="O105" s="86"/>
      <c r="P105" s="224">
        <f>O105*H105</f>
        <v>0</v>
      </c>
      <c r="Q105" s="224">
        <v>0</v>
      </c>
      <c r="R105" s="224">
        <f>Q105*H105</f>
        <v>0</v>
      </c>
      <c r="S105" s="224">
        <v>0.20499999999999999</v>
      </c>
      <c r="T105" s="225">
        <f>S105*H105</f>
        <v>1.78555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26" t="s">
        <v>150</v>
      </c>
      <c r="AT105" s="226" t="s">
        <v>145</v>
      </c>
      <c r="AU105" s="226" t="s">
        <v>82</v>
      </c>
      <c r="AY105" s="19" t="s">
        <v>143</v>
      </c>
      <c r="BE105" s="227">
        <f>IF(N105="základní",J105,0)</f>
        <v>0</v>
      </c>
      <c r="BF105" s="227">
        <f>IF(N105="snížená",J105,0)</f>
        <v>0</v>
      </c>
      <c r="BG105" s="227">
        <f>IF(N105="zákl. přenesená",J105,0)</f>
        <v>0</v>
      </c>
      <c r="BH105" s="227">
        <f>IF(N105="sníž. přenesená",J105,0)</f>
        <v>0</v>
      </c>
      <c r="BI105" s="227">
        <f>IF(N105="nulová",J105,0)</f>
        <v>0</v>
      </c>
      <c r="BJ105" s="19" t="s">
        <v>82</v>
      </c>
      <c r="BK105" s="227">
        <f>ROUND(I105*H105,2)</f>
        <v>0</v>
      </c>
      <c r="BL105" s="19" t="s">
        <v>150</v>
      </c>
      <c r="BM105" s="226" t="s">
        <v>166</v>
      </c>
    </row>
    <row r="106" s="2" customFormat="1">
      <c r="A106" s="40"/>
      <c r="B106" s="41"/>
      <c r="C106" s="42"/>
      <c r="D106" s="228" t="s">
        <v>152</v>
      </c>
      <c r="E106" s="42"/>
      <c r="F106" s="229" t="s">
        <v>167</v>
      </c>
      <c r="G106" s="42"/>
      <c r="H106" s="42"/>
      <c r="I106" s="230"/>
      <c r="J106" s="42"/>
      <c r="K106" s="42"/>
      <c r="L106" s="46"/>
      <c r="M106" s="231"/>
      <c r="N106" s="232"/>
      <c r="O106" s="86"/>
      <c r="P106" s="86"/>
      <c r="Q106" s="86"/>
      <c r="R106" s="86"/>
      <c r="S106" s="86"/>
      <c r="T106" s="87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T106" s="19" t="s">
        <v>152</v>
      </c>
      <c r="AU106" s="19" t="s">
        <v>82</v>
      </c>
    </row>
    <row r="107" s="14" customFormat="1">
      <c r="A107" s="14"/>
      <c r="B107" s="244"/>
      <c r="C107" s="245"/>
      <c r="D107" s="235" t="s">
        <v>154</v>
      </c>
      <c r="E107" s="246" t="s">
        <v>19</v>
      </c>
      <c r="F107" s="247" t="s">
        <v>405</v>
      </c>
      <c r="G107" s="245"/>
      <c r="H107" s="248">
        <v>8.7100000000000009</v>
      </c>
      <c r="I107" s="249"/>
      <c r="J107" s="245"/>
      <c r="K107" s="245"/>
      <c r="L107" s="250"/>
      <c r="M107" s="251"/>
      <c r="N107" s="252"/>
      <c r="O107" s="252"/>
      <c r="P107" s="252"/>
      <c r="Q107" s="252"/>
      <c r="R107" s="252"/>
      <c r="S107" s="252"/>
      <c r="T107" s="253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54" t="s">
        <v>154</v>
      </c>
      <c r="AU107" s="254" t="s">
        <v>82</v>
      </c>
      <c r="AV107" s="14" t="s">
        <v>82</v>
      </c>
      <c r="AW107" s="14" t="s">
        <v>31</v>
      </c>
      <c r="AX107" s="14" t="s">
        <v>76</v>
      </c>
      <c r="AY107" s="254" t="s">
        <v>143</v>
      </c>
    </row>
    <row r="108" s="2" customFormat="1" ht="16.5" customHeight="1">
      <c r="A108" s="40"/>
      <c r="B108" s="41"/>
      <c r="C108" s="215" t="s">
        <v>150</v>
      </c>
      <c r="D108" s="215" t="s">
        <v>145</v>
      </c>
      <c r="E108" s="216" t="s">
        <v>169</v>
      </c>
      <c r="F108" s="217" t="s">
        <v>170</v>
      </c>
      <c r="G108" s="218" t="s">
        <v>148</v>
      </c>
      <c r="H108" s="219">
        <v>8.0190000000000001</v>
      </c>
      <c r="I108" s="220"/>
      <c r="J108" s="221">
        <f>ROUND(I108*H108,2)</f>
        <v>0</v>
      </c>
      <c r="K108" s="217" t="s">
        <v>149</v>
      </c>
      <c r="L108" s="46"/>
      <c r="M108" s="222" t="s">
        <v>19</v>
      </c>
      <c r="N108" s="223" t="s">
        <v>41</v>
      </c>
      <c r="O108" s="86"/>
      <c r="P108" s="224">
        <f>O108*H108</f>
        <v>0</v>
      </c>
      <c r="Q108" s="224">
        <v>0</v>
      </c>
      <c r="R108" s="224">
        <f>Q108*H108</f>
        <v>0</v>
      </c>
      <c r="S108" s="224">
        <v>0</v>
      </c>
      <c r="T108" s="225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26" t="s">
        <v>150</v>
      </c>
      <c r="AT108" s="226" t="s">
        <v>145</v>
      </c>
      <c r="AU108" s="226" t="s">
        <v>82</v>
      </c>
      <c r="AY108" s="19" t="s">
        <v>143</v>
      </c>
      <c r="BE108" s="227">
        <f>IF(N108="základní",J108,0)</f>
        <v>0</v>
      </c>
      <c r="BF108" s="227">
        <f>IF(N108="snížená",J108,0)</f>
        <v>0</v>
      </c>
      <c r="BG108" s="227">
        <f>IF(N108="zákl. přenesená",J108,0)</f>
        <v>0</v>
      </c>
      <c r="BH108" s="227">
        <f>IF(N108="sníž. přenesená",J108,0)</f>
        <v>0</v>
      </c>
      <c r="BI108" s="227">
        <f>IF(N108="nulová",J108,0)</f>
        <v>0</v>
      </c>
      <c r="BJ108" s="19" t="s">
        <v>82</v>
      </c>
      <c r="BK108" s="227">
        <f>ROUND(I108*H108,2)</f>
        <v>0</v>
      </c>
      <c r="BL108" s="19" t="s">
        <v>150</v>
      </c>
      <c r="BM108" s="226" t="s">
        <v>171</v>
      </c>
    </row>
    <row r="109" s="2" customFormat="1">
      <c r="A109" s="40"/>
      <c r="B109" s="41"/>
      <c r="C109" s="42"/>
      <c r="D109" s="228" t="s">
        <v>152</v>
      </c>
      <c r="E109" s="42"/>
      <c r="F109" s="229" t="s">
        <v>172</v>
      </c>
      <c r="G109" s="42"/>
      <c r="H109" s="42"/>
      <c r="I109" s="230"/>
      <c r="J109" s="42"/>
      <c r="K109" s="42"/>
      <c r="L109" s="46"/>
      <c r="M109" s="231"/>
      <c r="N109" s="232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152</v>
      </c>
      <c r="AU109" s="19" t="s">
        <v>82</v>
      </c>
    </row>
    <row r="110" s="13" customFormat="1">
      <c r="A110" s="13"/>
      <c r="B110" s="233"/>
      <c r="C110" s="234"/>
      <c r="D110" s="235" t="s">
        <v>154</v>
      </c>
      <c r="E110" s="236" t="s">
        <v>19</v>
      </c>
      <c r="F110" s="237" t="s">
        <v>173</v>
      </c>
      <c r="G110" s="234"/>
      <c r="H110" s="236" t="s">
        <v>19</v>
      </c>
      <c r="I110" s="238"/>
      <c r="J110" s="234"/>
      <c r="K110" s="234"/>
      <c r="L110" s="239"/>
      <c r="M110" s="240"/>
      <c r="N110" s="241"/>
      <c r="O110" s="241"/>
      <c r="P110" s="241"/>
      <c r="Q110" s="241"/>
      <c r="R110" s="241"/>
      <c r="S110" s="241"/>
      <c r="T110" s="242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3" t="s">
        <v>154</v>
      </c>
      <c r="AU110" s="243" t="s">
        <v>82</v>
      </c>
      <c r="AV110" s="13" t="s">
        <v>76</v>
      </c>
      <c r="AW110" s="13" t="s">
        <v>31</v>
      </c>
      <c r="AX110" s="13" t="s">
        <v>69</v>
      </c>
      <c r="AY110" s="243" t="s">
        <v>143</v>
      </c>
    </row>
    <row r="111" s="14" customFormat="1">
      <c r="A111" s="14"/>
      <c r="B111" s="244"/>
      <c r="C111" s="245"/>
      <c r="D111" s="235" t="s">
        <v>154</v>
      </c>
      <c r="E111" s="246" t="s">
        <v>19</v>
      </c>
      <c r="F111" s="247" t="s">
        <v>174</v>
      </c>
      <c r="G111" s="245"/>
      <c r="H111" s="248">
        <v>8.0190000000000001</v>
      </c>
      <c r="I111" s="249"/>
      <c r="J111" s="245"/>
      <c r="K111" s="245"/>
      <c r="L111" s="250"/>
      <c r="M111" s="251"/>
      <c r="N111" s="252"/>
      <c r="O111" s="252"/>
      <c r="P111" s="252"/>
      <c r="Q111" s="252"/>
      <c r="R111" s="252"/>
      <c r="S111" s="252"/>
      <c r="T111" s="253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54" t="s">
        <v>154</v>
      </c>
      <c r="AU111" s="254" t="s">
        <v>82</v>
      </c>
      <c r="AV111" s="14" t="s">
        <v>82</v>
      </c>
      <c r="AW111" s="14" t="s">
        <v>31</v>
      </c>
      <c r="AX111" s="14" t="s">
        <v>69</v>
      </c>
      <c r="AY111" s="254" t="s">
        <v>143</v>
      </c>
    </row>
    <row r="112" s="15" customFormat="1">
      <c r="A112" s="15"/>
      <c r="B112" s="255"/>
      <c r="C112" s="256"/>
      <c r="D112" s="235" t="s">
        <v>154</v>
      </c>
      <c r="E112" s="257" t="s">
        <v>97</v>
      </c>
      <c r="F112" s="258" t="s">
        <v>175</v>
      </c>
      <c r="G112" s="256"/>
      <c r="H112" s="259">
        <v>8.0190000000000001</v>
      </c>
      <c r="I112" s="260"/>
      <c r="J112" s="256"/>
      <c r="K112" s="256"/>
      <c r="L112" s="261"/>
      <c r="M112" s="262"/>
      <c r="N112" s="263"/>
      <c r="O112" s="263"/>
      <c r="P112" s="263"/>
      <c r="Q112" s="263"/>
      <c r="R112" s="263"/>
      <c r="S112" s="263"/>
      <c r="T112" s="264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T112" s="265" t="s">
        <v>154</v>
      </c>
      <c r="AU112" s="265" t="s">
        <v>82</v>
      </c>
      <c r="AV112" s="15" t="s">
        <v>150</v>
      </c>
      <c r="AW112" s="15" t="s">
        <v>31</v>
      </c>
      <c r="AX112" s="15" t="s">
        <v>76</v>
      </c>
      <c r="AY112" s="265" t="s">
        <v>143</v>
      </c>
    </row>
    <row r="113" s="2" customFormat="1" ht="16.5" customHeight="1">
      <c r="A113" s="40"/>
      <c r="B113" s="41"/>
      <c r="C113" s="215" t="s">
        <v>176</v>
      </c>
      <c r="D113" s="215" t="s">
        <v>145</v>
      </c>
      <c r="E113" s="216" t="s">
        <v>177</v>
      </c>
      <c r="F113" s="217" t="s">
        <v>178</v>
      </c>
      <c r="G113" s="218" t="s">
        <v>148</v>
      </c>
      <c r="H113" s="219">
        <v>7</v>
      </c>
      <c r="I113" s="220"/>
      <c r="J113" s="221">
        <f>ROUND(I113*H113,2)</f>
        <v>0</v>
      </c>
      <c r="K113" s="217" t="s">
        <v>149</v>
      </c>
      <c r="L113" s="46"/>
      <c r="M113" s="222" t="s">
        <v>19</v>
      </c>
      <c r="N113" s="223" t="s">
        <v>41</v>
      </c>
      <c r="O113" s="86"/>
      <c r="P113" s="224">
        <f>O113*H113</f>
        <v>0</v>
      </c>
      <c r="Q113" s="224">
        <v>0</v>
      </c>
      <c r="R113" s="224">
        <f>Q113*H113</f>
        <v>0</v>
      </c>
      <c r="S113" s="224">
        <v>0</v>
      </c>
      <c r="T113" s="225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26" t="s">
        <v>150</v>
      </c>
      <c r="AT113" s="226" t="s">
        <v>145</v>
      </c>
      <c r="AU113" s="226" t="s">
        <v>82</v>
      </c>
      <c r="AY113" s="19" t="s">
        <v>143</v>
      </c>
      <c r="BE113" s="227">
        <f>IF(N113="základní",J113,0)</f>
        <v>0</v>
      </c>
      <c r="BF113" s="227">
        <f>IF(N113="snížená",J113,0)</f>
        <v>0</v>
      </c>
      <c r="BG113" s="227">
        <f>IF(N113="zákl. přenesená",J113,0)</f>
        <v>0</v>
      </c>
      <c r="BH113" s="227">
        <f>IF(N113="sníž. přenesená",J113,0)</f>
        <v>0</v>
      </c>
      <c r="BI113" s="227">
        <f>IF(N113="nulová",J113,0)</f>
        <v>0</v>
      </c>
      <c r="BJ113" s="19" t="s">
        <v>82</v>
      </c>
      <c r="BK113" s="227">
        <f>ROUND(I113*H113,2)</f>
        <v>0</v>
      </c>
      <c r="BL113" s="19" t="s">
        <v>150</v>
      </c>
      <c r="BM113" s="226" t="s">
        <v>179</v>
      </c>
    </row>
    <row r="114" s="2" customFormat="1">
      <c r="A114" s="40"/>
      <c r="B114" s="41"/>
      <c r="C114" s="42"/>
      <c r="D114" s="228" t="s">
        <v>152</v>
      </c>
      <c r="E114" s="42"/>
      <c r="F114" s="229" t="s">
        <v>180</v>
      </c>
      <c r="G114" s="42"/>
      <c r="H114" s="42"/>
      <c r="I114" s="230"/>
      <c r="J114" s="42"/>
      <c r="K114" s="42"/>
      <c r="L114" s="46"/>
      <c r="M114" s="231"/>
      <c r="N114" s="232"/>
      <c r="O114" s="86"/>
      <c r="P114" s="86"/>
      <c r="Q114" s="86"/>
      <c r="R114" s="86"/>
      <c r="S114" s="86"/>
      <c r="T114" s="87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T114" s="19" t="s">
        <v>152</v>
      </c>
      <c r="AU114" s="19" t="s">
        <v>82</v>
      </c>
    </row>
    <row r="115" s="13" customFormat="1">
      <c r="A115" s="13"/>
      <c r="B115" s="233"/>
      <c r="C115" s="234"/>
      <c r="D115" s="235" t="s">
        <v>154</v>
      </c>
      <c r="E115" s="236" t="s">
        <v>19</v>
      </c>
      <c r="F115" s="237" t="s">
        <v>181</v>
      </c>
      <c r="G115" s="234"/>
      <c r="H115" s="236" t="s">
        <v>19</v>
      </c>
      <c r="I115" s="238"/>
      <c r="J115" s="234"/>
      <c r="K115" s="234"/>
      <c r="L115" s="239"/>
      <c r="M115" s="240"/>
      <c r="N115" s="241"/>
      <c r="O115" s="241"/>
      <c r="P115" s="241"/>
      <c r="Q115" s="241"/>
      <c r="R115" s="241"/>
      <c r="S115" s="241"/>
      <c r="T115" s="242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3" t="s">
        <v>154</v>
      </c>
      <c r="AU115" s="243" t="s">
        <v>82</v>
      </c>
      <c r="AV115" s="13" t="s">
        <v>76</v>
      </c>
      <c r="AW115" s="13" t="s">
        <v>31</v>
      </c>
      <c r="AX115" s="13" t="s">
        <v>69</v>
      </c>
      <c r="AY115" s="243" t="s">
        <v>143</v>
      </c>
    </row>
    <row r="116" s="14" customFormat="1">
      <c r="A116" s="14"/>
      <c r="B116" s="244"/>
      <c r="C116" s="245"/>
      <c r="D116" s="235" t="s">
        <v>154</v>
      </c>
      <c r="E116" s="246" t="s">
        <v>19</v>
      </c>
      <c r="F116" s="247" t="s">
        <v>406</v>
      </c>
      <c r="G116" s="245"/>
      <c r="H116" s="248">
        <v>7</v>
      </c>
      <c r="I116" s="249"/>
      <c r="J116" s="245"/>
      <c r="K116" s="245"/>
      <c r="L116" s="250"/>
      <c r="M116" s="251"/>
      <c r="N116" s="252"/>
      <c r="O116" s="252"/>
      <c r="P116" s="252"/>
      <c r="Q116" s="252"/>
      <c r="R116" s="252"/>
      <c r="S116" s="252"/>
      <c r="T116" s="253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54" t="s">
        <v>154</v>
      </c>
      <c r="AU116" s="254" t="s">
        <v>82</v>
      </c>
      <c r="AV116" s="14" t="s">
        <v>82</v>
      </c>
      <c r="AW116" s="14" t="s">
        <v>31</v>
      </c>
      <c r="AX116" s="14" t="s">
        <v>69</v>
      </c>
      <c r="AY116" s="254" t="s">
        <v>143</v>
      </c>
    </row>
    <row r="117" s="15" customFormat="1">
      <c r="A117" s="15"/>
      <c r="B117" s="255"/>
      <c r="C117" s="256"/>
      <c r="D117" s="235" t="s">
        <v>154</v>
      </c>
      <c r="E117" s="257" t="s">
        <v>99</v>
      </c>
      <c r="F117" s="258" t="s">
        <v>175</v>
      </c>
      <c r="G117" s="256"/>
      <c r="H117" s="259">
        <v>7</v>
      </c>
      <c r="I117" s="260"/>
      <c r="J117" s="256"/>
      <c r="K117" s="256"/>
      <c r="L117" s="261"/>
      <c r="M117" s="262"/>
      <c r="N117" s="263"/>
      <c r="O117" s="263"/>
      <c r="P117" s="263"/>
      <c r="Q117" s="263"/>
      <c r="R117" s="263"/>
      <c r="S117" s="263"/>
      <c r="T117" s="264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T117" s="265" t="s">
        <v>154</v>
      </c>
      <c r="AU117" s="265" t="s">
        <v>82</v>
      </c>
      <c r="AV117" s="15" t="s">
        <v>150</v>
      </c>
      <c r="AW117" s="15" t="s">
        <v>31</v>
      </c>
      <c r="AX117" s="15" t="s">
        <v>76</v>
      </c>
      <c r="AY117" s="265" t="s">
        <v>143</v>
      </c>
    </row>
    <row r="118" s="2" customFormat="1" ht="24.15" customHeight="1">
      <c r="A118" s="40"/>
      <c r="B118" s="41"/>
      <c r="C118" s="215" t="s">
        <v>183</v>
      </c>
      <c r="D118" s="215" t="s">
        <v>145</v>
      </c>
      <c r="E118" s="216" t="s">
        <v>184</v>
      </c>
      <c r="F118" s="217" t="s">
        <v>185</v>
      </c>
      <c r="G118" s="218" t="s">
        <v>186</v>
      </c>
      <c r="H118" s="219">
        <v>1.421</v>
      </c>
      <c r="I118" s="220"/>
      <c r="J118" s="221">
        <f>ROUND(I118*H118,2)</f>
        <v>0</v>
      </c>
      <c r="K118" s="217" t="s">
        <v>149</v>
      </c>
      <c r="L118" s="46"/>
      <c r="M118" s="222" t="s">
        <v>19</v>
      </c>
      <c r="N118" s="223" t="s">
        <v>41</v>
      </c>
      <c r="O118" s="86"/>
      <c r="P118" s="224">
        <f>O118*H118</f>
        <v>0</v>
      </c>
      <c r="Q118" s="224">
        <v>0</v>
      </c>
      <c r="R118" s="224">
        <f>Q118*H118</f>
        <v>0</v>
      </c>
      <c r="S118" s="224">
        <v>0</v>
      </c>
      <c r="T118" s="225">
        <f>S118*H118</f>
        <v>0</v>
      </c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R118" s="226" t="s">
        <v>150</v>
      </c>
      <c r="AT118" s="226" t="s">
        <v>145</v>
      </c>
      <c r="AU118" s="226" t="s">
        <v>82</v>
      </c>
      <c r="AY118" s="19" t="s">
        <v>143</v>
      </c>
      <c r="BE118" s="227">
        <f>IF(N118="základní",J118,0)</f>
        <v>0</v>
      </c>
      <c r="BF118" s="227">
        <f>IF(N118="snížená",J118,0)</f>
        <v>0</v>
      </c>
      <c r="BG118" s="227">
        <f>IF(N118="zákl. přenesená",J118,0)</f>
        <v>0</v>
      </c>
      <c r="BH118" s="227">
        <f>IF(N118="sníž. přenesená",J118,0)</f>
        <v>0</v>
      </c>
      <c r="BI118" s="227">
        <f>IF(N118="nulová",J118,0)</f>
        <v>0</v>
      </c>
      <c r="BJ118" s="19" t="s">
        <v>82</v>
      </c>
      <c r="BK118" s="227">
        <f>ROUND(I118*H118,2)</f>
        <v>0</v>
      </c>
      <c r="BL118" s="19" t="s">
        <v>150</v>
      </c>
      <c r="BM118" s="226" t="s">
        <v>187</v>
      </c>
    </row>
    <row r="119" s="2" customFormat="1">
      <c r="A119" s="40"/>
      <c r="B119" s="41"/>
      <c r="C119" s="42"/>
      <c r="D119" s="228" t="s">
        <v>152</v>
      </c>
      <c r="E119" s="42"/>
      <c r="F119" s="229" t="s">
        <v>188</v>
      </c>
      <c r="G119" s="42"/>
      <c r="H119" s="42"/>
      <c r="I119" s="230"/>
      <c r="J119" s="42"/>
      <c r="K119" s="42"/>
      <c r="L119" s="46"/>
      <c r="M119" s="231"/>
      <c r="N119" s="232"/>
      <c r="O119" s="86"/>
      <c r="P119" s="86"/>
      <c r="Q119" s="86"/>
      <c r="R119" s="86"/>
      <c r="S119" s="86"/>
      <c r="T119" s="87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T119" s="19" t="s">
        <v>152</v>
      </c>
      <c r="AU119" s="19" t="s">
        <v>82</v>
      </c>
    </row>
    <row r="120" s="13" customFormat="1">
      <c r="A120" s="13"/>
      <c r="B120" s="233"/>
      <c r="C120" s="234"/>
      <c r="D120" s="235" t="s">
        <v>154</v>
      </c>
      <c r="E120" s="236" t="s">
        <v>19</v>
      </c>
      <c r="F120" s="237" t="s">
        <v>189</v>
      </c>
      <c r="G120" s="234"/>
      <c r="H120" s="236" t="s">
        <v>19</v>
      </c>
      <c r="I120" s="238"/>
      <c r="J120" s="234"/>
      <c r="K120" s="234"/>
      <c r="L120" s="239"/>
      <c r="M120" s="240"/>
      <c r="N120" s="241"/>
      <c r="O120" s="241"/>
      <c r="P120" s="241"/>
      <c r="Q120" s="241"/>
      <c r="R120" s="241"/>
      <c r="S120" s="241"/>
      <c r="T120" s="242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3" t="s">
        <v>154</v>
      </c>
      <c r="AU120" s="243" t="s">
        <v>82</v>
      </c>
      <c r="AV120" s="13" t="s">
        <v>76</v>
      </c>
      <c r="AW120" s="13" t="s">
        <v>31</v>
      </c>
      <c r="AX120" s="13" t="s">
        <v>69</v>
      </c>
      <c r="AY120" s="243" t="s">
        <v>143</v>
      </c>
    </row>
    <row r="121" s="14" customFormat="1">
      <c r="A121" s="14"/>
      <c r="B121" s="244"/>
      <c r="C121" s="245"/>
      <c r="D121" s="235" t="s">
        <v>154</v>
      </c>
      <c r="E121" s="246" t="s">
        <v>19</v>
      </c>
      <c r="F121" s="247" t="s">
        <v>190</v>
      </c>
      <c r="G121" s="245"/>
      <c r="H121" s="248">
        <v>1.421</v>
      </c>
      <c r="I121" s="249"/>
      <c r="J121" s="245"/>
      <c r="K121" s="245"/>
      <c r="L121" s="250"/>
      <c r="M121" s="251"/>
      <c r="N121" s="252"/>
      <c r="O121" s="252"/>
      <c r="P121" s="252"/>
      <c r="Q121" s="252"/>
      <c r="R121" s="252"/>
      <c r="S121" s="252"/>
      <c r="T121" s="253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4" t="s">
        <v>154</v>
      </c>
      <c r="AU121" s="254" t="s">
        <v>82</v>
      </c>
      <c r="AV121" s="14" t="s">
        <v>82</v>
      </c>
      <c r="AW121" s="14" t="s">
        <v>31</v>
      </c>
      <c r="AX121" s="14" t="s">
        <v>69</v>
      </c>
      <c r="AY121" s="254" t="s">
        <v>143</v>
      </c>
    </row>
    <row r="122" s="15" customFormat="1">
      <c r="A122" s="15"/>
      <c r="B122" s="255"/>
      <c r="C122" s="256"/>
      <c r="D122" s="235" t="s">
        <v>154</v>
      </c>
      <c r="E122" s="257" t="s">
        <v>106</v>
      </c>
      <c r="F122" s="258" t="s">
        <v>175</v>
      </c>
      <c r="G122" s="256"/>
      <c r="H122" s="259">
        <v>1.421</v>
      </c>
      <c r="I122" s="260"/>
      <c r="J122" s="256"/>
      <c r="K122" s="256"/>
      <c r="L122" s="261"/>
      <c r="M122" s="262"/>
      <c r="N122" s="263"/>
      <c r="O122" s="263"/>
      <c r="P122" s="263"/>
      <c r="Q122" s="263"/>
      <c r="R122" s="263"/>
      <c r="S122" s="263"/>
      <c r="T122" s="264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T122" s="265" t="s">
        <v>154</v>
      </c>
      <c r="AU122" s="265" t="s">
        <v>82</v>
      </c>
      <c r="AV122" s="15" t="s">
        <v>150</v>
      </c>
      <c r="AW122" s="15" t="s">
        <v>31</v>
      </c>
      <c r="AX122" s="15" t="s">
        <v>76</v>
      </c>
      <c r="AY122" s="265" t="s">
        <v>143</v>
      </c>
    </row>
    <row r="123" s="2" customFormat="1" ht="37.8" customHeight="1">
      <c r="A123" s="40"/>
      <c r="B123" s="41"/>
      <c r="C123" s="215" t="s">
        <v>193</v>
      </c>
      <c r="D123" s="215" t="s">
        <v>145</v>
      </c>
      <c r="E123" s="216" t="s">
        <v>194</v>
      </c>
      <c r="F123" s="217" t="s">
        <v>195</v>
      </c>
      <c r="G123" s="218" t="s">
        <v>186</v>
      </c>
      <c r="H123" s="219">
        <v>4.4710000000000001</v>
      </c>
      <c r="I123" s="220"/>
      <c r="J123" s="221">
        <f>ROUND(I123*H123,2)</f>
        <v>0</v>
      </c>
      <c r="K123" s="217" t="s">
        <v>149</v>
      </c>
      <c r="L123" s="46"/>
      <c r="M123" s="222" t="s">
        <v>19</v>
      </c>
      <c r="N123" s="223" t="s">
        <v>41</v>
      </c>
      <c r="O123" s="86"/>
      <c r="P123" s="224">
        <f>O123*H123</f>
        <v>0</v>
      </c>
      <c r="Q123" s="224">
        <v>0</v>
      </c>
      <c r="R123" s="224">
        <f>Q123*H123</f>
        <v>0</v>
      </c>
      <c r="S123" s="224">
        <v>0</v>
      </c>
      <c r="T123" s="225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26" t="s">
        <v>150</v>
      </c>
      <c r="AT123" s="226" t="s">
        <v>145</v>
      </c>
      <c r="AU123" s="226" t="s">
        <v>82</v>
      </c>
      <c r="AY123" s="19" t="s">
        <v>143</v>
      </c>
      <c r="BE123" s="227">
        <f>IF(N123="základní",J123,0)</f>
        <v>0</v>
      </c>
      <c r="BF123" s="227">
        <f>IF(N123="snížená",J123,0)</f>
        <v>0</v>
      </c>
      <c r="BG123" s="227">
        <f>IF(N123="zákl. přenesená",J123,0)</f>
        <v>0</v>
      </c>
      <c r="BH123" s="227">
        <f>IF(N123="sníž. přenesená",J123,0)</f>
        <v>0</v>
      </c>
      <c r="BI123" s="227">
        <f>IF(N123="nulová",J123,0)</f>
        <v>0</v>
      </c>
      <c r="BJ123" s="19" t="s">
        <v>82</v>
      </c>
      <c r="BK123" s="227">
        <f>ROUND(I123*H123,2)</f>
        <v>0</v>
      </c>
      <c r="BL123" s="19" t="s">
        <v>150</v>
      </c>
      <c r="BM123" s="226" t="s">
        <v>196</v>
      </c>
    </row>
    <row r="124" s="2" customFormat="1">
      <c r="A124" s="40"/>
      <c r="B124" s="41"/>
      <c r="C124" s="42"/>
      <c r="D124" s="228" t="s">
        <v>152</v>
      </c>
      <c r="E124" s="42"/>
      <c r="F124" s="229" t="s">
        <v>197</v>
      </c>
      <c r="G124" s="42"/>
      <c r="H124" s="42"/>
      <c r="I124" s="230"/>
      <c r="J124" s="42"/>
      <c r="K124" s="42"/>
      <c r="L124" s="46"/>
      <c r="M124" s="231"/>
      <c r="N124" s="232"/>
      <c r="O124" s="86"/>
      <c r="P124" s="86"/>
      <c r="Q124" s="86"/>
      <c r="R124" s="86"/>
      <c r="S124" s="86"/>
      <c r="T124" s="87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T124" s="19" t="s">
        <v>152</v>
      </c>
      <c r="AU124" s="19" t="s">
        <v>82</v>
      </c>
    </row>
    <row r="125" s="13" customFormat="1">
      <c r="A125" s="13"/>
      <c r="B125" s="233"/>
      <c r="C125" s="234"/>
      <c r="D125" s="235" t="s">
        <v>154</v>
      </c>
      <c r="E125" s="236" t="s">
        <v>19</v>
      </c>
      <c r="F125" s="237" t="s">
        <v>198</v>
      </c>
      <c r="G125" s="234"/>
      <c r="H125" s="236" t="s">
        <v>19</v>
      </c>
      <c r="I125" s="238"/>
      <c r="J125" s="234"/>
      <c r="K125" s="234"/>
      <c r="L125" s="239"/>
      <c r="M125" s="240"/>
      <c r="N125" s="241"/>
      <c r="O125" s="241"/>
      <c r="P125" s="241"/>
      <c r="Q125" s="241"/>
      <c r="R125" s="241"/>
      <c r="S125" s="241"/>
      <c r="T125" s="242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3" t="s">
        <v>154</v>
      </c>
      <c r="AU125" s="243" t="s">
        <v>82</v>
      </c>
      <c r="AV125" s="13" t="s">
        <v>76</v>
      </c>
      <c r="AW125" s="13" t="s">
        <v>31</v>
      </c>
      <c r="AX125" s="13" t="s">
        <v>69</v>
      </c>
      <c r="AY125" s="243" t="s">
        <v>143</v>
      </c>
    </row>
    <row r="126" s="14" customFormat="1">
      <c r="A126" s="14"/>
      <c r="B126" s="244"/>
      <c r="C126" s="245"/>
      <c r="D126" s="235" t="s">
        <v>154</v>
      </c>
      <c r="E126" s="246" t="s">
        <v>19</v>
      </c>
      <c r="F126" s="247" t="s">
        <v>199</v>
      </c>
      <c r="G126" s="245"/>
      <c r="H126" s="248">
        <v>2.1000000000000001</v>
      </c>
      <c r="I126" s="249"/>
      <c r="J126" s="245"/>
      <c r="K126" s="245"/>
      <c r="L126" s="250"/>
      <c r="M126" s="251"/>
      <c r="N126" s="252"/>
      <c r="O126" s="252"/>
      <c r="P126" s="252"/>
      <c r="Q126" s="252"/>
      <c r="R126" s="252"/>
      <c r="S126" s="252"/>
      <c r="T126" s="253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4" t="s">
        <v>154</v>
      </c>
      <c r="AU126" s="254" t="s">
        <v>82</v>
      </c>
      <c r="AV126" s="14" t="s">
        <v>82</v>
      </c>
      <c r="AW126" s="14" t="s">
        <v>31</v>
      </c>
      <c r="AX126" s="14" t="s">
        <v>69</v>
      </c>
      <c r="AY126" s="254" t="s">
        <v>143</v>
      </c>
    </row>
    <row r="127" s="14" customFormat="1">
      <c r="A127" s="14"/>
      <c r="B127" s="244"/>
      <c r="C127" s="245"/>
      <c r="D127" s="235" t="s">
        <v>154</v>
      </c>
      <c r="E127" s="246" t="s">
        <v>19</v>
      </c>
      <c r="F127" s="247" t="s">
        <v>200</v>
      </c>
      <c r="G127" s="245"/>
      <c r="H127" s="248">
        <v>1.6040000000000001</v>
      </c>
      <c r="I127" s="249"/>
      <c r="J127" s="245"/>
      <c r="K127" s="245"/>
      <c r="L127" s="250"/>
      <c r="M127" s="251"/>
      <c r="N127" s="252"/>
      <c r="O127" s="252"/>
      <c r="P127" s="252"/>
      <c r="Q127" s="252"/>
      <c r="R127" s="252"/>
      <c r="S127" s="252"/>
      <c r="T127" s="253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4" t="s">
        <v>154</v>
      </c>
      <c r="AU127" s="254" t="s">
        <v>82</v>
      </c>
      <c r="AV127" s="14" t="s">
        <v>82</v>
      </c>
      <c r="AW127" s="14" t="s">
        <v>31</v>
      </c>
      <c r="AX127" s="14" t="s">
        <v>69</v>
      </c>
      <c r="AY127" s="254" t="s">
        <v>143</v>
      </c>
    </row>
    <row r="128" s="16" customFormat="1">
      <c r="A128" s="16"/>
      <c r="B128" s="266"/>
      <c r="C128" s="267"/>
      <c r="D128" s="235" t="s">
        <v>154</v>
      </c>
      <c r="E128" s="268" t="s">
        <v>104</v>
      </c>
      <c r="F128" s="269" t="s">
        <v>201</v>
      </c>
      <c r="G128" s="267"/>
      <c r="H128" s="270">
        <v>3.7040000000000002</v>
      </c>
      <c r="I128" s="271"/>
      <c r="J128" s="267"/>
      <c r="K128" s="267"/>
      <c r="L128" s="272"/>
      <c r="M128" s="273"/>
      <c r="N128" s="274"/>
      <c r="O128" s="274"/>
      <c r="P128" s="274"/>
      <c r="Q128" s="274"/>
      <c r="R128" s="274"/>
      <c r="S128" s="274"/>
      <c r="T128" s="275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T128" s="276" t="s">
        <v>154</v>
      </c>
      <c r="AU128" s="276" t="s">
        <v>82</v>
      </c>
      <c r="AV128" s="16" t="s">
        <v>162</v>
      </c>
      <c r="AW128" s="16" t="s">
        <v>31</v>
      </c>
      <c r="AX128" s="16" t="s">
        <v>69</v>
      </c>
      <c r="AY128" s="276" t="s">
        <v>143</v>
      </c>
    </row>
    <row r="129" s="13" customFormat="1">
      <c r="A129" s="13"/>
      <c r="B129" s="233"/>
      <c r="C129" s="234"/>
      <c r="D129" s="235" t="s">
        <v>154</v>
      </c>
      <c r="E129" s="236" t="s">
        <v>19</v>
      </c>
      <c r="F129" s="237" t="s">
        <v>202</v>
      </c>
      <c r="G129" s="234"/>
      <c r="H129" s="236" t="s">
        <v>19</v>
      </c>
      <c r="I129" s="238"/>
      <c r="J129" s="234"/>
      <c r="K129" s="234"/>
      <c r="L129" s="239"/>
      <c r="M129" s="240"/>
      <c r="N129" s="241"/>
      <c r="O129" s="241"/>
      <c r="P129" s="241"/>
      <c r="Q129" s="241"/>
      <c r="R129" s="241"/>
      <c r="S129" s="241"/>
      <c r="T129" s="242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3" t="s">
        <v>154</v>
      </c>
      <c r="AU129" s="243" t="s">
        <v>82</v>
      </c>
      <c r="AV129" s="13" t="s">
        <v>76</v>
      </c>
      <c r="AW129" s="13" t="s">
        <v>31</v>
      </c>
      <c r="AX129" s="13" t="s">
        <v>69</v>
      </c>
      <c r="AY129" s="243" t="s">
        <v>143</v>
      </c>
    </row>
    <row r="130" s="14" customFormat="1">
      <c r="A130" s="14"/>
      <c r="B130" s="244"/>
      <c r="C130" s="245"/>
      <c r="D130" s="235" t="s">
        <v>154</v>
      </c>
      <c r="E130" s="246" t="s">
        <v>19</v>
      </c>
      <c r="F130" s="247" t="s">
        <v>203</v>
      </c>
      <c r="G130" s="245"/>
      <c r="H130" s="248">
        <v>0.76700000000000002</v>
      </c>
      <c r="I130" s="249"/>
      <c r="J130" s="245"/>
      <c r="K130" s="245"/>
      <c r="L130" s="250"/>
      <c r="M130" s="251"/>
      <c r="N130" s="252"/>
      <c r="O130" s="252"/>
      <c r="P130" s="252"/>
      <c r="Q130" s="252"/>
      <c r="R130" s="252"/>
      <c r="S130" s="252"/>
      <c r="T130" s="253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4" t="s">
        <v>154</v>
      </c>
      <c r="AU130" s="254" t="s">
        <v>82</v>
      </c>
      <c r="AV130" s="14" t="s">
        <v>82</v>
      </c>
      <c r="AW130" s="14" t="s">
        <v>31</v>
      </c>
      <c r="AX130" s="14" t="s">
        <v>69</v>
      </c>
      <c r="AY130" s="254" t="s">
        <v>143</v>
      </c>
    </row>
    <row r="131" s="15" customFormat="1">
      <c r="A131" s="15"/>
      <c r="B131" s="255"/>
      <c r="C131" s="256"/>
      <c r="D131" s="235" t="s">
        <v>154</v>
      </c>
      <c r="E131" s="257" t="s">
        <v>19</v>
      </c>
      <c r="F131" s="258" t="s">
        <v>175</v>
      </c>
      <c r="G131" s="256"/>
      <c r="H131" s="259">
        <v>4.4710000000000001</v>
      </c>
      <c r="I131" s="260"/>
      <c r="J131" s="256"/>
      <c r="K131" s="256"/>
      <c r="L131" s="261"/>
      <c r="M131" s="262"/>
      <c r="N131" s="263"/>
      <c r="O131" s="263"/>
      <c r="P131" s="263"/>
      <c r="Q131" s="263"/>
      <c r="R131" s="263"/>
      <c r="S131" s="263"/>
      <c r="T131" s="264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T131" s="265" t="s">
        <v>154</v>
      </c>
      <c r="AU131" s="265" t="s">
        <v>82</v>
      </c>
      <c r="AV131" s="15" t="s">
        <v>150</v>
      </c>
      <c r="AW131" s="15" t="s">
        <v>31</v>
      </c>
      <c r="AX131" s="15" t="s">
        <v>76</v>
      </c>
      <c r="AY131" s="265" t="s">
        <v>143</v>
      </c>
    </row>
    <row r="132" s="2" customFormat="1" ht="37.8" customHeight="1">
      <c r="A132" s="40"/>
      <c r="B132" s="41"/>
      <c r="C132" s="215" t="s">
        <v>204</v>
      </c>
      <c r="D132" s="215" t="s">
        <v>145</v>
      </c>
      <c r="E132" s="216" t="s">
        <v>205</v>
      </c>
      <c r="F132" s="217" t="s">
        <v>206</v>
      </c>
      <c r="G132" s="218" t="s">
        <v>186</v>
      </c>
      <c r="H132" s="219">
        <v>3.0680000000000001</v>
      </c>
      <c r="I132" s="220"/>
      <c r="J132" s="221">
        <f>ROUND(I132*H132,2)</f>
        <v>0</v>
      </c>
      <c r="K132" s="217" t="s">
        <v>149</v>
      </c>
      <c r="L132" s="46"/>
      <c r="M132" s="222" t="s">
        <v>19</v>
      </c>
      <c r="N132" s="223" t="s">
        <v>41</v>
      </c>
      <c r="O132" s="86"/>
      <c r="P132" s="224">
        <f>O132*H132</f>
        <v>0</v>
      </c>
      <c r="Q132" s="224">
        <v>0</v>
      </c>
      <c r="R132" s="224">
        <f>Q132*H132</f>
        <v>0</v>
      </c>
      <c r="S132" s="224">
        <v>0</v>
      </c>
      <c r="T132" s="225">
        <f>S132*H132</f>
        <v>0</v>
      </c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R132" s="226" t="s">
        <v>150</v>
      </c>
      <c r="AT132" s="226" t="s">
        <v>145</v>
      </c>
      <c r="AU132" s="226" t="s">
        <v>82</v>
      </c>
      <c r="AY132" s="19" t="s">
        <v>143</v>
      </c>
      <c r="BE132" s="227">
        <f>IF(N132="základní",J132,0)</f>
        <v>0</v>
      </c>
      <c r="BF132" s="227">
        <f>IF(N132="snížená",J132,0)</f>
        <v>0</v>
      </c>
      <c r="BG132" s="227">
        <f>IF(N132="zákl. přenesená",J132,0)</f>
        <v>0</v>
      </c>
      <c r="BH132" s="227">
        <f>IF(N132="sníž. přenesená",J132,0)</f>
        <v>0</v>
      </c>
      <c r="BI132" s="227">
        <f>IF(N132="nulová",J132,0)</f>
        <v>0</v>
      </c>
      <c r="BJ132" s="19" t="s">
        <v>82</v>
      </c>
      <c r="BK132" s="227">
        <f>ROUND(I132*H132,2)</f>
        <v>0</v>
      </c>
      <c r="BL132" s="19" t="s">
        <v>150</v>
      </c>
      <c r="BM132" s="226" t="s">
        <v>207</v>
      </c>
    </row>
    <row r="133" s="2" customFormat="1">
      <c r="A133" s="40"/>
      <c r="B133" s="41"/>
      <c r="C133" s="42"/>
      <c r="D133" s="228" t="s">
        <v>152</v>
      </c>
      <c r="E133" s="42"/>
      <c r="F133" s="229" t="s">
        <v>208</v>
      </c>
      <c r="G133" s="42"/>
      <c r="H133" s="42"/>
      <c r="I133" s="230"/>
      <c r="J133" s="42"/>
      <c r="K133" s="42"/>
      <c r="L133" s="46"/>
      <c r="M133" s="231"/>
      <c r="N133" s="232"/>
      <c r="O133" s="86"/>
      <c r="P133" s="86"/>
      <c r="Q133" s="86"/>
      <c r="R133" s="86"/>
      <c r="S133" s="86"/>
      <c r="T133" s="87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T133" s="19" t="s">
        <v>152</v>
      </c>
      <c r="AU133" s="19" t="s">
        <v>82</v>
      </c>
    </row>
    <row r="134" s="13" customFormat="1">
      <c r="A134" s="13"/>
      <c r="B134" s="233"/>
      <c r="C134" s="234"/>
      <c r="D134" s="235" t="s">
        <v>154</v>
      </c>
      <c r="E134" s="236" t="s">
        <v>19</v>
      </c>
      <c r="F134" s="237" t="s">
        <v>209</v>
      </c>
      <c r="G134" s="234"/>
      <c r="H134" s="236" t="s">
        <v>19</v>
      </c>
      <c r="I134" s="238"/>
      <c r="J134" s="234"/>
      <c r="K134" s="234"/>
      <c r="L134" s="239"/>
      <c r="M134" s="240"/>
      <c r="N134" s="241"/>
      <c r="O134" s="241"/>
      <c r="P134" s="241"/>
      <c r="Q134" s="241"/>
      <c r="R134" s="241"/>
      <c r="S134" s="241"/>
      <c r="T134" s="242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3" t="s">
        <v>154</v>
      </c>
      <c r="AU134" s="243" t="s">
        <v>82</v>
      </c>
      <c r="AV134" s="13" t="s">
        <v>76</v>
      </c>
      <c r="AW134" s="13" t="s">
        <v>31</v>
      </c>
      <c r="AX134" s="13" t="s">
        <v>69</v>
      </c>
      <c r="AY134" s="243" t="s">
        <v>143</v>
      </c>
    </row>
    <row r="135" s="14" customFormat="1">
      <c r="A135" s="14"/>
      <c r="B135" s="244"/>
      <c r="C135" s="245"/>
      <c r="D135" s="235" t="s">
        <v>154</v>
      </c>
      <c r="E135" s="246" t="s">
        <v>19</v>
      </c>
      <c r="F135" s="247" t="s">
        <v>210</v>
      </c>
      <c r="G135" s="245"/>
      <c r="H135" s="248">
        <v>3.0680000000000001</v>
      </c>
      <c r="I135" s="249"/>
      <c r="J135" s="245"/>
      <c r="K135" s="245"/>
      <c r="L135" s="250"/>
      <c r="M135" s="251"/>
      <c r="N135" s="252"/>
      <c r="O135" s="252"/>
      <c r="P135" s="252"/>
      <c r="Q135" s="252"/>
      <c r="R135" s="252"/>
      <c r="S135" s="252"/>
      <c r="T135" s="253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4" t="s">
        <v>154</v>
      </c>
      <c r="AU135" s="254" t="s">
        <v>82</v>
      </c>
      <c r="AV135" s="14" t="s">
        <v>82</v>
      </c>
      <c r="AW135" s="14" t="s">
        <v>31</v>
      </c>
      <c r="AX135" s="14" t="s">
        <v>76</v>
      </c>
      <c r="AY135" s="254" t="s">
        <v>143</v>
      </c>
    </row>
    <row r="136" s="2" customFormat="1" ht="37.8" customHeight="1">
      <c r="A136" s="40"/>
      <c r="B136" s="41"/>
      <c r="C136" s="215" t="s">
        <v>211</v>
      </c>
      <c r="D136" s="215" t="s">
        <v>145</v>
      </c>
      <c r="E136" s="216" t="s">
        <v>212</v>
      </c>
      <c r="F136" s="217" t="s">
        <v>213</v>
      </c>
      <c r="G136" s="218" t="s">
        <v>186</v>
      </c>
      <c r="H136" s="219">
        <v>0.65400000000000003</v>
      </c>
      <c r="I136" s="220"/>
      <c r="J136" s="221">
        <f>ROUND(I136*H136,2)</f>
        <v>0</v>
      </c>
      <c r="K136" s="217" t="s">
        <v>149</v>
      </c>
      <c r="L136" s="46"/>
      <c r="M136" s="222" t="s">
        <v>19</v>
      </c>
      <c r="N136" s="223" t="s">
        <v>41</v>
      </c>
      <c r="O136" s="86"/>
      <c r="P136" s="224">
        <f>O136*H136</f>
        <v>0</v>
      </c>
      <c r="Q136" s="224">
        <v>0</v>
      </c>
      <c r="R136" s="224">
        <f>Q136*H136</f>
        <v>0</v>
      </c>
      <c r="S136" s="224">
        <v>0</v>
      </c>
      <c r="T136" s="225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26" t="s">
        <v>150</v>
      </c>
      <c r="AT136" s="226" t="s">
        <v>145</v>
      </c>
      <c r="AU136" s="226" t="s">
        <v>82</v>
      </c>
      <c r="AY136" s="19" t="s">
        <v>143</v>
      </c>
      <c r="BE136" s="227">
        <f>IF(N136="základní",J136,0)</f>
        <v>0</v>
      </c>
      <c r="BF136" s="227">
        <f>IF(N136="snížená",J136,0)</f>
        <v>0</v>
      </c>
      <c r="BG136" s="227">
        <f>IF(N136="zákl. přenesená",J136,0)</f>
        <v>0</v>
      </c>
      <c r="BH136" s="227">
        <f>IF(N136="sníž. přenesená",J136,0)</f>
        <v>0</v>
      </c>
      <c r="BI136" s="227">
        <f>IF(N136="nulová",J136,0)</f>
        <v>0</v>
      </c>
      <c r="BJ136" s="19" t="s">
        <v>82</v>
      </c>
      <c r="BK136" s="227">
        <f>ROUND(I136*H136,2)</f>
        <v>0</v>
      </c>
      <c r="BL136" s="19" t="s">
        <v>150</v>
      </c>
      <c r="BM136" s="226" t="s">
        <v>214</v>
      </c>
    </row>
    <row r="137" s="2" customFormat="1">
      <c r="A137" s="40"/>
      <c r="B137" s="41"/>
      <c r="C137" s="42"/>
      <c r="D137" s="228" t="s">
        <v>152</v>
      </c>
      <c r="E137" s="42"/>
      <c r="F137" s="229" t="s">
        <v>215</v>
      </c>
      <c r="G137" s="42"/>
      <c r="H137" s="42"/>
      <c r="I137" s="230"/>
      <c r="J137" s="42"/>
      <c r="K137" s="42"/>
      <c r="L137" s="46"/>
      <c r="M137" s="231"/>
      <c r="N137" s="232"/>
      <c r="O137" s="86"/>
      <c r="P137" s="86"/>
      <c r="Q137" s="86"/>
      <c r="R137" s="86"/>
      <c r="S137" s="86"/>
      <c r="T137" s="87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T137" s="19" t="s">
        <v>152</v>
      </c>
      <c r="AU137" s="19" t="s">
        <v>82</v>
      </c>
    </row>
    <row r="138" s="13" customFormat="1">
      <c r="A138" s="13"/>
      <c r="B138" s="233"/>
      <c r="C138" s="234"/>
      <c r="D138" s="235" t="s">
        <v>154</v>
      </c>
      <c r="E138" s="236" t="s">
        <v>19</v>
      </c>
      <c r="F138" s="237" t="s">
        <v>216</v>
      </c>
      <c r="G138" s="234"/>
      <c r="H138" s="236" t="s">
        <v>19</v>
      </c>
      <c r="I138" s="238"/>
      <c r="J138" s="234"/>
      <c r="K138" s="234"/>
      <c r="L138" s="239"/>
      <c r="M138" s="240"/>
      <c r="N138" s="241"/>
      <c r="O138" s="241"/>
      <c r="P138" s="241"/>
      <c r="Q138" s="241"/>
      <c r="R138" s="241"/>
      <c r="S138" s="241"/>
      <c r="T138" s="24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3" t="s">
        <v>154</v>
      </c>
      <c r="AU138" s="243" t="s">
        <v>82</v>
      </c>
      <c r="AV138" s="13" t="s">
        <v>76</v>
      </c>
      <c r="AW138" s="13" t="s">
        <v>31</v>
      </c>
      <c r="AX138" s="13" t="s">
        <v>69</v>
      </c>
      <c r="AY138" s="243" t="s">
        <v>143</v>
      </c>
    </row>
    <row r="139" s="14" customFormat="1">
      <c r="A139" s="14"/>
      <c r="B139" s="244"/>
      <c r="C139" s="245"/>
      <c r="D139" s="235" t="s">
        <v>154</v>
      </c>
      <c r="E139" s="246" t="s">
        <v>19</v>
      </c>
      <c r="F139" s="247" t="s">
        <v>106</v>
      </c>
      <c r="G139" s="245"/>
      <c r="H139" s="248">
        <v>1.421</v>
      </c>
      <c r="I139" s="249"/>
      <c r="J139" s="245"/>
      <c r="K139" s="245"/>
      <c r="L139" s="250"/>
      <c r="M139" s="251"/>
      <c r="N139" s="252"/>
      <c r="O139" s="252"/>
      <c r="P139" s="252"/>
      <c r="Q139" s="252"/>
      <c r="R139" s="252"/>
      <c r="S139" s="252"/>
      <c r="T139" s="253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4" t="s">
        <v>154</v>
      </c>
      <c r="AU139" s="254" t="s">
        <v>82</v>
      </c>
      <c r="AV139" s="14" t="s">
        <v>82</v>
      </c>
      <c r="AW139" s="14" t="s">
        <v>31</v>
      </c>
      <c r="AX139" s="14" t="s">
        <v>69</v>
      </c>
      <c r="AY139" s="254" t="s">
        <v>143</v>
      </c>
    </row>
    <row r="140" s="14" customFormat="1">
      <c r="A140" s="14"/>
      <c r="B140" s="244"/>
      <c r="C140" s="245"/>
      <c r="D140" s="235" t="s">
        <v>154</v>
      </c>
      <c r="E140" s="246" t="s">
        <v>19</v>
      </c>
      <c r="F140" s="247" t="s">
        <v>217</v>
      </c>
      <c r="G140" s="245"/>
      <c r="H140" s="248">
        <v>-0.96299999999999997</v>
      </c>
      <c r="I140" s="249"/>
      <c r="J140" s="245"/>
      <c r="K140" s="245"/>
      <c r="L140" s="250"/>
      <c r="M140" s="251"/>
      <c r="N140" s="252"/>
      <c r="O140" s="252"/>
      <c r="P140" s="252"/>
      <c r="Q140" s="252"/>
      <c r="R140" s="252"/>
      <c r="S140" s="252"/>
      <c r="T140" s="253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4" t="s">
        <v>154</v>
      </c>
      <c r="AU140" s="254" t="s">
        <v>82</v>
      </c>
      <c r="AV140" s="14" t="s">
        <v>82</v>
      </c>
      <c r="AW140" s="14" t="s">
        <v>31</v>
      </c>
      <c r="AX140" s="14" t="s">
        <v>69</v>
      </c>
      <c r="AY140" s="254" t="s">
        <v>143</v>
      </c>
    </row>
    <row r="141" s="13" customFormat="1">
      <c r="A141" s="13"/>
      <c r="B141" s="233"/>
      <c r="C141" s="234"/>
      <c r="D141" s="235" t="s">
        <v>154</v>
      </c>
      <c r="E141" s="236" t="s">
        <v>19</v>
      </c>
      <c r="F141" s="237" t="s">
        <v>219</v>
      </c>
      <c r="G141" s="234"/>
      <c r="H141" s="236" t="s">
        <v>19</v>
      </c>
      <c r="I141" s="238"/>
      <c r="J141" s="234"/>
      <c r="K141" s="234"/>
      <c r="L141" s="239"/>
      <c r="M141" s="240"/>
      <c r="N141" s="241"/>
      <c r="O141" s="241"/>
      <c r="P141" s="241"/>
      <c r="Q141" s="241"/>
      <c r="R141" s="241"/>
      <c r="S141" s="241"/>
      <c r="T141" s="24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3" t="s">
        <v>154</v>
      </c>
      <c r="AU141" s="243" t="s">
        <v>82</v>
      </c>
      <c r="AV141" s="13" t="s">
        <v>76</v>
      </c>
      <c r="AW141" s="13" t="s">
        <v>31</v>
      </c>
      <c r="AX141" s="13" t="s">
        <v>69</v>
      </c>
      <c r="AY141" s="243" t="s">
        <v>143</v>
      </c>
    </row>
    <row r="142" s="14" customFormat="1">
      <c r="A142" s="14"/>
      <c r="B142" s="244"/>
      <c r="C142" s="245"/>
      <c r="D142" s="235" t="s">
        <v>154</v>
      </c>
      <c r="E142" s="246" t="s">
        <v>19</v>
      </c>
      <c r="F142" s="247" t="s">
        <v>407</v>
      </c>
      <c r="G142" s="245"/>
      <c r="H142" s="248">
        <v>0.19600000000000001</v>
      </c>
      <c r="I142" s="249"/>
      <c r="J142" s="245"/>
      <c r="K142" s="245"/>
      <c r="L142" s="250"/>
      <c r="M142" s="251"/>
      <c r="N142" s="252"/>
      <c r="O142" s="252"/>
      <c r="P142" s="252"/>
      <c r="Q142" s="252"/>
      <c r="R142" s="252"/>
      <c r="S142" s="252"/>
      <c r="T142" s="253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4" t="s">
        <v>154</v>
      </c>
      <c r="AU142" s="254" t="s">
        <v>82</v>
      </c>
      <c r="AV142" s="14" t="s">
        <v>82</v>
      </c>
      <c r="AW142" s="14" t="s">
        <v>31</v>
      </c>
      <c r="AX142" s="14" t="s">
        <v>69</v>
      </c>
      <c r="AY142" s="254" t="s">
        <v>143</v>
      </c>
    </row>
    <row r="143" s="15" customFormat="1">
      <c r="A143" s="15"/>
      <c r="B143" s="255"/>
      <c r="C143" s="256"/>
      <c r="D143" s="235" t="s">
        <v>154</v>
      </c>
      <c r="E143" s="257" t="s">
        <v>108</v>
      </c>
      <c r="F143" s="258" t="s">
        <v>175</v>
      </c>
      <c r="G143" s="256"/>
      <c r="H143" s="259">
        <v>0.65400000000000003</v>
      </c>
      <c r="I143" s="260"/>
      <c r="J143" s="256"/>
      <c r="K143" s="256"/>
      <c r="L143" s="261"/>
      <c r="M143" s="262"/>
      <c r="N143" s="263"/>
      <c r="O143" s="263"/>
      <c r="P143" s="263"/>
      <c r="Q143" s="263"/>
      <c r="R143" s="263"/>
      <c r="S143" s="263"/>
      <c r="T143" s="264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T143" s="265" t="s">
        <v>154</v>
      </c>
      <c r="AU143" s="265" t="s">
        <v>82</v>
      </c>
      <c r="AV143" s="15" t="s">
        <v>150</v>
      </c>
      <c r="AW143" s="15" t="s">
        <v>31</v>
      </c>
      <c r="AX143" s="15" t="s">
        <v>76</v>
      </c>
      <c r="AY143" s="265" t="s">
        <v>143</v>
      </c>
    </row>
    <row r="144" s="2" customFormat="1" ht="37.8" customHeight="1">
      <c r="A144" s="40"/>
      <c r="B144" s="41"/>
      <c r="C144" s="215" t="s">
        <v>221</v>
      </c>
      <c r="D144" s="215" t="s">
        <v>145</v>
      </c>
      <c r="E144" s="216" t="s">
        <v>222</v>
      </c>
      <c r="F144" s="217" t="s">
        <v>223</v>
      </c>
      <c r="G144" s="218" t="s">
        <v>186</v>
      </c>
      <c r="H144" s="219">
        <v>0.65400000000000003</v>
      </c>
      <c r="I144" s="220"/>
      <c r="J144" s="221">
        <f>ROUND(I144*H144,2)</f>
        <v>0</v>
      </c>
      <c r="K144" s="217" t="s">
        <v>149</v>
      </c>
      <c r="L144" s="46"/>
      <c r="M144" s="222" t="s">
        <v>19</v>
      </c>
      <c r="N144" s="223" t="s">
        <v>41</v>
      </c>
      <c r="O144" s="86"/>
      <c r="P144" s="224">
        <f>O144*H144</f>
        <v>0</v>
      </c>
      <c r="Q144" s="224">
        <v>0</v>
      </c>
      <c r="R144" s="224">
        <f>Q144*H144</f>
        <v>0</v>
      </c>
      <c r="S144" s="224">
        <v>0</v>
      </c>
      <c r="T144" s="225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26" t="s">
        <v>150</v>
      </c>
      <c r="AT144" s="226" t="s">
        <v>145</v>
      </c>
      <c r="AU144" s="226" t="s">
        <v>82</v>
      </c>
      <c r="AY144" s="19" t="s">
        <v>143</v>
      </c>
      <c r="BE144" s="227">
        <f>IF(N144="základní",J144,0)</f>
        <v>0</v>
      </c>
      <c r="BF144" s="227">
        <f>IF(N144="snížená",J144,0)</f>
        <v>0</v>
      </c>
      <c r="BG144" s="227">
        <f>IF(N144="zákl. přenesená",J144,0)</f>
        <v>0</v>
      </c>
      <c r="BH144" s="227">
        <f>IF(N144="sníž. přenesená",J144,0)</f>
        <v>0</v>
      </c>
      <c r="BI144" s="227">
        <f>IF(N144="nulová",J144,0)</f>
        <v>0</v>
      </c>
      <c r="BJ144" s="19" t="s">
        <v>82</v>
      </c>
      <c r="BK144" s="227">
        <f>ROUND(I144*H144,2)</f>
        <v>0</v>
      </c>
      <c r="BL144" s="19" t="s">
        <v>150</v>
      </c>
      <c r="BM144" s="226" t="s">
        <v>224</v>
      </c>
    </row>
    <row r="145" s="2" customFormat="1">
      <c r="A145" s="40"/>
      <c r="B145" s="41"/>
      <c r="C145" s="42"/>
      <c r="D145" s="228" t="s">
        <v>152</v>
      </c>
      <c r="E145" s="42"/>
      <c r="F145" s="229" t="s">
        <v>225</v>
      </c>
      <c r="G145" s="42"/>
      <c r="H145" s="42"/>
      <c r="I145" s="230"/>
      <c r="J145" s="42"/>
      <c r="K145" s="42"/>
      <c r="L145" s="46"/>
      <c r="M145" s="231"/>
      <c r="N145" s="232"/>
      <c r="O145" s="86"/>
      <c r="P145" s="86"/>
      <c r="Q145" s="86"/>
      <c r="R145" s="86"/>
      <c r="S145" s="86"/>
      <c r="T145" s="87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T145" s="19" t="s">
        <v>152</v>
      </c>
      <c r="AU145" s="19" t="s">
        <v>82</v>
      </c>
    </row>
    <row r="146" s="14" customFormat="1">
      <c r="A146" s="14"/>
      <c r="B146" s="244"/>
      <c r="C146" s="245"/>
      <c r="D146" s="235" t="s">
        <v>154</v>
      </c>
      <c r="E146" s="246" t="s">
        <v>19</v>
      </c>
      <c r="F146" s="247" t="s">
        <v>226</v>
      </c>
      <c r="G146" s="245"/>
      <c r="H146" s="248">
        <v>0.65400000000000003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154</v>
      </c>
      <c r="AU146" s="254" t="s">
        <v>82</v>
      </c>
      <c r="AV146" s="14" t="s">
        <v>82</v>
      </c>
      <c r="AW146" s="14" t="s">
        <v>31</v>
      </c>
      <c r="AX146" s="14" t="s">
        <v>76</v>
      </c>
      <c r="AY146" s="254" t="s">
        <v>143</v>
      </c>
    </row>
    <row r="147" s="2" customFormat="1" ht="24.15" customHeight="1">
      <c r="A147" s="40"/>
      <c r="B147" s="41"/>
      <c r="C147" s="215" t="s">
        <v>227</v>
      </c>
      <c r="D147" s="215" t="s">
        <v>145</v>
      </c>
      <c r="E147" s="216" t="s">
        <v>228</v>
      </c>
      <c r="F147" s="217" t="s">
        <v>229</v>
      </c>
      <c r="G147" s="218" t="s">
        <v>148</v>
      </c>
      <c r="H147" s="219">
        <v>37.039999999999999</v>
      </c>
      <c r="I147" s="220"/>
      <c r="J147" s="221">
        <f>ROUND(I147*H147,2)</f>
        <v>0</v>
      </c>
      <c r="K147" s="217" t="s">
        <v>149</v>
      </c>
      <c r="L147" s="46"/>
      <c r="M147" s="222" t="s">
        <v>19</v>
      </c>
      <c r="N147" s="223" t="s">
        <v>41</v>
      </c>
      <c r="O147" s="86"/>
      <c r="P147" s="224">
        <f>O147*H147</f>
        <v>0</v>
      </c>
      <c r="Q147" s="224">
        <v>0</v>
      </c>
      <c r="R147" s="224">
        <f>Q147*H147</f>
        <v>0</v>
      </c>
      <c r="S147" s="224">
        <v>0</v>
      </c>
      <c r="T147" s="225">
        <f>S147*H147</f>
        <v>0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26" t="s">
        <v>150</v>
      </c>
      <c r="AT147" s="226" t="s">
        <v>145</v>
      </c>
      <c r="AU147" s="226" t="s">
        <v>82</v>
      </c>
      <c r="AY147" s="19" t="s">
        <v>143</v>
      </c>
      <c r="BE147" s="227">
        <f>IF(N147="základní",J147,0)</f>
        <v>0</v>
      </c>
      <c r="BF147" s="227">
        <f>IF(N147="snížená",J147,0)</f>
        <v>0</v>
      </c>
      <c r="BG147" s="227">
        <f>IF(N147="zákl. přenesená",J147,0)</f>
        <v>0</v>
      </c>
      <c r="BH147" s="227">
        <f>IF(N147="sníž. přenesená",J147,0)</f>
        <v>0</v>
      </c>
      <c r="BI147" s="227">
        <f>IF(N147="nulová",J147,0)</f>
        <v>0</v>
      </c>
      <c r="BJ147" s="19" t="s">
        <v>82</v>
      </c>
      <c r="BK147" s="227">
        <f>ROUND(I147*H147,2)</f>
        <v>0</v>
      </c>
      <c r="BL147" s="19" t="s">
        <v>150</v>
      </c>
      <c r="BM147" s="226" t="s">
        <v>230</v>
      </c>
    </row>
    <row r="148" s="2" customFormat="1">
      <c r="A148" s="40"/>
      <c r="B148" s="41"/>
      <c r="C148" s="42"/>
      <c r="D148" s="228" t="s">
        <v>152</v>
      </c>
      <c r="E148" s="42"/>
      <c r="F148" s="229" t="s">
        <v>231</v>
      </c>
      <c r="G148" s="42"/>
      <c r="H148" s="42"/>
      <c r="I148" s="230"/>
      <c r="J148" s="42"/>
      <c r="K148" s="42"/>
      <c r="L148" s="46"/>
      <c r="M148" s="231"/>
      <c r="N148" s="232"/>
      <c r="O148" s="86"/>
      <c r="P148" s="86"/>
      <c r="Q148" s="86"/>
      <c r="R148" s="86"/>
      <c r="S148" s="86"/>
      <c r="T148" s="87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T148" s="19" t="s">
        <v>152</v>
      </c>
      <c r="AU148" s="19" t="s">
        <v>82</v>
      </c>
    </row>
    <row r="149" s="13" customFormat="1">
      <c r="A149" s="13"/>
      <c r="B149" s="233"/>
      <c r="C149" s="234"/>
      <c r="D149" s="235" t="s">
        <v>154</v>
      </c>
      <c r="E149" s="236" t="s">
        <v>19</v>
      </c>
      <c r="F149" s="237" t="s">
        <v>232</v>
      </c>
      <c r="G149" s="234"/>
      <c r="H149" s="236" t="s">
        <v>19</v>
      </c>
      <c r="I149" s="238"/>
      <c r="J149" s="234"/>
      <c r="K149" s="234"/>
      <c r="L149" s="239"/>
      <c r="M149" s="240"/>
      <c r="N149" s="241"/>
      <c r="O149" s="241"/>
      <c r="P149" s="241"/>
      <c r="Q149" s="241"/>
      <c r="R149" s="241"/>
      <c r="S149" s="241"/>
      <c r="T149" s="242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3" t="s">
        <v>154</v>
      </c>
      <c r="AU149" s="243" t="s">
        <v>82</v>
      </c>
      <c r="AV149" s="13" t="s">
        <v>76</v>
      </c>
      <c r="AW149" s="13" t="s">
        <v>31</v>
      </c>
      <c r="AX149" s="13" t="s">
        <v>69</v>
      </c>
      <c r="AY149" s="243" t="s">
        <v>143</v>
      </c>
    </row>
    <row r="150" s="14" customFormat="1">
      <c r="A150" s="14"/>
      <c r="B150" s="244"/>
      <c r="C150" s="245"/>
      <c r="D150" s="235" t="s">
        <v>154</v>
      </c>
      <c r="E150" s="246" t="s">
        <v>19</v>
      </c>
      <c r="F150" s="247" t="s">
        <v>233</v>
      </c>
      <c r="G150" s="245"/>
      <c r="H150" s="248">
        <v>37.039999999999999</v>
      </c>
      <c r="I150" s="249"/>
      <c r="J150" s="245"/>
      <c r="K150" s="245"/>
      <c r="L150" s="250"/>
      <c r="M150" s="251"/>
      <c r="N150" s="252"/>
      <c r="O150" s="252"/>
      <c r="P150" s="252"/>
      <c r="Q150" s="252"/>
      <c r="R150" s="252"/>
      <c r="S150" s="252"/>
      <c r="T150" s="253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4" t="s">
        <v>154</v>
      </c>
      <c r="AU150" s="254" t="s">
        <v>82</v>
      </c>
      <c r="AV150" s="14" t="s">
        <v>82</v>
      </c>
      <c r="AW150" s="14" t="s">
        <v>31</v>
      </c>
      <c r="AX150" s="14" t="s">
        <v>76</v>
      </c>
      <c r="AY150" s="254" t="s">
        <v>143</v>
      </c>
    </row>
    <row r="151" s="12" customFormat="1" ht="22.8" customHeight="1">
      <c r="A151" s="12"/>
      <c r="B151" s="199"/>
      <c r="C151" s="200"/>
      <c r="D151" s="201" t="s">
        <v>68</v>
      </c>
      <c r="E151" s="213" t="s">
        <v>82</v>
      </c>
      <c r="F151" s="213" t="s">
        <v>234</v>
      </c>
      <c r="G151" s="200"/>
      <c r="H151" s="200"/>
      <c r="I151" s="203"/>
      <c r="J151" s="214">
        <f>BK151</f>
        <v>0</v>
      </c>
      <c r="K151" s="200"/>
      <c r="L151" s="205"/>
      <c r="M151" s="206"/>
      <c r="N151" s="207"/>
      <c r="O151" s="207"/>
      <c r="P151" s="208">
        <f>SUM(P152:P155)</f>
        <v>0</v>
      </c>
      <c r="Q151" s="207"/>
      <c r="R151" s="208">
        <f>SUM(R152:R155)</f>
        <v>3.4049125</v>
      </c>
      <c r="S151" s="207"/>
      <c r="T151" s="209">
        <f>SUM(T152:T155)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10" t="s">
        <v>76</v>
      </c>
      <c r="AT151" s="211" t="s">
        <v>68</v>
      </c>
      <c r="AU151" s="211" t="s">
        <v>76</v>
      </c>
      <c r="AY151" s="210" t="s">
        <v>143</v>
      </c>
      <c r="BK151" s="212">
        <f>SUM(BK152:BK155)</f>
        <v>0</v>
      </c>
    </row>
    <row r="152" s="2" customFormat="1" ht="24.15" customHeight="1">
      <c r="A152" s="40"/>
      <c r="B152" s="41"/>
      <c r="C152" s="215" t="s">
        <v>235</v>
      </c>
      <c r="D152" s="215" t="s">
        <v>145</v>
      </c>
      <c r="E152" s="216" t="s">
        <v>243</v>
      </c>
      <c r="F152" s="217" t="s">
        <v>244</v>
      </c>
      <c r="G152" s="218" t="s">
        <v>148</v>
      </c>
      <c r="H152" s="219">
        <v>2.75</v>
      </c>
      <c r="I152" s="220"/>
      <c r="J152" s="221">
        <f>ROUND(I152*H152,2)</f>
        <v>0</v>
      </c>
      <c r="K152" s="217" t="s">
        <v>149</v>
      </c>
      <c r="L152" s="46"/>
      <c r="M152" s="222" t="s">
        <v>19</v>
      </c>
      <c r="N152" s="223" t="s">
        <v>41</v>
      </c>
      <c r="O152" s="86"/>
      <c r="P152" s="224">
        <f>O152*H152</f>
        <v>0</v>
      </c>
      <c r="Q152" s="224">
        <v>1.2381500000000001</v>
      </c>
      <c r="R152" s="224">
        <f>Q152*H152</f>
        <v>3.4049125</v>
      </c>
      <c r="S152" s="224">
        <v>0</v>
      </c>
      <c r="T152" s="225">
        <f>S152*H152</f>
        <v>0</v>
      </c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R152" s="226" t="s">
        <v>150</v>
      </c>
      <c r="AT152" s="226" t="s">
        <v>145</v>
      </c>
      <c r="AU152" s="226" t="s">
        <v>82</v>
      </c>
      <c r="AY152" s="19" t="s">
        <v>143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19" t="s">
        <v>82</v>
      </c>
      <c r="BK152" s="227">
        <f>ROUND(I152*H152,2)</f>
        <v>0</v>
      </c>
      <c r="BL152" s="19" t="s">
        <v>150</v>
      </c>
      <c r="BM152" s="226" t="s">
        <v>245</v>
      </c>
    </row>
    <row r="153" s="2" customFormat="1">
      <c r="A153" s="40"/>
      <c r="B153" s="41"/>
      <c r="C153" s="42"/>
      <c r="D153" s="228" t="s">
        <v>152</v>
      </c>
      <c r="E153" s="42"/>
      <c r="F153" s="229" t="s">
        <v>246</v>
      </c>
      <c r="G153" s="42"/>
      <c r="H153" s="42"/>
      <c r="I153" s="230"/>
      <c r="J153" s="42"/>
      <c r="K153" s="42"/>
      <c r="L153" s="46"/>
      <c r="M153" s="231"/>
      <c r="N153" s="232"/>
      <c r="O153" s="86"/>
      <c r="P153" s="86"/>
      <c r="Q153" s="86"/>
      <c r="R153" s="86"/>
      <c r="S153" s="86"/>
      <c r="T153" s="87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T153" s="19" t="s">
        <v>152</v>
      </c>
      <c r="AU153" s="19" t="s">
        <v>82</v>
      </c>
    </row>
    <row r="154" s="13" customFormat="1">
      <c r="A154" s="13"/>
      <c r="B154" s="233"/>
      <c r="C154" s="234"/>
      <c r="D154" s="235" t="s">
        <v>154</v>
      </c>
      <c r="E154" s="236" t="s">
        <v>19</v>
      </c>
      <c r="F154" s="237" t="s">
        <v>247</v>
      </c>
      <c r="G154" s="234"/>
      <c r="H154" s="236" t="s">
        <v>19</v>
      </c>
      <c r="I154" s="238"/>
      <c r="J154" s="234"/>
      <c r="K154" s="234"/>
      <c r="L154" s="239"/>
      <c r="M154" s="240"/>
      <c r="N154" s="241"/>
      <c r="O154" s="241"/>
      <c r="P154" s="241"/>
      <c r="Q154" s="241"/>
      <c r="R154" s="241"/>
      <c r="S154" s="241"/>
      <c r="T154" s="242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3" t="s">
        <v>154</v>
      </c>
      <c r="AU154" s="243" t="s">
        <v>82</v>
      </c>
      <c r="AV154" s="13" t="s">
        <v>76</v>
      </c>
      <c r="AW154" s="13" t="s">
        <v>31</v>
      </c>
      <c r="AX154" s="13" t="s">
        <v>69</v>
      </c>
      <c r="AY154" s="243" t="s">
        <v>143</v>
      </c>
    </row>
    <row r="155" s="14" customFormat="1">
      <c r="A155" s="14"/>
      <c r="B155" s="244"/>
      <c r="C155" s="245"/>
      <c r="D155" s="235" t="s">
        <v>154</v>
      </c>
      <c r="E155" s="246" t="s">
        <v>19</v>
      </c>
      <c r="F155" s="247" t="s">
        <v>241</v>
      </c>
      <c r="G155" s="245"/>
      <c r="H155" s="248">
        <v>2.75</v>
      </c>
      <c r="I155" s="249"/>
      <c r="J155" s="245"/>
      <c r="K155" s="245"/>
      <c r="L155" s="250"/>
      <c r="M155" s="251"/>
      <c r="N155" s="252"/>
      <c r="O155" s="252"/>
      <c r="P155" s="252"/>
      <c r="Q155" s="252"/>
      <c r="R155" s="252"/>
      <c r="S155" s="252"/>
      <c r="T155" s="253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4" t="s">
        <v>154</v>
      </c>
      <c r="AU155" s="254" t="s">
        <v>82</v>
      </c>
      <c r="AV155" s="14" t="s">
        <v>82</v>
      </c>
      <c r="AW155" s="14" t="s">
        <v>31</v>
      </c>
      <c r="AX155" s="14" t="s">
        <v>76</v>
      </c>
      <c r="AY155" s="254" t="s">
        <v>143</v>
      </c>
    </row>
    <row r="156" s="12" customFormat="1" ht="22.8" customHeight="1">
      <c r="A156" s="12"/>
      <c r="B156" s="199"/>
      <c r="C156" s="200"/>
      <c r="D156" s="201" t="s">
        <v>68</v>
      </c>
      <c r="E156" s="213" t="s">
        <v>176</v>
      </c>
      <c r="F156" s="213" t="s">
        <v>248</v>
      </c>
      <c r="G156" s="200"/>
      <c r="H156" s="200"/>
      <c r="I156" s="203"/>
      <c r="J156" s="214">
        <f>BK156</f>
        <v>0</v>
      </c>
      <c r="K156" s="200"/>
      <c r="L156" s="205"/>
      <c r="M156" s="206"/>
      <c r="N156" s="207"/>
      <c r="O156" s="207"/>
      <c r="P156" s="208">
        <f>SUM(P157:P166)</f>
        <v>0</v>
      </c>
      <c r="Q156" s="207"/>
      <c r="R156" s="208">
        <f>SUM(R157:R166)</f>
        <v>11.297930000000001</v>
      </c>
      <c r="S156" s="207"/>
      <c r="T156" s="209">
        <f>SUM(T157:T166)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10" t="s">
        <v>76</v>
      </c>
      <c r="AT156" s="211" t="s">
        <v>68</v>
      </c>
      <c r="AU156" s="211" t="s">
        <v>76</v>
      </c>
      <c r="AY156" s="210" t="s">
        <v>143</v>
      </c>
      <c r="BK156" s="212">
        <f>SUM(BK157:BK166)</f>
        <v>0</v>
      </c>
    </row>
    <row r="157" s="2" customFormat="1" ht="21.75" customHeight="1">
      <c r="A157" s="40"/>
      <c r="B157" s="41"/>
      <c r="C157" s="215" t="s">
        <v>242</v>
      </c>
      <c r="D157" s="215" t="s">
        <v>145</v>
      </c>
      <c r="E157" s="216" t="s">
        <v>250</v>
      </c>
      <c r="F157" s="217" t="s">
        <v>251</v>
      </c>
      <c r="G157" s="218" t="s">
        <v>148</v>
      </c>
      <c r="H157" s="219">
        <v>15</v>
      </c>
      <c r="I157" s="220"/>
      <c r="J157" s="221">
        <f>ROUND(I157*H157,2)</f>
        <v>0</v>
      </c>
      <c r="K157" s="217" t="s">
        <v>149</v>
      </c>
      <c r="L157" s="46"/>
      <c r="M157" s="222" t="s">
        <v>19</v>
      </c>
      <c r="N157" s="223" t="s">
        <v>41</v>
      </c>
      <c r="O157" s="86"/>
      <c r="P157" s="224">
        <f>O157*H157</f>
        <v>0</v>
      </c>
      <c r="Q157" s="224">
        <v>0.57499999999999996</v>
      </c>
      <c r="R157" s="224">
        <f>Q157*H157</f>
        <v>8.625</v>
      </c>
      <c r="S157" s="224">
        <v>0</v>
      </c>
      <c r="T157" s="225">
        <f>S157*H157</f>
        <v>0</v>
      </c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R157" s="226" t="s">
        <v>150</v>
      </c>
      <c r="AT157" s="226" t="s">
        <v>145</v>
      </c>
      <c r="AU157" s="226" t="s">
        <v>82</v>
      </c>
      <c r="AY157" s="19" t="s">
        <v>143</v>
      </c>
      <c r="BE157" s="227">
        <f>IF(N157="základní",J157,0)</f>
        <v>0</v>
      </c>
      <c r="BF157" s="227">
        <f>IF(N157="snížená",J157,0)</f>
        <v>0</v>
      </c>
      <c r="BG157" s="227">
        <f>IF(N157="zákl. přenesená",J157,0)</f>
        <v>0</v>
      </c>
      <c r="BH157" s="227">
        <f>IF(N157="sníž. přenesená",J157,0)</f>
        <v>0</v>
      </c>
      <c r="BI157" s="227">
        <f>IF(N157="nulová",J157,0)</f>
        <v>0</v>
      </c>
      <c r="BJ157" s="19" t="s">
        <v>82</v>
      </c>
      <c r="BK157" s="227">
        <f>ROUND(I157*H157,2)</f>
        <v>0</v>
      </c>
      <c r="BL157" s="19" t="s">
        <v>150</v>
      </c>
      <c r="BM157" s="226" t="s">
        <v>252</v>
      </c>
    </row>
    <row r="158" s="2" customFormat="1">
      <c r="A158" s="40"/>
      <c r="B158" s="41"/>
      <c r="C158" s="42"/>
      <c r="D158" s="228" t="s">
        <v>152</v>
      </c>
      <c r="E158" s="42"/>
      <c r="F158" s="229" t="s">
        <v>253</v>
      </c>
      <c r="G158" s="42"/>
      <c r="H158" s="42"/>
      <c r="I158" s="230"/>
      <c r="J158" s="42"/>
      <c r="K158" s="42"/>
      <c r="L158" s="46"/>
      <c r="M158" s="231"/>
      <c r="N158" s="232"/>
      <c r="O158" s="86"/>
      <c r="P158" s="86"/>
      <c r="Q158" s="86"/>
      <c r="R158" s="86"/>
      <c r="S158" s="86"/>
      <c r="T158" s="87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T158" s="19" t="s">
        <v>152</v>
      </c>
      <c r="AU158" s="19" t="s">
        <v>82</v>
      </c>
    </row>
    <row r="159" s="14" customFormat="1">
      <c r="A159" s="14"/>
      <c r="B159" s="244"/>
      <c r="C159" s="245"/>
      <c r="D159" s="235" t="s">
        <v>154</v>
      </c>
      <c r="E159" s="246" t="s">
        <v>19</v>
      </c>
      <c r="F159" s="247" t="s">
        <v>408</v>
      </c>
      <c r="G159" s="245"/>
      <c r="H159" s="248">
        <v>15</v>
      </c>
      <c r="I159" s="249"/>
      <c r="J159" s="245"/>
      <c r="K159" s="245"/>
      <c r="L159" s="250"/>
      <c r="M159" s="251"/>
      <c r="N159" s="252"/>
      <c r="O159" s="252"/>
      <c r="P159" s="252"/>
      <c r="Q159" s="252"/>
      <c r="R159" s="252"/>
      <c r="S159" s="252"/>
      <c r="T159" s="25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4" t="s">
        <v>154</v>
      </c>
      <c r="AU159" s="254" t="s">
        <v>82</v>
      </c>
      <c r="AV159" s="14" t="s">
        <v>82</v>
      </c>
      <c r="AW159" s="14" t="s">
        <v>31</v>
      </c>
      <c r="AX159" s="14" t="s">
        <v>76</v>
      </c>
      <c r="AY159" s="254" t="s">
        <v>143</v>
      </c>
    </row>
    <row r="160" s="2" customFormat="1" ht="37.8" customHeight="1">
      <c r="A160" s="40"/>
      <c r="B160" s="41"/>
      <c r="C160" s="215" t="s">
        <v>249</v>
      </c>
      <c r="D160" s="215" t="s">
        <v>145</v>
      </c>
      <c r="E160" s="216" t="s">
        <v>255</v>
      </c>
      <c r="F160" s="217" t="s">
        <v>256</v>
      </c>
      <c r="G160" s="218" t="s">
        <v>148</v>
      </c>
      <c r="H160" s="219">
        <v>13</v>
      </c>
      <c r="I160" s="220"/>
      <c r="J160" s="221">
        <f>ROUND(I160*H160,2)</f>
        <v>0</v>
      </c>
      <c r="K160" s="217" t="s">
        <v>149</v>
      </c>
      <c r="L160" s="46"/>
      <c r="M160" s="222" t="s">
        <v>19</v>
      </c>
      <c r="N160" s="223" t="s">
        <v>41</v>
      </c>
      <c r="O160" s="86"/>
      <c r="P160" s="224">
        <f>O160*H160</f>
        <v>0</v>
      </c>
      <c r="Q160" s="224">
        <v>0.089219999999999994</v>
      </c>
      <c r="R160" s="224">
        <f>Q160*H160</f>
        <v>1.1598599999999999</v>
      </c>
      <c r="S160" s="224">
        <v>0</v>
      </c>
      <c r="T160" s="225">
        <f>S160*H160</f>
        <v>0</v>
      </c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R160" s="226" t="s">
        <v>150</v>
      </c>
      <c r="AT160" s="226" t="s">
        <v>145</v>
      </c>
      <c r="AU160" s="226" t="s">
        <v>82</v>
      </c>
      <c r="AY160" s="19" t="s">
        <v>143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19" t="s">
        <v>82</v>
      </c>
      <c r="BK160" s="227">
        <f>ROUND(I160*H160,2)</f>
        <v>0</v>
      </c>
      <c r="BL160" s="19" t="s">
        <v>150</v>
      </c>
      <c r="BM160" s="226" t="s">
        <v>257</v>
      </c>
    </row>
    <row r="161" s="2" customFormat="1">
      <c r="A161" s="40"/>
      <c r="B161" s="41"/>
      <c r="C161" s="42"/>
      <c r="D161" s="228" t="s">
        <v>152</v>
      </c>
      <c r="E161" s="42"/>
      <c r="F161" s="229" t="s">
        <v>258</v>
      </c>
      <c r="G161" s="42"/>
      <c r="H161" s="42"/>
      <c r="I161" s="230"/>
      <c r="J161" s="42"/>
      <c r="K161" s="42"/>
      <c r="L161" s="46"/>
      <c r="M161" s="231"/>
      <c r="N161" s="232"/>
      <c r="O161" s="86"/>
      <c r="P161" s="86"/>
      <c r="Q161" s="86"/>
      <c r="R161" s="86"/>
      <c r="S161" s="86"/>
      <c r="T161" s="87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T161" s="19" t="s">
        <v>152</v>
      </c>
      <c r="AU161" s="19" t="s">
        <v>82</v>
      </c>
    </row>
    <row r="162" s="14" customFormat="1">
      <c r="A162" s="14"/>
      <c r="B162" s="244"/>
      <c r="C162" s="245"/>
      <c r="D162" s="235" t="s">
        <v>154</v>
      </c>
      <c r="E162" s="246" t="s">
        <v>19</v>
      </c>
      <c r="F162" s="247" t="s">
        <v>409</v>
      </c>
      <c r="G162" s="245"/>
      <c r="H162" s="248">
        <v>13</v>
      </c>
      <c r="I162" s="249"/>
      <c r="J162" s="245"/>
      <c r="K162" s="245"/>
      <c r="L162" s="250"/>
      <c r="M162" s="251"/>
      <c r="N162" s="252"/>
      <c r="O162" s="252"/>
      <c r="P162" s="252"/>
      <c r="Q162" s="252"/>
      <c r="R162" s="252"/>
      <c r="S162" s="252"/>
      <c r="T162" s="253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4" t="s">
        <v>154</v>
      </c>
      <c r="AU162" s="254" t="s">
        <v>82</v>
      </c>
      <c r="AV162" s="14" t="s">
        <v>82</v>
      </c>
      <c r="AW162" s="14" t="s">
        <v>31</v>
      </c>
      <c r="AX162" s="14" t="s">
        <v>69</v>
      </c>
      <c r="AY162" s="254" t="s">
        <v>143</v>
      </c>
    </row>
    <row r="163" s="15" customFormat="1">
      <c r="A163" s="15"/>
      <c r="B163" s="255"/>
      <c r="C163" s="256"/>
      <c r="D163" s="235" t="s">
        <v>154</v>
      </c>
      <c r="E163" s="257" t="s">
        <v>102</v>
      </c>
      <c r="F163" s="258" t="s">
        <v>175</v>
      </c>
      <c r="G163" s="256"/>
      <c r="H163" s="259">
        <v>13</v>
      </c>
      <c r="I163" s="260"/>
      <c r="J163" s="256"/>
      <c r="K163" s="256"/>
      <c r="L163" s="261"/>
      <c r="M163" s="262"/>
      <c r="N163" s="263"/>
      <c r="O163" s="263"/>
      <c r="P163" s="263"/>
      <c r="Q163" s="263"/>
      <c r="R163" s="263"/>
      <c r="S163" s="263"/>
      <c r="T163" s="264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65" t="s">
        <v>154</v>
      </c>
      <c r="AU163" s="265" t="s">
        <v>82</v>
      </c>
      <c r="AV163" s="15" t="s">
        <v>150</v>
      </c>
      <c r="AW163" s="15" t="s">
        <v>31</v>
      </c>
      <c r="AX163" s="15" t="s">
        <v>76</v>
      </c>
      <c r="AY163" s="265" t="s">
        <v>143</v>
      </c>
    </row>
    <row r="164" s="2" customFormat="1" ht="16.5" customHeight="1">
      <c r="A164" s="40"/>
      <c r="B164" s="41"/>
      <c r="C164" s="277" t="s">
        <v>8</v>
      </c>
      <c r="D164" s="277" t="s">
        <v>261</v>
      </c>
      <c r="E164" s="278" t="s">
        <v>262</v>
      </c>
      <c r="F164" s="279" t="s">
        <v>263</v>
      </c>
      <c r="G164" s="280" t="s">
        <v>148</v>
      </c>
      <c r="H164" s="281">
        <v>13.390000000000001</v>
      </c>
      <c r="I164" s="282"/>
      <c r="J164" s="283">
        <f>ROUND(I164*H164,2)</f>
        <v>0</v>
      </c>
      <c r="K164" s="279" t="s">
        <v>149</v>
      </c>
      <c r="L164" s="284"/>
      <c r="M164" s="285" t="s">
        <v>19</v>
      </c>
      <c r="N164" s="286" t="s">
        <v>41</v>
      </c>
      <c r="O164" s="86"/>
      <c r="P164" s="224">
        <f>O164*H164</f>
        <v>0</v>
      </c>
      <c r="Q164" s="224">
        <v>0.113</v>
      </c>
      <c r="R164" s="224">
        <f>Q164*H164</f>
        <v>1.5130700000000001</v>
      </c>
      <c r="S164" s="224">
        <v>0</v>
      </c>
      <c r="T164" s="225">
        <f>S164*H164</f>
        <v>0</v>
      </c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R164" s="226" t="s">
        <v>204</v>
      </c>
      <c r="AT164" s="226" t="s">
        <v>261</v>
      </c>
      <c r="AU164" s="226" t="s">
        <v>82</v>
      </c>
      <c r="AY164" s="19" t="s">
        <v>143</v>
      </c>
      <c r="BE164" s="227">
        <f>IF(N164="základní",J164,0)</f>
        <v>0</v>
      </c>
      <c r="BF164" s="227">
        <f>IF(N164="snížená",J164,0)</f>
        <v>0</v>
      </c>
      <c r="BG164" s="227">
        <f>IF(N164="zákl. přenesená",J164,0)</f>
        <v>0</v>
      </c>
      <c r="BH164" s="227">
        <f>IF(N164="sníž. přenesená",J164,0)</f>
        <v>0</v>
      </c>
      <c r="BI164" s="227">
        <f>IF(N164="nulová",J164,0)</f>
        <v>0</v>
      </c>
      <c r="BJ164" s="19" t="s">
        <v>82</v>
      </c>
      <c r="BK164" s="227">
        <f>ROUND(I164*H164,2)</f>
        <v>0</v>
      </c>
      <c r="BL164" s="19" t="s">
        <v>150</v>
      </c>
      <c r="BM164" s="226" t="s">
        <v>264</v>
      </c>
    </row>
    <row r="165" s="13" customFormat="1">
      <c r="A165" s="13"/>
      <c r="B165" s="233"/>
      <c r="C165" s="234"/>
      <c r="D165" s="235" t="s">
        <v>154</v>
      </c>
      <c r="E165" s="236" t="s">
        <v>19</v>
      </c>
      <c r="F165" s="237" t="s">
        <v>265</v>
      </c>
      <c r="G165" s="234"/>
      <c r="H165" s="236" t="s">
        <v>19</v>
      </c>
      <c r="I165" s="238"/>
      <c r="J165" s="234"/>
      <c r="K165" s="234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154</v>
      </c>
      <c r="AU165" s="243" t="s">
        <v>82</v>
      </c>
      <c r="AV165" s="13" t="s">
        <v>76</v>
      </c>
      <c r="AW165" s="13" t="s">
        <v>31</v>
      </c>
      <c r="AX165" s="13" t="s">
        <v>69</v>
      </c>
      <c r="AY165" s="243" t="s">
        <v>143</v>
      </c>
    </row>
    <row r="166" s="14" customFormat="1">
      <c r="A166" s="14"/>
      <c r="B166" s="244"/>
      <c r="C166" s="245"/>
      <c r="D166" s="235" t="s">
        <v>154</v>
      </c>
      <c r="E166" s="246" t="s">
        <v>19</v>
      </c>
      <c r="F166" s="247" t="s">
        <v>266</v>
      </c>
      <c r="G166" s="245"/>
      <c r="H166" s="248">
        <v>13.390000000000001</v>
      </c>
      <c r="I166" s="249"/>
      <c r="J166" s="245"/>
      <c r="K166" s="245"/>
      <c r="L166" s="250"/>
      <c r="M166" s="251"/>
      <c r="N166" s="252"/>
      <c r="O166" s="252"/>
      <c r="P166" s="252"/>
      <c r="Q166" s="252"/>
      <c r="R166" s="252"/>
      <c r="S166" s="252"/>
      <c r="T166" s="253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4" t="s">
        <v>154</v>
      </c>
      <c r="AU166" s="254" t="s">
        <v>82</v>
      </c>
      <c r="AV166" s="14" t="s">
        <v>82</v>
      </c>
      <c r="AW166" s="14" t="s">
        <v>31</v>
      </c>
      <c r="AX166" s="14" t="s">
        <v>76</v>
      </c>
      <c r="AY166" s="254" t="s">
        <v>143</v>
      </c>
    </row>
    <row r="167" s="12" customFormat="1" ht="22.8" customHeight="1">
      <c r="A167" s="12"/>
      <c r="B167" s="199"/>
      <c r="C167" s="200"/>
      <c r="D167" s="201" t="s">
        <v>68</v>
      </c>
      <c r="E167" s="213" t="s">
        <v>183</v>
      </c>
      <c r="F167" s="213" t="s">
        <v>267</v>
      </c>
      <c r="G167" s="200"/>
      <c r="H167" s="200"/>
      <c r="I167" s="203"/>
      <c r="J167" s="214">
        <f>BK167</f>
        <v>0</v>
      </c>
      <c r="K167" s="200"/>
      <c r="L167" s="205"/>
      <c r="M167" s="206"/>
      <c r="N167" s="207"/>
      <c r="O167" s="207"/>
      <c r="P167" s="208">
        <f>SUM(P168:P171)</f>
        <v>0</v>
      </c>
      <c r="Q167" s="207"/>
      <c r="R167" s="208">
        <f>SUM(R168:R171)</f>
        <v>2.97594</v>
      </c>
      <c r="S167" s="207"/>
      <c r="T167" s="209">
        <f>SUM(T168:T171)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10" t="s">
        <v>76</v>
      </c>
      <c r="AT167" s="211" t="s">
        <v>68</v>
      </c>
      <c r="AU167" s="211" t="s">
        <v>76</v>
      </c>
      <c r="AY167" s="210" t="s">
        <v>143</v>
      </c>
      <c r="BK167" s="212">
        <f>SUM(BK168:BK171)</f>
        <v>0</v>
      </c>
    </row>
    <row r="168" s="2" customFormat="1" ht="16.5" customHeight="1">
      <c r="A168" s="40"/>
      <c r="B168" s="41"/>
      <c r="C168" s="215" t="s">
        <v>260</v>
      </c>
      <c r="D168" s="215" t="s">
        <v>145</v>
      </c>
      <c r="E168" s="216" t="s">
        <v>269</v>
      </c>
      <c r="F168" s="217" t="s">
        <v>270</v>
      </c>
      <c r="G168" s="218" t="s">
        <v>148</v>
      </c>
      <c r="H168" s="219">
        <v>8.0999999999999996</v>
      </c>
      <c r="I168" s="220"/>
      <c r="J168" s="221">
        <f>ROUND(I168*H168,2)</f>
        <v>0</v>
      </c>
      <c r="K168" s="217" t="s">
        <v>149</v>
      </c>
      <c r="L168" s="46"/>
      <c r="M168" s="222" t="s">
        <v>19</v>
      </c>
      <c r="N168" s="223" t="s">
        <v>41</v>
      </c>
      <c r="O168" s="86"/>
      <c r="P168" s="224">
        <f>O168*H168</f>
        <v>0</v>
      </c>
      <c r="Q168" s="224">
        <v>0.3674</v>
      </c>
      <c r="R168" s="224">
        <f>Q168*H168</f>
        <v>2.97594</v>
      </c>
      <c r="S168" s="224">
        <v>0</v>
      </c>
      <c r="T168" s="225">
        <f>S168*H168</f>
        <v>0</v>
      </c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R168" s="226" t="s">
        <v>150</v>
      </c>
      <c r="AT168" s="226" t="s">
        <v>145</v>
      </c>
      <c r="AU168" s="226" t="s">
        <v>82</v>
      </c>
      <c r="AY168" s="19" t="s">
        <v>143</v>
      </c>
      <c r="BE168" s="227">
        <f>IF(N168="základní",J168,0)</f>
        <v>0</v>
      </c>
      <c r="BF168" s="227">
        <f>IF(N168="snížená",J168,0)</f>
        <v>0</v>
      </c>
      <c r="BG168" s="227">
        <f>IF(N168="zákl. přenesená",J168,0)</f>
        <v>0</v>
      </c>
      <c r="BH168" s="227">
        <f>IF(N168="sníž. přenesená",J168,0)</f>
        <v>0</v>
      </c>
      <c r="BI168" s="227">
        <f>IF(N168="nulová",J168,0)</f>
        <v>0</v>
      </c>
      <c r="BJ168" s="19" t="s">
        <v>82</v>
      </c>
      <c r="BK168" s="227">
        <f>ROUND(I168*H168,2)</f>
        <v>0</v>
      </c>
      <c r="BL168" s="19" t="s">
        <v>150</v>
      </c>
      <c r="BM168" s="226" t="s">
        <v>271</v>
      </c>
    </row>
    <row r="169" s="2" customFormat="1">
      <c r="A169" s="40"/>
      <c r="B169" s="41"/>
      <c r="C169" s="42"/>
      <c r="D169" s="228" t="s">
        <v>152</v>
      </c>
      <c r="E169" s="42"/>
      <c r="F169" s="229" t="s">
        <v>272</v>
      </c>
      <c r="G169" s="42"/>
      <c r="H169" s="42"/>
      <c r="I169" s="230"/>
      <c r="J169" s="42"/>
      <c r="K169" s="42"/>
      <c r="L169" s="46"/>
      <c r="M169" s="231"/>
      <c r="N169" s="232"/>
      <c r="O169" s="86"/>
      <c r="P169" s="86"/>
      <c r="Q169" s="86"/>
      <c r="R169" s="86"/>
      <c r="S169" s="86"/>
      <c r="T169" s="87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T169" s="19" t="s">
        <v>152</v>
      </c>
      <c r="AU169" s="19" t="s">
        <v>82</v>
      </c>
    </row>
    <row r="170" s="13" customFormat="1">
      <c r="A170" s="13"/>
      <c r="B170" s="233"/>
      <c r="C170" s="234"/>
      <c r="D170" s="235" t="s">
        <v>154</v>
      </c>
      <c r="E170" s="236" t="s">
        <v>19</v>
      </c>
      <c r="F170" s="237" t="s">
        <v>273</v>
      </c>
      <c r="G170" s="234"/>
      <c r="H170" s="236" t="s">
        <v>19</v>
      </c>
      <c r="I170" s="238"/>
      <c r="J170" s="234"/>
      <c r="K170" s="234"/>
      <c r="L170" s="239"/>
      <c r="M170" s="240"/>
      <c r="N170" s="241"/>
      <c r="O170" s="241"/>
      <c r="P170" s="241"/>
      <c r="Q170" s="241"/>
      <c r="R170" s="241"/>
      <c r="S170" s="241"/>
      <c r="T170" s="242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3" t="s">
        <v>154</v>
      </c>
      <c r="AU170" s="243" t="s">
        <v>82</v>
      </c>
      <c r="AV170" s="13" t="s">
        <v>76</v>
      </c>
      <c r="AW170" s="13" t="s">
        <v>31</v>
      </c>
      <c r="AX170" s="13" t="s">
        <v>69</v>
      </c>
      <c r="AY170" s="243" t="s">
        <v>143</v>
      </c>
    </row>
    <row r="171" s="14" customFormat="1">
      <c r="A171" s="14"/>
      <c r="B171" s="244"/>
      <c r="C171" s="245"/>
      <c r="D171" s="235" t="s">
        <v>154</v>
      </c>
      <c r="E171" s="246" t="s">
        <v>19</v>
      </c>
      <c r="F171" s="247" t="s">
        <v>274</v>
      </c>
      <c r="G171" s="245"/>
      <c r="H171" s="248">
        <v>8.0999999999999996</v>
      </c>
      <c r="I171" s="249"/>
      <c r="J171" s="245"/>
      <c r="K171" s="245"/>
      <c r="L171" s="250"/>
      <c r="M171" s="251"/>
      <c r="N171" s="252"/>
      <c r="O171" s="252"/>
      <c r="P171" s="252"/>
      <c r="Q171" s="252"/>
      <c r="R171" s="252"/>
      <c r="S171" s="252"/>
      <c r="T171" s="253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4" t="s">
        <v>154</v>
      </c>
      <c r="AU171" s="254" t="s">
        <v>82</v>
      </c>
      <c r="AV171" s="14" t="s">
        <v>82</v>
      </c>
      <c r="AW171" s="14" t="s">
        <v>31</v>
      </c>
      <c r="AX171" s="14" t="s">
        <v>76</v>
      </c>
      <c r="AY171" s="254" t="s">
        <v>143</v>
      </c>
    </row>
    <row r="172" s="12" customFormat="1" ht="22.8" customHeight="1">
      <c r="A172" s="12"/>
      <c r="B172" s="199"/>
      <c r="C172" s="200"/>
      <c r="D172" s="201" t="s">
        <v>68</v>
      </c>
      <c r="E172" s="213" t="s">
        <v>211</v>
      </c>
      <c r="F172" s="213" t="s">
        <v>275</v>
      </c>
      <c r="G172" s="200"/>
      <c r="H172" s="200"/>
      <c r="I172" s="203"/>
      <c r="J172" s="214">
        <f>BK172</f>
        <v>0</v>
      </c>
      <c r="K172" s="200"/>
      <c r="L172" s="205"/>
      <c r="M172" s="206"/>
      <c r="N172" s="207"/>
      <c r="O172" s="207"/>
      <c r="P172" s="208">
        <f>SUM(P173:P192)</f>
        <v>0</v>
      </c>
      <c r="Q172" s="207"/>
      <c r="R172" s="208">
        <f>SUM(R173:R192)</f>
        <v>1.3912100000000001</v>
      </c>
      <c r="S172" s="207"/>
      <c r="T172" s="209">
        <f>SUM(T173:T192)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10" t="s">
        <v>76</v>
      </c>
      <c r="AT172" s="211" t="s">
        <v>68</v>
      </c>
      <c r="AU172" s="211" t="s">
        <v>76</v>
      </c>
      <c r="AY172" s="210" t="s">
        <v>143</v>
      </c>
      <c r="BK172" s="212">
        <f>SUM(BK173:BK192)</f>
        <v>0</v>
      </c>
    </row>
    <row r="173" s="2" customFormat="1" ht="24.15" customHeight="1">
      <c r="A173" s="40"/>
      <c r="B173" s="41"/>
      <c r="C173" s="215" t="s">
        <v>268</v>
      </c>
      <c r="D173" s="215" t="s">
        <v>145</v>
      </c>
      <c r="E173" s="216" t="s">
        <v>277</v>
      </c>
      <c r="F173" s="217" t="s">
        <v>278</v>
      </c>
      <c r="G173" s="218" t="s">
        <v>165</v>
      </c>
      <c r="H173" s="219">
        <v>8.7100000000000009</v>
      </c>
      <c r="I173" s="220"/>
      <c r="J173" s="221">
        <f>ROUND(I173*H173,2)</f>
        <v>0</v>
      </c>
      <c r="K173" s="217" t="s">
        <v>149</v>
      </c>
      <c r="L173" s="46"/>
      <c r="M173" s="222" t="s">
        <v>19</v>
      </c>
      <c r="N173" s="223" t="s">
        <v>41</v>
      </c>
      <c r="O173" s="86"/>
      <c r="P173" s="224">
        <f>O173*H173</f>
        <v>0</v>
      </c>
      <c r="Q173" s="224">
        <v>0.1295</v>
      </c>
      <c r="R173" s="224">
        <f>Q173*H173</f>
        <v>1.1279450000000002</v>
      </c>
      <c r="S173" s="224">
        <v>0</v>
      </c>
      <c r="T173" s="225">
        <f>S173*H173</f>
        <v>0</v>
      </c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R173" s="226" t="s">
        <v>150</v>
      </c>
      <c r="AT173" s="226" t="s">
        <v>145</v>
      </c>
      <c r="AU173" s="226" t="s">
        <v>82</v>
      </c>
      <c r="AY173" s="19" t="s">
        <v>143</v>
      </c>
      <c r="BE173" s="227">
        <f>IF(N173="základní",J173,0)</f>
        <v>0</v>
      </c>
      <c r="BF173" s="227">
        <f>IF(N173="snížená",J173,0)</f>
        <v>0</v>
      </c>
      <c r="BG173" s="227">
        <f>IF(N173="zákl. přenesená",J173,0)</f>
        <v>0</v>
      </c>
      <c r="BH173" s="227">
        <f>IF(N173="sníž. přenesená",J173,0)</f>
        <v>0</v>
      </c>
      <c r="BI173" s="227">
        <f>IF(N173="nulová",J173,0)</f>
        <v>0</v>
      </c>
      <c r="BJ173" s="19" t="s">
        <v>82</v>
      </c>
      <c r="BK173" s="227">
        <f>ROUND(I173*H173,2)</f>
        <v>0</v>
      </c>
      <c r="BL173" s="19" t="s">
        <v>150</v>
      </c>
      <c r="BM173" s="226" t="s">
        <v>279</v>
      </c>
    </row>
    <row r="174" s="2" customFormat="1">
      <c r="A174" s="40"/>
      <c r="B174" s="41"/>
      <c r="C174" s="42"/>
      <c r="D174" s="228" t="s">
        <v>152</v>
      </c>
      <c r="E174" s="42"/>
      <c r="F174" s="229" t="s">
        <v>280</v>
      </c>
      <c r="G174" s="42"/>
      <c r="H174" s="42"/>
      <c r="I174" s="230"/>
      <c r="J174" s="42"/>
      <c r="K174" s="42"/>
      <c r="L174" s="46"/>
      <c r="M174" s="231"/>
      <c r="N174" s="232"/>
      <c r="O174" s="86"/>
      <c r="P174" s="86"/>
      <c r="Q174" s="86"/>
      <c r="R174" s="86"/>
      <c r="S174" s="86"/>
      <c r="T174" s="87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T174" s="19" t="s">
        <v>152</v>
      </c>
      <c r="AU174" s="19" t="s">
        <v>82</v>
      </c>
    </row>
    <row r="175" s="14" customFormat="1">
      <c r="A175" s="14"/>
      <c r="B175" s="244"/>
      <c r="C175" s="245"/>
      <c r="D175" s="235" t="s">
        <v>154</v>
      </c>
      <c r="E175" s="246" t="s">
        <v>19</v>
      </c>
      <c r="F175" s="247" t="s">
        <v>410</v>
      </c>
      <c r="G175" s="245"/>
      <c r="H175" s="248">
        <v>8.7100000000000009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154</v>
      </c>
      <c r="AU175" s="254" t="s">
        <v>82</v>
      </c>
      <c r="AV175" s="14" t="s">
        <v>82</v>
      </c>
      <c r="AW175" s="14" t="s">
        <v>31</v>
      </c>
      <c r="AX175" s="14" t="s">
        <v>69</v>
      </c>
      <c r="AY175" s="254" t="s">
        <v>143</v>
      </c>
    </row>
    <row r="176" s="15" customFormat="1">
      <c r="A176" s="15"/>
      <c r="B176" s="255"/>
      <c r="C176" s="256"/>
      <c r="D176" s="235" t="s">
        <v>154</v>
      </c>
      <c r="E176" s="257" t="s">
        <v>282</v>
      </c>
      <c r="F176" s="258" t="s">
        <v>175</v>
      </c>
      <c r="G176" s="256"/>
      <c r="H176" s="259">
        <v>8.7100000000000009</v>
      </c>
      <c r="I176" s="260"/>
      <c r="J176" s="256"/>
      <c r="K176" s="256"/>
      <c r="L176" s="261"/>
      <c r="M176" s="262"/>
      <c r="N176" s="263"/>
      <c r="O176" s="263"/>
      <c r="P176" s="263"/>
      <c r="Q176" s="263"/>
      <c r="R176" s="263"/>
      <c r="S176" s="263"/>
      <c r="T176" s="264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65" t="s">
        <v>154</v>
      </c>
      <c r="AU176" s="265" t="s">
        <v>82</v>
      </c>
      <c r="AV176" s="15" t="s">
        <v>150</v>
      </c>
      <c r="AW176" s="15" t="s">
        <v>31</v>
      </c>
      <c r="AX176" s="15" t="s">
        <v>76</v>
      </c>
      <c r="AY176" s="265" t="s">
        <v>143</v>
      </c>
    </row>
    <row r="177" s="2" customFormat="1" ht="16.5" customHeight="1">
      <c r="A177" s="40"/>
      <c r="B177" s="41"/>
      <c r="C177" s="277" t="s">
        <v>276</v>
      </c>
      <c r="D177" s="277" t="s">
        <v>261</v>
      </c>
      <c r="E177" s="278" t="s">
        <v>284</v>
      </c>
      <c r="F177" s="279" t="s">
        <v>285</v>
      </c>
      <c r="G177" s="280" t="s">
        <v>165</v>
      </c>
      <c r="H177" s="281">
        <v>9</v>
      </c>
      <c r="I177" s="282"/>
      <c r="J177" s="283">
        <f>ROUND(I177*H177,2)</f>
        <v>0</v>
      </c>
      <c r="K177" s="279" t="s">
        <v>149</v>
      </c>
      <c r="L177" s="284"/>
      <c r="M177" s="285" t="s">
        <v>19</v>
      </c>
      <c r="N177" s="286" t="s">
        <v>41</v>
      </c>
      <c r="O177" s="86"/>
      <c r="P177" s="224">
        <f>O177*H177</f>
        <v>0</v>
      </c>
      <c r="Q177" s="224">
        <v>0.028000000000000001</v>
      </c>
      <c r="R177" s="224">
        <f>Q177*H177</f>
        <v>0.252</v>
      </c>
      <c r="S177" s="224">
        <v>0</v>
      </c>
      <c r="T177" s="225">
        <f>S177*H177</f>
        <v>0</v>
      </c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R177" s="226" t="s">
        <v>204</v>
      </c>
      <c r="AT177" s="226" t="s">
        <v>261</v>
      </c>
      <c r="AU177" s="226" t="s">
        <v>82</v>
      </c>
      <c r="AY177" s="19" t="s">
        <v>143</v>
      </c>
      <c r="BE177" s="227">
        <f>IF(N177="základní",J177,0)</f>
        <v>0</v>
      </c>
      <c r="BF177" s="227">
        <f>IF(N177="snížená",J177,0)</f>
        <v>0</v>
      </c>
      <c r="BG177" s="227">
        <f>IF(N177="zákl. přenesená",J177,0)</f>
        <v>0</v>
      </c>
      <c r="BH177" s="227">
        <f>IF(N177="sníž. přenesená",J177,0)</f>
        <v>0</v>
      </c>
      <c r="BI177" s="227">
        <f>IF(N177="nulová",J177,0)</f>
        <v>0</v>
      </c>
      <c r="BJ177" s="19" t="s">
        <v>82</v>
      </c>
      <c r="BK177" s="227">
        <f>ROUND(I177*H177,2)</f>
        <v>0</v>
      </c>
      <c r="BL177" s="19" t="s">
        <v>150</v>
      </c>
      <c r="BM177" s="226" t="s">
        <v>286</v>
      </c>
    </row>
    <row r="178" s="14" customFormat="1">
      <c r="A178" s="14"/>
      <c r="B178" s="244"/>
      <c r="C178" s="245"/>
      <c r="D178" s="235" t="s">
        <v>154</v>
      </c>
      <c r="E178" s="246" t="s">
        <v>19</v>
      </c>
      <c r="F178" s="247" t="s">
        <v>211</v>
      </c>
      <c r="G178" s="245"/>
      <c r="H178" s="248">
        <v>9</v>
      </c>
      <c r="I178" s="249"/>
      <c r="J178" s="245"/>
      <c r="K178" s="245"/>
      <c r="L178" s="250"/>
      <c r="M178" s="251"/>
      <c r="N178" s="252"/>
      <c r="O178" s="252"/>
      <c r="P178" s="252"/>
      <c r="Q178" s="252"/>
      <c r="R178" s="252"/>
      <c r="S178" s="252"/>
      <c r="T178" s="253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4" t="s">
        <v>154</v>
      </c>
      <c r="AU178" s="254" t="s">
        <v>82</v>
      </c>
      <c r="AV178" s="14" t="s">
        <v>82</v>
      </c>
      <c r="AW178" s="14" t="s">
        <v>31</v>
      </c>
      <c r="AX178" s="14" t="s">
        <v>76</v>
      </c>
      <c r="AY178" s="254" t="s">
        <v>143</v>
      </c>
    </row>
    <row r="179" s="2" customFormat="1" ht="16.5" customHeight="1">
      <c r="A179" s="40"/>
      <c r="B179" s="41"/>
      <c r="C179" s="215" t="s">
        <v>283</v>
      </c>
      <c r="D179" s="215" t="s">
        <v>145</v>
      </c>
      <c r="E179" s="216" t="s">
        <v>288</v>
      </c>
      <c r="F179" s="217" t="s">
        <v>289</v>
      </c>
      <c r="G179" s="218" t="s">
        <v>148</v>
      </c>
      <c r="H179" s="219">
        <v>8.0999999999999996</v>
      </c>
      <c r="I179" s="220"/>
      <c r="J179" s="221">
        <f>ROUND(I179*H179,2)</f>
        <v>0</v>
      </c>
      <c r="K179" s="217" t="s">
        <v>149</v>
      </c>
      <c r="L179" s="46"/>
      <c r="M179" s="222" t="s">
        <v>19</v>
      </c>
      <c r="N179" s="223" t="s">
        <v>41</v>
      </c>
      <c r="O179" s="86"/>
      <c r="P179" s="224">
        <f>O179*H179</f>
        <v>0</v>
      </c>
      <c r="Q179" s="224">
        <v>0.00036000000000000002</v>
      </c>
      <c r="R179" s="224">
        <f>Q179*H179</f>
        <v>0.0029160000000000002</v>
      </c>
      <c r="S179" s="224">
        <v>0</v>
      </c>
      <c r="T179" s="225">
        <f>S179*H179</f>
        <v>0</v>
      </c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R179" s="226" t="s">
        <v>150</v>
      </c>
      <c r="AT179" s="226" t="s">
        <v>145</v>
      </c>
      <c r="AU179" s="226" t="s">
        <v>82</v>
      </c>
      <c r="AY179" s="19" t="s">
        <v>143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19" t="s">
        <v>82</v>
      </c>
      <c r="BK179" s="227">
        <f>ROUND(I179*H179,2)</f>
        <v>0</v>
      </c>
      <c r="BL179" s="19" t="s">
        <v>150</v>
      </c>
      <c r="BM179" s="226" t="s">
        <v>290</v>
      </c>
    </row>
    <row r="180" s="2" customFormat="1">
      <c r="A180" s="40"/>
      <c r="B180" s="41"/>
      <c r="C180" s="42"/>
      <c r="D180" s="228" t="s">
        <v>152</v>
      </c>
      <c r="E180" s="42"/>
      <c r="F180" s="229" t="s">
        <v>291</v>
      </c>
      <c r="G180" s="42"/>
      <c r="H180" s="42"/>
      <c r="I180" s="230"/>
      <c r="J180" s="42"/>
      <c r="K180" s="42"/>
      <c r="L180" s="46"/>
      <c r="M180" s="231"/>
      <c r="N180" s="232"/>
      <c r="O180" s="86"/>
      <c r="P180" s="86"/>
      <c r="Q180" s="86"/>
      <c r="R180" s="86"/>
      <c r="S180" s="86"/>
      <c r="T180" s="87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T180" s="19" t="s">
        <v>152</v>
      </c>
      <c r="AU180" s="19" t="s">
        <v>82</v>
      </c>
    </row>
    <row r="181" s="13" customFormat="1">
      <c r="A181" s="13"/>
      <c r="B181" s="233"/>
      <c r="C181" s="234"/>
      <c r="D181" s="235" t="s">
        <v>154</v>
      </c>
      <c r="E181" s="236" t="s">
        <v>19</v>
      </c>
      <c r="F181" s="237" t="s">
        <v>292</v>
      </c>
      <c r="G181" s="234"/>
      <c r="H181" s="236" t="s">
        <v>19</v>
      </c>
      <c r="I181" s="238"/>
      <c r="J181" s="234"/>
      <c r="K181" s="234"/>
      <c r="L181" s="239"/>
      <c r="M181" s="240"/>
      <c r="N181" s="241"/>
      <c r="O181" s="241"/>
      <c r="P181" s="241"/>
      <c r="Q181" s="241"/>
      <c r="R181" s="241"/>
      <c r="S181" s="241"/>
      <c r="T181" s="242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3" t="s">
        <v>154</v>
      </c>
      <c r="AU181" s="243" t="s">
        <v>82</v>
      </c>
      <c r="AV181" s="13" t="s">
        <v>76</v>
      </c>
      <c r="AW181" s="13" t="s">
        <v>31</v>
      </c>
      <c r="AX181" s="13" t="s">
        <v>69</v>
      </c>
      <c r="AY181" s="243" t="s">
        <v>143</v>
      </c>
    </row>
    <row r="182" s="14" customFormat="1">
      <c r="A182" s="14"/>
      <c r="B182" s="244"/>
      <c r="C182" s="245"/>
      <c r="D182" s="235" t="s">
        <v>154</v>
      </c>
      <c r="E182" s="246" t="s">
        <v>19</v>
      </c>
      <c r="F182" s="247" t="s">
        <v>274</v>
      </c>
      <c r="G182" s="245"/>
      <c r="H182" s="248">
        <v>8.0999999999999996</v>
      </c>
      <c r="I182" s="249"/>
      <c r="J182" s="245"/>
      <c r="K182" s="245"/>
      <c r="L182" s="250"/>
      <c r="M182" s="251"/>
      <c r="N182" s="252"/>
      <c r="O182" s="252"/>
      <c r="P182" s="252"/>
      <c r="Q182" s="252"/>
      <c r="R182" s="252"/>
      <c r="S182" s="252"/>
      <c r="T182" s="253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4" t="s">
        <v>154</v>
      </c>
      <c r="AU182" s="254" t="s">
        <v>82</v>
      </c>
      <c r="AV182" s="14" t="s">
        <v>82</v>
      </c>
      <c r="AW182" s="14" t="s">
        <v>31</v>
      </c>
      <c r="AX182" s="14" t="s">
        <v>76</v>
      </c>
      <c r="AY182" s="254" t="s">
        <v>143</v>
      </c>
    </row>
    <row r="183" s="2" customFormat="1" ht="24.15" customHeight="1">
      <c r="A183" s="40"/>
      <c r="B183" s="41"/>
      <c r="C183" s="215" t="s">
        <v>287</v>
      </c>
      <c r="D183" s="215" t="s">
        <v>145</v>
      </c>
      <c r="E183" s="216" t="s">
        <v>293</v>
      </c>
      <c r="F183" s="217" t="s">
        <v>294</v>
      </c>
      <c r="G183" s="218" t="s">
        <v>295</v>
      </c>
      <c r="H183" s="219">
        <v>21</v>
      </c>
      <c r="I183" s="220"/>
      <c r="J183" s="221">
        <f>ROUND(I183*H183,2)</f>
        <v>0</v>
      </c>
      <c r="K183" s="217" t="s">
        <v>149</v>
      </c>
      <c r="L183" s="46"/>
      <c r="M183" s="222" t="s">
        <v>19</v>
      </c>
      <c r="N183" s="223" t="s">
        <v>41</v>
      </c>
      <c r="O183" s="86"/>
      <c r="P183" s="224">
        <f>O183*H183</f>
        <v>0</v>
      </c>
      <c r="Q183" s="224">
        <v>0.00023000000000000001</v>
      </c>
      <c r="R183" s="224">
        <f>Q183*H183</f>
        <v>0.0048300000000000001</v>
      </c>
      <c r="S183" s="224">
        <v>0</v>
      </c>
      <c r="T183" s="225">
        <f>S183*H183</f>
        <v>0</v>
      </c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R183" s="226" t="s">
        <v>150</v>
      </c>
      <c r="AT183" s="226" t="s">
        <v>145</v>
      </c>
      <c r="AU183" s="226" t="s">
        <v>82</v>
      </c>
      <c r="AY183" s="19" t="s">
        <v>143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9" t="s">
        <v>82</v>
      </c>
      <c r="BK183" s="227">
        <f>ROUND(I183*H183,2)</f>
        <v>0</v>
      </c>
      <c r="BL183" s="19" t="s">
        <v>150</v>
      </c>
      <c r="BM183" s="226" t="s">
        <v>296</v>
      </c>
    </row>
    <row r="184" s="2" customFormat="1">
      <c r="A184" s="40"/>
      <c r="B184" s="41"/>
      <c r="C184" s="42"/>
      <c r="D184" s="228" t="s">
        <v>152</v>
      </c>
      <c r="E184" s="42"/>
      <c r="F184" s="229" t="s">
        <v>297</v>
      </c>
      <c r="G184" s="42"/>
      <c r="H184" s="42"/>
      <c r="I184" s="230"/>
      <c r="J184" s="42"/>
      <c r="K184" s="42"/>
      <c r="L184" s="46"/>
      <c r="M184" s="231"/>
      <c r="N184" s="232"/>
      <c r="O184" s="86"/>
      <c r="P184" s="86"/>
      <c r="Q184" s="86"/>
      <c r="R184" s="86"/>
      <c r="S184" s="86"/>
      <c r="T184" s="87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T184" s="19" t="s">
        <v>152</v>
      </c>
      <c r="AU184" s="19" t="s">
        <v>82</v>
      </c>
    </row>
    <row r="185" s="14" customFormat="1">
      <c r="A185" s="14"/>
      <c r="B185" s="244"/>
      <c r="C185" s="245"/>
      <c r="D185" s="235" t="s">
        <v>154</v>
      </c>
      <c r="E185" s="246" t="s">
        <v>19</v>
      </c>
      <c r="F185" s="247" t="s">
        <v>298</v>
      </c>
      <c r="G185" s="245"/>
      <c r="H185" s="248">
        <v>12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154</v>
      </c>
      <c r="AU185" s="254" t="s">
        <v>82</v>
      </c>
      <c r="AV185" s="14" t="s">
        <v>82</v>
      </c>
      <c r="AW185" s="14" t="s">
        <v>31</v>
      </c>
      <c r="AX185" s="14" t="s">
        <v>69</v>
      </c>
      <c r="AY185" s="254" t="s">
        <v>143</v>
      </c>
    </row>
    <row r="186" s="14" customFormat="1">
      <c r="A186" s="14"/>
      <c r="B186" s="244"/>
      <c r="C186" s="245"/>
      <c r="D186" s="235" t="s">
        <v>154</v>
      </c>
      <c r="E186" s="246" t="s">
        <v>19</v>
      </c>
      <c r="F186" s="247" t="s">
        <v>299</v>
      </c>
      <c r="G186" s="245"/>
      <c r="H186" s="248">
        <v>9</v>
      </c>
      <c r="I186" s="249"/>
      <c r="J186" s="245"/>
      <c r="K186" s="245"/>
      <c r="L186" s="250"/>
      <c r="M186" s="251"/>
      <c r="N186" s="252"/>
      <c r="O186" s="252"/>
      <c r="P186" s="252"/>
      <c r="Q186" s="252"/>
      <c r="R186" s="252"/>
      <c r="S186" s="252"/>
      <c r="T186" s="253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4" t="s">
        <v>154</v>
      </c>
      <c r="AU186" s="254" t="s">
        <v>82</v>
      </c>
      <c r="AV186" s="14" t="s">
        <v>82</v>
      </c>
      <c r="AW186" s="14" t="s">
        <v>31</v>
      </c>
      <c r="AX186" s="14" t="s">
        <v>69</v>
      </c>
      <c r="AY186" s="254" t="s">
        <v>143</v>
      </c>
    </row>
    <row r="187" s="15" customFormat="1">
      <c r="A187" s="15"/>
      <c r="B187" s="255"/>
      <c r="C187" s="256"/>
      <c r="D187" s="235" t="s">
        <v>154</v>
      </c>
      <c r="E187" s="257" t="s">
        <v>19</v>
      </c>
      <c r="F187" s="258" t="s">
        <v>175</v>
      </c>
      <c r="G187" s="256"/>
      <c r="H187" s="259">
        <v>21</v>
      </c>
      <c r="I187" s="260"/>
      <c r="J187" s="256"/>
      <c r="K187" s="256"/>
      <c r="L187" s="261"/>
      <c r="M187" s="262"/>
      <c r="N187" s="263"/>
      <c r="O187" s="263"/>
      <c r="P187" s="263"/>
      <c r="Q187" s="263"/>
      <c r="R187" s="263"/>
      <c r="S187" s="263"/>
      <c r="T187" s="264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65" t="s">
        <v>154</v>
      </c>
      <c r="AU187" s="265" t="s">
        <v>82</v>
      </c>
      <c r="AV187" s="15" t="s">
        <v>150</v>
      </c>
      <c r="AW187" s="15" t="s">
        <v>31</v>
      </c>
      <c r="AX187" s="15" t="s">
        <v>76</v>
      </c>
      <c r="AY187" s="265" t="s">
        <v>143</v>
      </c>
    </row>
    <row r="188" s="2" customFormat="1" ht="21.75" customHeight="1">
      <c r="A188" s="40"/>
      <c r="B188" s="41"/>
      <c r="C188" s="215" t="s">
        <v>7</v>
      </c>
      <c r="D188" s="215" t="s">
        <v>145</v>
      </c>
      <c r="E188" s="216" t="s">
        <v>301</v>
      </c>
      <c r="F188" s="217" t="s">
        <v>302</v>
      </c>
      <c r="G188" s="218" t="s">
        <v>295</v>
      </c>
      <c r="H188" s="219">
        <v>15.300000000000001</v>
      </c>
      <c r="I188" s="220"/>
      <c r="J188" s="221">
        <f>ROUND(I188*H188,2)</f>
        <v>0</v>
      </c>
      <c r="K188" s="217" t="s">
        <v>149</v>
      </c>
      <c r="L188" s="46"/>
      <c r="M188" s="222" t="s">
        <v>19</v>
      </c>
      <c r="N188" s="223" t="s">
        <v>41</v>
      </c>
      <c r="O188" s="86"/>
      <c r="P188" s="224">
        <f>O188*H188</f>
        <v>0</v>
      </c>
      <c r="Q188" s="224">
        <v>0.00023000000000000001</v>
      </c>
      <c r="R188" s="224">
        <f>Q188*H188</f>
        <v>0.0035190000000000004</v>
      </c>
      <c r="S188" s="224">
        <v>0</v>
      </c>
      <c r="T188" s="225">
        <f>S188*H188</f>
        <v>0</v>
      </c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R188" s="226" t="s">
        <v>150</v>
      </c>
      <c r="AT188" s="226" t="s">
        <v>145</v>
      </c>
      <c r="AU188" s="226" t="s">
        <v>82</v>
      </c>
      <c r="AY188" s="19" t="s">
        <v>143</v>
      </c>
      <c r="BE188" s="227">
        <f>IF(N188="základní",J188,0)</f>
        <v>0</v>
      </c>
      <c r="BF188" s="227">
        <f>IF(N188="snížená",J188,0)</f>
        <v>0</v>
      </c>
      <c r="BG188" s="227">
        <f>IF(N188="zákl. přenesená",J188,0)</f>
        <v>0</v>
      </c>
      <c r="BH188" s="227">
        <f>IF(N188="sníž. přenesená",J188,0)</f>
        <v>0</v>
      </c>
      <c r="BI188" s="227">
        <f>IF(N188="nulová",J188,0)</f>
        <v>0</v>
      </c>
      <c r="BJ188" s="19" t="s">
        <v>82</v>
      </c>
      <c r="BK188" s="227">
        <f>ROUND(I188*H188,2)</f>
        <v>0</v>
      </c>
      <c r="BL188" s="19" t="s">
        <v>150</v>
      </c>
      <c r="BM188" s="226" t="s">
        <v>303</v>
      </c>
    </row>
    <row r="189" s="2" customFormat="1">
      <c r="A189" s="40"/>
      <c r="B189" s="41"/>
      <c r="C189" s="42"/>
      <c r="D189" s="228" t="s">
        <v>152</v>
      </c>
      <c r="E189" s="42"/>
      <c r="F189" s="229" t="s">
        <v>304</v>
      </c>
      <c r="G189" s="42"/>
      <c r="H189" s="42"/>
      <c r="I189" s="230"/>
      <c r="J189" s="42"/>
      <c r="K189" s="42"/>
      <c r="L189" s="46"/>
      <c r="M189" s="231"/>
      <c r="N189" s="232"/>
      <c r="O189" s="86"/>
      <c r="P189" s="86"/>
      <c r="Q189" s="86"/>
      <c r="R189" s="86"/>
      <c r="S189" s="86"/>
      <c r="T189" s="87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T189" s="19" t="s">
        <v>152</v>
      </c>
      <c r="AU189" s="19" t="s">
        <v>82</v>
      </c>
    </row>
    <row r="190" s="14" customFormat="1">
      <c r="A190" s="14"/>
      <c r="B190" s="244"/>
      <c r="C190" s="245"/>
      <c r="D190" s="235" t="s">
        <v>154</v>
      </c>
      <c r="E190" s="246" t="s">
        <v>19</v>
      </c>
      <c r="F190" s="247" t="s">
        <v>298</v>
      </c>
      <c r="G190" s="245"/>
      <c r="H190" s="248">
        <v>12</v>
      </c>
      <c r="I190" s="249"/>
      <c r="J190" s="245"/>
      <c r="K190" s="245"/>
      <c r="L190" s="250"/>
      <c r="M190" s="251"/>
      <c r="N190" s="252"/>
      <c r="O190" s="252"/>
      <c r="P190" s="252"/>
      <c r="Q190" s="252"/>
      <c r="R190" s="252"/>
      <c r="S190" s="252"/>
      <c r="T190" s="253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4" t="s">
        <v>154</v>
      </c>
      <c r="AU190" s="254" t="s">
        <v>82</v>
      </c>
      <c r="AV190" s="14" t="s">
        <v>82</v>
      </c>
      <c r="AW190" s="14" t="s">
        <v>31</v>
      </c>
      <c r="AX190" s="14" t="s">
        <v>69</v>
      </c>
      <c r="AY190" s="254" t="s">
        <v>143</v>
      </c>
    </row>
    <row r="191" s="14" customFormat="1">
      <c r="A191" s="14"/>
      <c r="B191" s="244"/>
      <c r="C191" s="245"/>
      <c r="D191" s="235" t="s">
        <v>154</v>
      </c>
      <c r="E191" s="246" t="s">
        <v>19</v>
      </c>
      <c r="F191" s="247" t="s">
        <v>305</v>
      </c>
      <c r="G191" s="245"/>
      <c r="H191" s="248">
        <v>3.2999999999999998</v>
      </c>
      <c r="I191" s="249"/>
      <c r="J191" s="245"/>
      <c r="K191" s="245"/>
      <c r="L191" s="250"/>
      <c r="M191" s="251"/>
      <c r="N191" s="252"/>
      <c r="O191" s="252"/>
      <c r="P191" s="252"/>
      <c r="Q191" s="252"/>
      <c r="R191" s="252"/>
      <c r="S191" s="252"/>
      <c r="T191" s="253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4" t="s">
        <v>154</v>
      </c>
      <c r="AU191" s="254" t="s">
        <v>82</v>
      </c>
      <c r="AV191" s="14" t="s">
        <v>82</v>
      </c>
      <c r="AW191" s="14" t="s">
        <v>31</v>
      </c>
      <c r="AX191" s="14" t="s">
        <v>69</v>
      </c>
      <c r="AY191" s="254" t="s">
        <v>143</v>
      </c>
    </row>
    <row r="192" s="15" customFormat="1">
      <c r="A192" s="15"/>
      <c r="B192" s="255"/>
      <c r="C192" s="256"/>
      <c r="D192" s="235" t="s">
        <v>154</v>
      </c>
      <c r="E192" s="257" t="s">
        <v>19</v>
      </c>
      <c r="F192" s="258" t="s">
        <v>175</v>
      </c>
      <c r="G192" s="256"/>
      <c r="H192" s="259">
        <v>15.300000000000001</v>
      </c>
      <c r="I192" s="260"/>
      <c r="J192" s="256"/>
      <c r="K192" s="256"/>
      <c r="L192" s="261"/>
      <c r="M192" s="262"/>
      <c r="N192" s="263"/>
      <c r="O192" s="263"/>
      <c r="P192" s="263"/>
      <c r="Q192" s="263"/>
      <c r="R192" s="263"/>
      <c r="S192" s="263"/>
      <c r="T192" s="264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65" t="s">
        <v>154</v>
      </c>
      <c r="AU192" s="265" t="s">
        <v>82</v>
      </c>
      <c r="AV192" s="15" t="s">
        <v>150</v>
      </c>
      <c r="AW192" s="15" t="s">
        <v>31</v>
      </c>
      <c r="AX192" s="15" t="s">
        <v>76</v>
      </c>
      <c r="AY192" s="265" t="s">
        <v>143</v>
      </c>
    </row>
    <row r="193" s="12" customFormat="1" ht="22.8" customHeight="1">
      <c r="A193" s="12"/>
      <c r="B193" s="199"/>
      <c r="C193" s="200"/>
      <c r="D193" s="201" t="s">
        <v>68</v>
      </c>
      <c r="E193" s="213" t="s">
        <v>306</v>
      </c>
      <c r="F193" s="213" t="s">
        <v>307</v>
      </c>
      <c r="G193" s="200"/>
      <c r="H193" s="200"/>
      <c r="I193" s="203"/>
      <c r="J193" s="214">
        <f>BK193</f>
        <v>0</v>
      </c>
      <c r="K193" s="200"/>
      <c r="L193" s="205"/>
      <c r="M193" s="206"/>
      <c r="N193" s="207"/>
      <c r="O193" s="207"/>
      <c r="P193" s="208">
        <f>SUM(P194:P210)</f>
        <v>0</v>
      </c>
      <c r="Q193" s="207"/>
      <c r="R193" s="208">
        <f>SUM(R194:R210)</f>
        <v>0</v>
      </c>
      <c r="S193" s="207"/>
      <c r="T193" s="209">
        <f>SUM(T194:T210)</f>
        <v>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210" t="s">
        <v>76</v>
      </c>
      <c r="AT193" s="211" t="s">
        <v>68</v>
      </c>
      <c r="AU193" s="211" t="s">
        <v>76</v>
      </c>
      <c r="AY193" s="210" t="s">
        <v>143</v>
      </c>
      <c r="BK193" s="212">
        <f>SUM(BK194:BK210)</f>
        <v>0</v>
      </c>
    </row>
    <row r="194" s="2" customFormat="1" ht="24.15" customHeight="1">
      <c r="A194" s="40"/>
      <c r="B194" s="41"/>
      <c r="C194" s="215" t="s">
        <v>300</v>
      </c>
      <c r="D194" s="215" t="s">
        <v>145</v>
      </c>
      <c r="E194" s="216" t="s">
        <v>309</v>
      </c>
      <c r="F194" s="217" t="s">
        <v>310</v>
      </c>
      <c r="G194" s="218" t="s">
        <v>311</v>
      </c>
      <c r="H194" s="219">
        <v>7.9180000000000001</v>
      </c>
      <c r="I194" s="220"/>
      <c r="J194" s="221">
        <f>ROUND(I194*H194,2)</f>
        <v>0</v>
      </c>
      <c r="K194" s="217" t="s">
        <v>149</v>
      </c>
      <c r="L194" s="46"/>
      <c r="M194" s="222" t="s">
        <v>19</v>
      </c>
      <c r="N194" s="223" t="s">
        <v>41</v>
      </c>
      <c r="O194" s="86"/>
      <c r="P194" s="224">
        <f>O194*H194</f>
        <v>0</v>
      </c>
      <c r="Q194" s="224">
        <v>0</v>
      </c>
      <c r="R194" s="224">
        <f>Q194*H194</f>
        <v>0</v>
      </c>
      <c r="S194" s="224">
        <v>0</v>
      </c>
      <c r="T194" s="225">
        <f>S194*H194</f>
        <v>0</v>
      </c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R194" s="226" t="s">
        <v>150</v>
      </c>
      <c r="AT194" s="226" t="s">
        <v>145</v>
      </c>
      <c r="AU194" s="226" t="s">
        <v>82</v>
      </c>
      <c r="AY194" s="19" t="s">
        <v>143</v>
      </c>
      <c r="BE194" s="227">
        <f>IF(N194="základní",J194,0)</f>
        <v>0</v>
      </c>
      <c r="BF194" s="227">
        <f>IF(N194="snížená",J194,0)</f>
        <v>0</v>
      </c>
      <c r="BG194" s="227">
        <f>IF(N194="zákl. přenesená",J194,0)</f>
        <v>0</v>
      </c>
      <c r="BH194" s="227">
        <f>IF(N194="sníž. přenesená",J194,0)</f>
        <v>0</v>
      </c>
      <c r="BI194" s="227">
        <f>IF(N194="nulová",J194,0)</f>
        <v>0</v>
      </c>
      <c r="BJ194" s="19" t="s">
        <v>82</v>
      </c>
      <c r="BK194" s="227">
        <f>ROUND(I194*H194,2)</f>
        <v>0</v>
      </c>
      <c r="BL194" s="19" t="s">
        <v>150</v>
      </c>
      <c r="BM194" s="226" t="s">
        <v>312</v>
      </c>
    </row>
    <row r="195" s="2" customFormat="1">
      <c r="A195" s="40"/>
      <c r="B195" s="41"/>
      <c r="C195" s="42"/>
      <c r="D195" s="228" t="s">
        <v>152</v>
      </c>
      <c r="E195" s="42"/>
      <c r="F195" s="229" t="s">
        <v>313</v>
      </c>
      <c r="G195" s="42"/>
      <c r="H195" s="42"/>
      <c r="I195" s="230"/>
      <c r="J195" s="42"/>
      <c r="K195" s="42"/>
      <c r="L195" s="46"/>
      <c r="M195" s="231"/>
      <c r="N195" s="232"/>
      <c r="O195" s="86"/>
      <c r="P195" s="86"/>
      <c r="Q195" s="86"/>
      <c r="R195" s="86"/>
      <c r="S195" s="86"/>
      <c r="T195" s="87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T195" s="19" t="s">
        <v>152</v>
      </c>
      <c r="AU195" s="19" t="s">
        <v>82</v>
      </c>
    </row>
    <row r="196" s="2" customFormat="1" ht="24.15" customHeight="1">
      <c r="A196" s="40"/>
      <c r="B196" s="41"/>
      <c r="C196" s="215" t="s">
        <v>308</v>
      </c>
      <c r="D196" s="215" t="s">
        <v>145</v>
      </c>
      <c r="E196" s="216" t="s">
        <v>315</v>
      </c>
      <c r="F196" s="217" t="s">
        <v>316</v>
      </c>
      <c r="G196" s="218" t="s">
        <v>311</v>
      </c>
      <c r="H196" s="219">
        <v>31.672000000000001</v>
      </c>
      <c r="I196" s="220"/>
      <c r="J196" s="221">
        <f>ROUND(I196*H196,2)</f>
        <v>0</v>
      </c>
      <c r="K196" s="217" t="s">
        <v>149</v>
      </c>
      <c r="L196" s="46"/>
      <c r="M196" s="222" t="s">
        <v>19</v>
      </c>
      <c r="N196" s="223" t="s">
        <v>41</v>
      </c>
      <c r="O196" s="86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R196" s="226" t="s">
        <v>150</v>
      </c>
      <c r="AT196" s="226" t="s">
        <v>145</v>
      </c>
      <c r="AU196" s="226" t="s">
        <v>82</v>
      </c>
      <c r="AY196" s="19" t="s">
        <v>143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19" t="s">
        <v>82</v>
      </c>
      <c r="BK196" s="227">
        <f>ROUND(I196*H196,2)</f>
        <v>0</v>
      </c>
      <c r="BL196" s="19" t="s">
        <v>150</v>
      </c>
      <c r="BM196" s="226" t="s">
        <v>317</v>
      </c>
    </row>
    <row r="197" s="2" customFormat="1">
      <c r="A197" s="40"/>
      <c r="B197" s="41"/>
      <c r="C197" s="42"/>
      <c r="D197" s="228" t="s">
        <v>152</v>
      </c>
      <c r="E197" s="42"/>
      <c r="F197" s="229" t="s">
        <v>318</v>
      </c>
      <c r="G197" s="42"/>
      <c r="H197" s="42"/>
      <c r="I197" s="230"/>
      <c r="J197" s="42"/>
      <c r="K197" s="42"/>
      <c r="L197" s="46"/>
      <c r="M197" s="231"/>
      <c r="N197" s="232"/>
      <c r="O197" s="86"/>
      <c r="P197" s="86"/>
      <c r="Q197" s="86"/>
      <c r="R197" s="86"/>
      <c r="S197" s="86"/>
      <c r="T197" s="87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T197" s="19" t="s">
        <v>152</v>
      </c>
      <c r="AU197" s="19" t="s">
        <v>82</v>
      </c>
    </row>
    <row r="198" s="2" customFormat="1">
      <c r="A198" s="40"/>
      <c r="B198" s="41"/>
      <c r="C198" s="42"/>
      <c r="D198" s="235" t="s">
        <v>319</v>
      </c>
      <c r="E198" s="42"/>
      <c r="F198" s="287" t="s">
        <v>320</v>
      </c>
      <c r="G198" s="42"/>
      <c r="H198" s="42"/>
      <c r="I198" s="230"/>
      <c r="J198" s="42"/>
      <c r="K198" s="42"/>
      <c r="L198" s="46"/>
      <c r="M198" s="231"/>
      <c r="N198" s="232"/>
      <c r="O198" s="86"/>
      <c r="P198" s="86"/>
      <c r="Q198" s="86"/>
      <c r="R198" s="86"/>
      <c r="S198" s="86"/>
      <c r="T198" s="87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T198" s="19" t="s">
        <v>319</v>
      </c>
      <c r="AU198" s="19" t="s">
        <v>82</v>
      </c>
    </row>
    <row r="199" s="14" customFormat="1">
      <c r="A199" s="14"/>
      <c r="B199" s="244"/>
      <c r="C199" s="245"/>
      <c r="D199" s="235" t="s">
        <v>154</v>
      </c>
      <c r="E199" s="245"/>
      <c r="F199" s="247" t="s">
        <v>411</v>
      </c>
      <c r="G199" s="245"/>
      <c r="H199" s="248">
        <v>31.672000000000001</v>
      </c>
      <c r="I199" s="249"/>
      <c r="J199" s="245"/>
      <c r="K199" s="245"/>
      <c r="L199" s="250"/>
      <c r="M199" s="251"/>
      <c r="N199" s="252"/>
      <c r="O199" s="252"/>
      <c r="P199" s="252"/>
      <c r="Q199" s="252"/>
      <c r="R199" s="252"/>
      <c r="S199" s="252"/>
      <c r="T199" s="25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4" t="s">
        <v>154</v>
      </c>
      <c r="AU199" s="254" t="s">
        <v>82</v>
      </c>
      <c r="AV199" s="14" t="s">
        <v>82</v>
      </c>
      <c r="AW199" s="14" t="s">
        <v>4</v>
      </c>
      <c r="AX199" s="14" t="s">
        <v>76</v>
      </c>
      <c r="AY199" s="254" t="s">
        <v>143</v>
      </c>
    </row>
    <row r="200" s="2" customFormat="1" ht="24.15" customHeight="1">
      <c r="A200" s="40"/>
      <c r="B200" s="41"/>
      <c r="C200" s="215" t="s">
        <v>314</v>
      </c>
      <c r="D200" s="215" t="s">
        <v>145</v>
      </c>
      <c r="E200" s="216" t="s">
        <v>323</v>
      </c>
      <c r="F200" s="217" t="s">
        <v>324</v>
      </c>
      <c r="G200" s="218" t="s">
        <v>311</v>
      </c>
      <c r="H200" s="219">
        <v>17.09</v>
      </c>
      <c r="I200" s="220"/>
      <c r="J200" s="221">
        <f>ROUND(I200*H200,2)</f>
        <v>0</v>
      </c>
      <c r="K200" s="217" t="s">
        <v>149</v>
      </c>
      <c r="L200" s="46"/>
      <c r="M200" s="222" t="s">
        <v>19</v>
      </c>
      <c r="N200" s="223" t="s">
        <v>41</v>
      </c>
      <c r="O200" s="86"/>
      <c r="P200" s="224">
        <f>O200*H200</f>
        <v>0</v>
      </c>
      <c r="Q200" s="224">
        <v>0</v>
      </c>
      <c r="R200" s="224">
        <f>Q200*H200</f>
        <v>0</v>
      </c>
      <c r="S200" s="224">
        <v>0</v>
      </c>
      <c r="T200" s="225">
        <f>S200*H200</f>
        <v>0</v>
      </c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R200" s="226" t="s">
        <v>150</v>
      </c>
      <c r="AT200" s="226" t="s">
        <v>145</v>
      </c>
      <c r="AU200" s="226" t="s">
        <v>82</v>
      </c>
      <c r="AY200" s="19" t="s">
        <v>143</v>
      </c>
      <c r="BE200" s="227">
        <f>IF(N200="základní",J200,0)</f>
        <v>0</v>
      </c>
      <c r="BF200" s="227">
        <f>IF(N200="snížená",J200,0)</f>
        <v>0</v>
      </c>
      <c r="BG200" s="227">
        <f>IF(N200="zákl. přenesená",J200,0)</f>
        <v>0</v>
      </c>
      <c r="BH200" s="227">
        <f>IF(N200="sníž. přenesená",J200,0)</f>
        <v>0</v>
      </c>
      <c r="BI200" s="227">
        <f>IF(N200="nulová",J200,0)</f>
        <v>0</v>
      </c>
      <c r="BJ200" s="19" t="s">
        <v>82</v>
      </c>
      <c r="BK200" s="227">
        <f>ROUND(I200*H200,2)</f>
        <v>0</v>
      </c>
      <c r="BL200" s="19" t="s">
        <v>150</v>
      </c>
      <c r="BM200" s="226" t="s">
        <v>325</v>
      </c>
    </row>
    <row r="201" s="2" customFormat="1">
      <c r="A201" s="40"/>
      <c r="B201" s="41"/>
      <c r="C201" s="42"/>
      <c r="D201" s="228" t="s">
        <v>152</v>
      </c>
      <c r="E201" s="42"/>
      <c r="F201" s="229" t="s">
        <v>326</v>
      </c>
      <c r="G201" s="42"/>
      <c r="H201" s="42"/>
      <c r="I201" s="230"/>
      <c r="J201" s="42"/>
      <c r="K201" s="42"/>
      <c r="L201" s="46"/>
      <c r="M201" s="231"/>
      <c r="N201" s="232"/>
      <c r="O201" s="86"/>
      <c r="P201" s="86"/>
      <c r="Q201" s="86"/>
      <c r="R201" s="86"/>
      <c r="S201" s="86"/>
      <c r="T201" s="87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T201" s="19" t="s">
        <v>152</v>
      </c>
      <c r="AU201" s="19" t="s">
        <v>82</v>
      </c>
    </row>
    <row r="202" s="14" customFormat="1">
      <c r="A202" s="14"/>
      <c r="B202" s="244"/>
      <c r="C202" s="245"/>
      <c r="D202" s="235" t="s">
        <v>154</v>
      </c>
      <c r="E202" s="246" t="s">
        <v>19</v>
      </c>
      <c r="F202" s="247" t="s">
        <v>102</v>
      </c>
      <c r="G202" s="245"/>
      <c r="H202" s="248">
        <v>13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154</v>
      </c>
      <c r="AU202" s="254" t="s">
        <v>82</v>
      </c>
      <c r="AV202" s="14" t="s">
        <v>82</v>
      </c>
      <c r="AW202" s="14" t="s">
        <v>31</v>
      </c>
      <c r="AX202" s="14" t="s">
        <v>69</v>
      </c>
      <c r="AY202" s="254" t="s">
        <v>143</v>
      </c>
    </row>
    <row r="203" s="14" customFormat="1">
      <c r="A203" s="14"/>
      <c r="B203" s="244"/>
      <c r="C203" s="245"/>
      <c r="D203" s="235" t="s">
        <v>154</v>
      </c>
      <c r="E203" s="246" t="s">
        <v>19</v>
      </c>
      <c r="F203" s="247" t="s">
        <v>327</v>
      </c>
      <c r="G203" s="245"/>
      <c r="H203" s="248">
        <v>2.0129999999999999</v>
      </c>
      <c r="I203" s="249"/>
      <c r="J203" s="245"/>
      <c r="K203" s="245"/>
      <c r="L203" s="250"/>
      <c r="M203" s="251"/>
      <c r="N203" s="252"/>
      <c r="O203" s="252"/>
      <c r="P203" s="252"/>
      <c r="Q203" s="252"/>
      <c r="R203" s="252"/>
      <c r="S203" s="252"/>
      <c r="T203" s="253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4" t="s">
        <v>154</v>
      </c>
      <c r="AU203" s="254" t="s">
        <v>82</v>
      </c>
      <c r="AV203" s="14" t="s">
        <v>82</v>
      </c>
      <c r="AW203" s="14" t="s">
        <v>31</v>
      </c>
      <c r="AX203" s="14" t="s">
        <v>69</v>
      </c>
      <c r="AY203" s="254" t="s">
        <v>143</v>
      </c>
    </row>
    <row r="204" s="13" customFormat="1">
      <c r="A204" s="13"/>
      <c r="B204" s="233"/>
      <c r="C204" s="234"/>
      <c r="D204" s="235" t="s">
        <v>154</v>
      </c>
      <c r="E204" s="236" t="s">
        <v>19</v>
      </c>
      <c r="F204" s="237" t="s">
        <v>328</v>
      </c>
      <c r="G204" s="234"/>
      <c r="H204" s="236" t="s">
        <v>19</v>
      </c>
      <c r="I204" s="238"/>
      <c r="J204" s="234"/>
      <c r="K204" s="234"/>
      <c r="L204" s="239"/>
      <c r="M204" s="240"/>
      <c r="N204" s="241"/>
      <c r="O204" s="241"/>
      <c r="P204" s="241"/>
      <c r="Q204" s="241"/>
      <c r="R204" s="241"/>
      <c r="S204" s="241"/>
      <c r="T204" s="242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3" t="s">
        <v>154</v>
      </c>
      <c r="AU204" s="243" t="s">
        <v>82</v>
      </c>
      <c r="AV204" s="13" t="s">
        <v>76</v>
      </c>
      <c r="AW204" s="13" t="s">
        <v>31</v>
      </c>
      <c r="AX204" s="13" t="s">
        <v>69</v>
      </c>
      <c r="AY204" s="243" t="s">
        <v>143</v>
      </c>
    </row>
    <row r="205" s="14" customFormat="1">
      <c r="A205" s="14"/>
      <c r="B205" s="244"/>
      <c r="C205" s="245"/>
      <c r="D205" s="235" t="s">
        <v>154</v>
      </c>
      <c r="E205" s="246" t="s">
        <v>19</v>
      </c>
      <c r="F205" s="247" t="s">
        <v>329</v>
      </c>
      <c r="G205" s="245"/>
      <c r="H205" s="248">
        <v>2.077</v>
      </c>
      <c r="I205" s="249"/>
      <c r="J205" s="245"/>
      <c r="K205" s="245"/>
      <c r="L205" s="250"/>
      <c r="M205" s="251"/>
      <c r="N205" s="252"/>
      <c r="O205" s="252"/>
      <c r="P205" s="252"/>
      <c r="Q205" s="252"/>
      <c r="R205" s="252"/>
      <c r="S205" s="252"/>
      <c r="T205" s="253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4" t="s">
        <v>154</v>
      </c>
      <c r="AU205" s="254" t="s">
        <v>82</v>
      </c>
      <c r="AV205" s="14" t="s">
        <v>82</v>
      </c>
      <c r="AW205" s="14" t="s">
        <v>31</v>
      </c>
      <c r="AX205" s="14" t="s">
        <v>69</v>
      </c>
      <c r="AY205" s="254" t="s">
        <v>143</v>
      </c>
    </row>
    <row r="206" s="15" customFormat="1">
      <c r="A206" s="15"/>
      <c r="B206" s="255"/>
      <c r="C206" s="256"/>
      <c r="D206" s="235" t="s">
        <v>154</v>
      </c>
      <c r="E206" s="257" t="s">
        <v>19</v>
      </c>
      <c r="F206" s="258" t="s">
        <v>175</v>
      </c>
      <c r="G206" s="256"/>
      <c r="H206" s="259">
        <v>17.09</v>
      </c>
      <c r="I206" s="260"/>
      <c r="J206" s="256"/>
      <c r="K206" s="256"/>
      <c r="L206" s="261"/>
      <c r="M206" s="262"/>
      <c r="N206" s="263"/>
      <c r="O206" s="263"/>
      <c r="P206" s="263"/>
      <c r="Q206" s="263"/>
      <c r="R206" s="263"/>
      <c r="S206" s="263"/>
      <c r="T206" s="264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65" t="s">
        <v>154</v>
      </c>
      <c r="AU206" s="265" t="s">
        <v>82</v>
      </c>
      <c r="AV206" s="15" t="s">
        <v>150</v>
      </c>
      <c r="AW206" s="15" t="s">
        <v>31</v>
      </c>
      <c r="AX206" s="15" t="s">
        <v>76</v>
      </c>
      <c r="AY206" s="265" t="s">
        <v>143</v>
      </c>
    </row>
    <row r="207" s="2" customFormat="1" ht="24.15" customHeight="1">
      <c r="A207" s="40"/>
      <c r="B207" s="41"/>
      <c r="C207" s="215" t="s">
        <v>322</v>
      </c>
      <c r="D207" s="215" t="s">
        <v>145</v>
      </c>
      <c r="E207" s="216" t="s">
        <v>331</v>
      </c>
      <c r="F207" s="217" t="s">
        <v>332</v>
      </c>
      <c r="G207" s="218" t="s">
        <v>311</v>
      </c>
      <c r="H207" s="219">
        <v>4.0199999999999996</v>
      </c>
      <c r="I207" s="220"/>
      <c r="J207" s="221">
        <f>ROUND(I207*H207,2)</f>
        <v>0</v>
      </c>
      <c r="K207" s="217" t="s">
        <v>149</v>
      </c>
      <c r="L207" s="46"/>
      <c r="M207" s="222" t="s">
        <v>19</v>
      </c>
      <c r="N207" s="223" t="s">
        <v>41</v>
      </c>
      <c r="O207" s="86"/>
      <c r="P207" s="224">
        <f>O207*H207</f>
        <v>0</v>
      </c>
      <c r="Q207" s="224">
        <v>0</v>
      </c>
      <c r="R207" s="224">
        <f>Q207*H207</f>
        <v>0</v>
      </c>
      <c r="S207" s="224">
        <v>0</v>
      </c>
      <c r="T207" s="225">
        <f>S207*H207</f>
        <v>0</v>
      </c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R207" s="226" t="s">
        <v>150</v>
      </c>
      <c r="AT207" s="226" t="s">
        <v>145</v>
      </c>
      <c r="AU207" s="226" t="s">
        <v>82</v>
      </c>
      <c r="AY207" s="19" t="s">
        <v>143</v>
      </c>
      <c r="BE207" s="227">
        <f>IF(N207="základní",J207,0)</f>
        <v>0</v>
      </c>
      <c r="BF207" s="227">
        <f>IF(N207="snížená",J207,0)</f>
        <v>0</v>
      </c>
      <c r="BG207" s="227">
        <f>IF(N207="zákl. přenesená",J207,0)</f>
        <v>0</v>
      </c>
      <c r="BH207" s="227">
        <f>IF(N207="sníž. přenesená",J207,0)</f>
        <v>0</v>
      </c>
      <c r="BI207" s="227">
        <f>IF(N207="nulová",J207,0)</f>
        <v>0</v>
      </c>
      <c r="BJ207" s="19" t="s">
        <v>82</v>
      </c>
      <c r="BK207" s="227">
        <f>ROUND(I207*H207,2)</f>
        <v>0</v>
      </c>
      <c r="BL207" s="19" t="s">
        <v>150</v>
      </c>
      <c r="BM207" s="226" t="s">
        <v>333</v>
      </c>
    </row>
    <row r="208" s="2" customFormat="1">
      <c r="A208" s="40"/>
      <c r="B208" s="41"/>
      <c r="C208" s="42"/>
      <c r="D208" s="228" t="s">
        <v>152</v>
      </c>
      <c r="E208" s="42"/>
      <c r="F208" s="229" t="s">
        <v>334</v>
      </c>
      <c r="G208" s="42"/>
      <c r="H208" s="42"/>
      <c r="I208" s="230"/>
      <c r="J208" s="42"/>
      <c r="K208" s="42"/>
      <c r="L208" s="46"/>
      <c r="M208" s="231"/>
      <c r="N208" s="232"/>
      <c r="O208" s="86"/>
      <c r="P208" s="86"/>
      <c r="Q208" s="86"/>
      <c r="R208" s="86"/>
      <c r="S208" s="86"/>
      <c r="T208" s="87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T208" s="19" t="s">
        <v>152</v>
      </c>
      <c r="AU208" s="19" t="s">
        <v>82</v>
      </c>
    </row>
    <row r="209" s="13" customFormat="1">
      <c r="A209" s="13"/>
      <c r="B209" s="233"/>
      <c r="C209" s="234"/>
      <c r="D209" s="235" t="s">
        <v>154</v>
      </c>
      <c r="E209" s="236" t="s">
        <v>19</v>
      </c>
      <c r="F209" s="237" t="s">
        <v>335</v>
      </c>
      <c r="G209" s="234"/>
      <c r="H209" s="236" t="s">
        <v>19</v>
      </c>
      <c r="I209" s="238"/>
      <c r="J209" s="234"/>
      <c r="K209" s="234"/>
      <c r="L209" s="239"/>
      <c r="M209" s="240"/>
      <c r="N209" s="241"/>
      <c r="O209" s="241"/>
      <c r="P209" s="241"/>
      <c r="Q209" s="241"/>
      <c r="R209" s="241"/>
      <c r="S209" s="241"/>
      <c r="T209" s="242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3" t="s">
        <v>154</v>
      </c>
      <c r="AU209" s="243" t="s">
        <v>82</v>
      </c>
      <c r="AV209" s="13" t="s">
        <v>76</v>
      </c>
      <c r="AW209" s="13" t="s">
        <v>31</v>
      </c>
      <c r="AX209" s="13" t="s">
        <v>69</v>
      </c>
      <c r="AY209" s="243" t="s">
        <v>143</v>
      </c>
    </row>
    <row r="210" s="14" customFormat="1">
      <c r="A210" s="14"/>
      <c r="B210" s="244"/>
      <c r="C210" s="245"/>
      <c r="D210" s="235" t="s">
        <v>154</v>
      </c>
      <c r="E210" s="246" t="s">
        <v>19</v>
      </c>
      <c r="F210" s="247" t="s">
        <v>336</v>
      </c>
      <c r="G210" s="245"/>
      <c r="H210" s="248">
        <v>4.0199999999999996</v>
      </c>
      <c r="I210" s="249"/>
      <c r="J210" s="245"/>
      <c r="K210" s="245"/>
      <c r="L210" s="250"/>
      <c r="M210" s="251"/>
      <c r="N210" s="252"/>
      <c r="O210" s="252"/>
      <c r="P210" s="252"/>
      <c r="Q210" s="252"/>
      <c r="R210" s="252"/>
      <c r="S210" s="252"/>
      <c r="T210" s="253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4" t="s">
        <v>154</v>
      </c>
      <c r="AU210" s="254" t="s">
        <v>82</v>
      </c>
      <c r="AV210" s="14" t="s">
        <v>82</v>
      </c>
      <c r="AW210" s="14" t="s">
        <v>31</v>
      </c>
      <c r="AX210" s="14" t="s">
        <v>76</v>
      </c>
      <c r="AY210" s="254" t="s">
        <v>143</v>
      </c>
    </row>
    <row r="211" s="12" customFormat="1" ht="22.8" customHeight="1">
      <c r="A211" s="12"/>
      <c r="B211" s="199"/>
      <c r="C211" s="200"/>
      <c r="D211" s="201" t="s">
        <v>68</v>
      </c>
      <c r="E211" s="213" t="s">
        <v>337</v>
      </c>
      <c r="F211" s="213" t="s">
        <v>338</v>
      </c>
      <c r="G211" s="200"/>
      <c r="H211" s="200"/>
      <c r="I211" s="203"/>
      <c r="J211" s="214">
        <f>BK211</f>
        <v>0</v>
      </c>
      <c r="K211" s="200"/>
      <c r="L211" s="205"/>
      <c r="M211" s="206"/>
      <c r="N211" s="207"/>
      <c r="O211" s="207"/>
      <c r="P211" s="208">
        <f>SUM(P212:P215)</f>
        <v>0</v>
      </c>
      <c r="Q211" s="207"/>
      <c r="R211" s="208">
        <f>SUM(R212:R215)</f>
        <v>0</v>
      </c>
      <c r="S211" s="207"/>
      <c r="T211" s="209">
        <f>SUM(T212:T215)</f>
        <v>0</v>
      </c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R211" s="210" t="s">
        <v>76</v>
      </c>
      <c r="AT211" s="211" t="s">
        <v>68</v>
      </c>
      <c r="AU211" s="211" t="s">
        <v>76</v>
      </c>
      <c r="AY211" s="210" t="s">
        <v>143</v>
      </c>
      <c r="BK211" s="212">
        <f>SUM(BK212:BK215)</f>
        <v>0</v>
      </c>
    </row>
    <row r="212" s="2" customFormat="1" ht="33" customHeight="1">
      <c r="A212" s="40"/>
      <c r="B212" s="41"/>
      <c r="C212" s="215" t="s">
        <v>330</v>
      </c>
      <c r="D212" s="215" t="s">
        <v>145</v>
      </c>
      <c r="E212" s="216" t="s">
        <v>340</v>
      </c>
      <c r="F212" s="217" t="s">
        <v>341</v>
      </c>
      <c r="G212" s="218" t="s">
        <v>311</v>
      </c>
      <c r="H212" s="219">
        <v>19.07</v>
      </c>
      <c r="I212" s="220"/>
      <c r="J212" s="221">
        <f>ROUND(I212*H212,2)</f>
        <v>0</v>
      </c>
      <c r="K212" s="217" t="s">
        <v>149</v>
      </c>
      <c r="L212" s="46"/>
      <c r="M212" s="222" t="s">
        <v>19</v>
      </c>
      <c r="N212" s="223" t="s">
        <v>41</v>
      </c>
      <c r="O212" s="86"/>
      <c r="P212" s="224">
        <f>O212*H212</f>
        <v>0</v>
      </c>
      <c r="Q212" s="224">
        <v>0</v>
      </c>
      <c r="R212" s="224">
        <f>Q212*H212</f>
        <v>0</v>
      </c>
      <c r="S212" s="224">
        <v>0</v>
      </c>
      <c r="T212" s="225">
        <f>S212*H212</f>
        <v>0</v>
      </c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R212" s="226" t="s">
        <v>150</v>
      </c>
      <c r="AT212" s="226" t="s">
        <v>145</v>
      </c>
      <c r="AU212" s="226" t="s">
        <v>82</v>
      </c>
      <c r="AY212" s="19" t="s">
        <v>143</v>
      </c>
      <c r="BE212" s="227">
        <f>IF(N212="základní",J212,0)</f>
        <v>0</v>
      </c>
      <c r="BF212" s="227">
        <f>IF(N212="snížená",J212,0)</f>
        <v>0</v>
      </c>
      <c r="BG212" s="227">
        <f>IF(N212="zákl. přenesená",J212,0)</f>
        <v>0</v>
      </c>
      <c r="BH212" s="227">
        <f>IF(N212="sníž. přenesená",J212,0)</f>
        <v>0</v>
      </c>
      <c r="BI212" s="227">
        <f>IF(N212="nulová",J212,0)</f>
        <v>0</v>
      </c>
      <c r="BJ212" s="19" t="s">
        <v>82</v>
      </c>
      <c r="BK212" s="227">
        <f>ROUND(I212*H212,2)</f>
        <v>0</v>
      </c>
      <c r="BL212" s="19" t="s">
        <v>150</v>
      </c>
      <c r="BM212" s="226" t="s">
        <v>342</v>
      </c>
    </row>
    <row r="213" s="2" customFormat="1">
      <c r="A213" s="40"/>
      <c r="B213" s="41"/>
      <c r="C213" s="42"/>
      <c r="D213" s="228" t="s">
        <v>152</v>
      </c>
      <c r="E213" s="42"/>
      <c r="F213" s="229" t="s">
        <v>343</v>
      </c>
      <c r="G213" s="42"/>
      <c r="H213" s="42"/>
      <c r="I213" s="230"/>
      <c r="J213" s="42"/>
      <c r="K213" s="42"/>
      <c r="L213" s="46"/>
      <c r="M213" s="231"/>
      <c r="N213" s="232"/>
      <c r="O213" s="86"/>
      <c r="P213" s="86"/>
      <c r="Q213" s="86"/>
      <c r="R213" s="86"/>
      <c r="S213" s="86"/>
      <c r="T213" s="87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T213" s="19" t="s">
        <v>152</v>
      </c>
      <c r="AU213" s="19" t="s">
        <v>82</v>
      </c>
    </row>
    <row r="214" s="2" customFormat="1" ht="24.15" customHeight="1">
      <c r="A214" s="40"/>
      <c r="B214" s="41"/>
      <c r="C214" s="215" t="s">
        <v>339</v>
      </c>
      <c r="D214" s="215" t="s">
        <v>145</v>
      </c>
      <c r="E214" s="216" t="s">
        <v>345</v>
      </c>
      <c r="F214" s="217" t="s">
        <v>346</v>
      </c>
      <c r="G214" s="218" t="s">
        <v>311</v>
      </c>
      <c r="H214" s="219">
        <v>19.07</v>
      </c>
      <c r="I214" s="220"/>
      <c r="J214" s="221">
        <f>ROUND(I214*H214,2)</f>
        <v>0</v>
      </c>
      <c r="K214" s="217" t="s">
        <v>149</v>
      </c>
      <c r="L214" s="46"/>
      <c r="M214" s="222" t="s">
        <v>19</v>
      </c>
      <c r="N214" s="223" t="s">
        <v>41</v>
      </c>
      <c r="O214" s="86"/>
      <c r="P214" s="224">
        <f>O214*H214</f>
        <v>0</v>
      </c>
      <c r="Q214" s="224">
        <v>0</v>
      </c>
      <c r="R214" s="224">
        <f>Q214*H214</f>
        <v>0</v>
      </c>
      <c r="S214" s="224">
        <v>0</v>
      </c>
      <c r="T214" s="225">
        <f>S214*H214</f>
        <v>0</v>
      </c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R214" s="226" t="s">
        <v>150</v>
      </c>
      <c r="AT214" s="226" t="s">
        <v>145</v>
      </c>
      <c r="AU214" s="226" t="s">
        <v>82</v>
      </c>
      <c r="AY214" s="19" t="s">
        <v>143</v>
      </c>
      <c r="BE214" s="227">
        <f>IF(N214="základní",J214,0)</f>
        <v>0</v>
      </c>
      <c r="BF214" s="227">
        <f>IF(N214="snížená",J214,0)</f>
        <v>0</v>
      </c>
      <c r="BG214" s="227">
        <f>IF(N214="zákl. přenesená",J214,0)</f>
        <v>0</v>
      </c>
      <c r="BH214" s="227">
        <f>IF(N214="sníž. přenesená",J214,0)</f>
        <v>0</v>
      </c>
      <c r="BI214" s="227">
        <f>IF(N214="nulová",J214,0)</f>
        <v>0</v>
      </c>
      <c r="BJ214" s="19" t="s">
        <v>82</v>
      </c>
      <c r="BK214" s="227">
        <f>ROUND(I214*H214,2)</f>
        <v>0</v>
      </c>
      <c r="BL214" s="19" t="s">
        <v>150</v>
      </c>
      <c r="BM214" s="226" t="s">
        <v>347</v>
      </c>
    </row>
    <row r="215" s="2" customFormat="1">
      <c r="A215" s="40"/>
      <c r="B215" s="41"/>
      <c r="C215" s="42"/>
      <c r="D215" s="228" t="s">
        <v>152</v>
      </c>
      <c r="E215" s="42"/>
      <c r="F215" s="229" t="s">
        <v>348</v>
      </c>
      <c r="G215" s="42"/>
      <c r="H215" s="42"/>
      <c r="I215" s="230"/>
      <c r="J215" s="42"/>
      <c r="K215" s="42"/>
      <c r="L215" s="46"/>
      <c r="M215" s="231"/>
      <c r="N215" s="232"/>
      <c r="O215" s="86"/>
      <c r="P215" s="86"/>
      <c r="Q215" s="86"/>
      <c r="R215" s="86"/>
      <c r="S215" s="86"/>
      <c r="T215" s="87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T215" s="19" t="s">
        <v>152</v>
      </c>
      <c r="AU215" s="19" t="s">
        <v>82</v>
      </c>
    </row>
    <row r="216" s="12" customFormat="1" ht="25.92" customHeight="1">
      <c r="A216" s="12"/>
      <c r="B216" s="199"/>
      <c r="C216" s="200"/>
      <c r="D216" s="201" t="s">
        <v>68</v>
      </c>
      <c r="E216" s="202" t="s">
        <v>349</v>
      </c>
      <c r="F216" s="202" t="s">
        <v>350</v>
      </c>
      <c r="G216" s="200"/>
      <c r="H216" s="200"/>
      <c r="I216" s="203"/>
      <c r="J216" s="204">
        <f>BK216</f>
        <v>0</v>
      </c>
      <c r="K216" s="200"/>
      <c r="L216" s="205"/>
      <c r="M216" s="206"/>
      <c r="N216" s="207"/>
      <c r="O216" s="207"/>
      <c r="P216" s="208">
        <f>P217</f>
        <v>0</v>
      </c>
      <c r="Q216" s="207"/>
      <c r="R216" s="208">
        <f>R217</f>
        <v>1.2548360000000001</v>
      </c>
      <c r="S216" s="207"/>
      <c r="T216" s="209">
        <f>T217</f>
        <v>0.84999999999999998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10" t="s">
        <v>82</v>
      </c>
      <c r="AT216" s="211" t="s">
        <v>68</v>
      </c>
      <c r="AU216" s="211" t="s">
        <v>69</v>
      </c>
      <c r="AY216" s="210" t="s">
        <v>143</v>
      </c>
      <c r="BK216" s="212">
        <f>BK217</f>
        <v>0</v>
      </c>
    </row>
    <row r="217" s="12" customFormat="1" ht="22.8" customHeight="1">
      <c r="A217" s="12"/>
      <c r="B217" s="199"/>
      <c r="C217" s="200"/>
      <c r="D217" s="201" t="s">
        <v>68</v>
      </c>
      <c r="E217" s="213" t="s">
        <v>351</v>
      </c>
      <c r="F217" s="213" t="s">
        <v>352</v>
      </c>
      <c r="G217" s="200"/>
      <c r="H217" s="200"/>
      <c r="I217" s="203"/>
      <c r="J217" s="214">
        <f>BK217</f>
        <v>0</v>
      </c>
      <c r="K217" s="200"/>
      <c r="L217" s="205"/>
      <c r="M217" s="206"/>
      <c r="N217" s="207"/>
      <c r="O217" s="207"/>
      <c r="P217" s="208">
        <f>SUM(P218:P239)</f>
        <v>0</v>
      </c>
      <c r="Q217" s="207"/>
      <c r="R217" s="208">
        <f>SUM(R218:R239)</f>
        <v>1.2548360000000001</v>
      </c>
      <c r="S217" s="207"/>
      <c r="T217" s="209">
        <f>SUM(T218:T239)</f>
        <v>0.84999999999999998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R217" s="210" t="s">
        <v>82</v>
      </c>
      <c r="AT217" s="211" t="s">
        <v>68</v>
      </c>
      <c r="AU217" s="211" t="s">
        <v>76</v>
      </c>
      <c r="AY217" s="210" t="s">
        <v>143</v>
      </c>
      <c r="BK217" s="212">
        <f>SUM(BK218:BK239)</f>
        <v>0</v>
      </c>
    </row>
    <row r="218" s="2" customFormat="1" ht="16.5" customHeight="1">
      <c r="A218" s="40"/>
      <c r="B218" s="41"/>
      <c r="C218" s="215" t="s">
        <v>344</v>
      </c>
      <c r="D218" s="215" t="s">
        <v>145</v>
      </c>
      <c r="E218" s="216" t="s">
        <v>354</v>
      </c>
      <c r="F218" s="217" t="s">
        <v>355</v>
      </c>
      <c r="G218" s="218" t="s">
        <v>356</v>
      </c>
      <c r="H218" s="219">
        <v>850</v>
      </c>
      <c r="I218" s="220"/>
      <c r="J218" s="221">
        <f>ROUND(I218*H218,2)</f>
        <v>0</v>
      </c>
      <c r="K218" s="217" t="s">
        <v>149</v>
      </c>
      <c r="L218" s="46"/>
      <c r="M218" s="222" t="s">
        <v>19</v>
      </c>
      <c r="N218" s="223" t="s">
        <v>41</v>
      </c>
      <c r="O218" s="86"/>
      <c r="P218" s="224">
        <f>O218*H218</f>
        <v>0</v>
      </c>
      <c r="Q218" s="224">
        <v>0</v>
      </c>
      <c r="R218" s="224">
        <f>Q218*H218</f>
        <v>0</v>
      </c>
      <c r="S218" s="224">
        <v>0.001</v>
      </c>
      <c r="T218" s="225">
        <f>S218*H218</f>
        <v>0.84999999999999998</v>
      </c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R218" s="226" t="s">
        <v>260</v>
      </c>
      <c r="AT218" s="226" t="s">
        <v>145</v>
      </c>
      <c r="AU218" s="226" t="s">
        <v>82</v>
      </c>
      <c r="AY218" s="19" t="s">
        <v>143</v>
      </c>
      <c r="BE218" s="227">
        <f>IF(N218="základní",J218,0)</f>
        <v>0</v>
      </c>
      <c r="BF218" s="227">
        <f>IF(N218="snížená",J218,0)</f>
        <v>0</v>
      </c>
      <c r="BG218" s="227">
        <f>IF(N218="zákl. přenesená",J218,0)</f>
        <v>0</v>
      </c>
      <c r="BH218" s="227">
        <f>IF(N218="sníž. přenesená",J218,0)</f>
        <v>0</v>
      </c>
      <c r="BI218" s="227">
        <f>IF(N218="nulová",J218,0)</f>
        <v>0</v>
      </c>
      <c r="BJ218" s="19" t="s">
        <v>82</v>
      </c>
      <c r="BK218" s="227">
        <f>ROUND(I218*H218,2)</f>
        <v>0</v>
      </c>
      <c r="BL218" s="19" t="s">
        <v>260</v>
      </c>
      <c r="BM218" s="226" t="s">
        <v>412</v>
      </c>
    </row>
    <row r="219" s="2" customFormat="1">
      <c r="A219" s="40"/>
      <c r="B219" s="41"/>
      <c r="C219" s="42"/>
      <c r="D219" s="228" t="s">
        <v>152</v>
      </c>
      <c r="E219" s="42"/>
      <c r="F219" s="229" t="s">
        <v>358</v>
      </c>
      <c r="G219" s="42"/>
      <c r="H219" s="42"/>
      <c r="I219" s="230"/>
      <c r="J219" s="42"/>
      <c r="K219" s="42"/>
      <c r="L219" s="46"/>
      <c r="M219" s="231"/>
      <c r="N219" s="232"/>
      <c r="O219" s="86"/>
      <c r="P219" s="86"/>
      <c r="Q219" s="86"/>
      <c r="R219" s="86"/>
      <c r="S219" s="86"/>
      <c r="T219" s="87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T219" s="19" t="s">
        <v>152</v>
      </c>
      <c r="AU219" s="19" t="s">
        <v>82</v>
      </c>
    </row>
    <row r="220" s="13" customFormat="1">
      <c r="A220" s="13"/>
      <c r="B220" s="233"/>
      <c r="C220" s="234"/>
      <c r="D220" s="235" t="s">
        <v>154</v>
      </c>
      <c r="E220" s="236" t="s">
        <v>19</v>
      </c>
      <c r="F220" s="237" t="s">
        <v>359</v>
      </c>
      <c r="G220" s="234"/>
      <c r="H220" s="236" t="s">
        <v>19</v>
      </c>
      <c r="I220" s="238"/>
      <c r="J220" s="234"/>
      <c r="K220" s="234"/>
      <c r="L220" s="239"/>
      <c r="M220" s="240"/>
      <c r="N220" s="241"/>
      <c r="O220" s="241"/>
      <c r="P220" s="241"/>
      <c r="Q220" s="241"/>
      <c r="R220" s="241"/>
      <c r="S220" s="241"/>
      <c r="T220" s="242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3" t="s">
        <v>154</v>
      </c>
      <c r="AU220" s="243" t="s">
        <v>82</v>
      </c>
      <c r="AV220" s="13" t="s">
        <v>76</v>
      </c>
      <c r="AW220" s="13" t="s">
        <v>31</v>
      </c>
      <c r="AX220" s="13" t="s">
        <v>69</v>
      </c>
      <c r="AY220" s="243" t="s">
        <v>143</v>
      </c>
    </row>
    <row r="221" s="14" customFormat="1">
      <c r="A221" s="14"/>
      <c r="B221" s="244"/>
      <c r="C221" s="245"/>
      <c r="D221" s="235" t="s">
        <v>154</v>
      </c>
      <c r="E221" s="246" t="s">
        <v>19</v>
      </c>
      <c r="F221" s="247" t="s">
        <v>360</v>
      </c>
      <c r="G221" s="245"/>
      <c r="H221" s="248">
        <v>850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154</v>
      </c>
      <c r="AU221" s="254" t="s">
        <v>82</v>
      </c>
      <c r="AV221" s="14" t="s">
        <v>82</v>
      </c>
      <c r="AW221" s="14" t="s">
        <v>31</v>
      </c>
      <c r="AX221" s="14" t="s">
        <v>76</v>
      </c>
      <c r="AY221" s="254" t="s">
        <v>143</v>
      </c>
    </row>
    <row r="222" s="2" customFormat="1" ht="24.15" customHeight="1">
      <c r="A222" s="40"/>
      <c r="B222" s="41"/>
      <c r="C222" s="215" t="s">
        <v>353</v>
      </c>
      <c r="D222" s="215" t="s">
        <v>145</v>
      </c>
      <c r="E222" s="216" t="s">
        <v>362</v>
      </c>
      <c r="F222" s="217" t="s">
        <v>363</v>
      </c>
      <c r="G222" s="218" t="s">
        <v>311</v>
      </c>
      <c r="H222" s="219">
        <v>0.84999999999999998</v>
      </c>
      <c r="I222" s="220"/>
      <c r="J222" s="221">
        <f>ROUND(I222*H222,2)</f>
        <v>0</v>
      </c>
      <c r="K222" s="217" t="s">
        <v>149</v>
      </c>
      <c r="L222" s="46"/>
      <c r="M222" s="222" t="s">
        <v>19</v>
      </c>
      <c r="N222" s="223" t="s">
        <v>41</v>
      </c>
      <c r="O222" s="86"/>
      <c r="P222" s="224">
        <f>O222*H222</f>
        <v>0</v>
      </c>
      <c r="Q222" s="224">
        <v>0</v>
      </c>
      <c r="R222" s="224">
        <f>Q222*H222</f>
        <v>0</v>
      </c>
      <c r="S222" s="224">
        <v>0</v>
      </c>
      <c r="T222" s="225">
        <f>S222*H222</f>
        <v>0</v>
      </c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R222" s="226" t="s">
        <v>260</v>
      </c>
      <c r="AT222" s="226" t="s">
        <v>145</v>
      </c>
      <c r="AU222" s="226" t="s">
        <v>82</v>
      </c>
      <c r="AY222" s="19" t="s">
        <v>143</v>
      </c>
      <c r="BE222" s="227">
        <f>IF(N222="základní",J222,0)</f>
        <v>0</v>
      </c>
      <c r="BF222" s="227">
        <f>IF(N222="snížená",J222,0)</f>
        <v>0</v>
      </c>
      <c r="BG222" s="227">
        <f>IF(N222="zákl. přenesená",J222,0)</f>
        <v>0</v>
      </c>
      <c r="BH222" s="227">
        <f>IF(N222="sníž. přenesená",J222,0)</f>
        <v>0</v>
      </c>
      <c r="BI222" s="227">
        <f>IF(N222="nulová",J222,0)</f>
        <v>0</v>
      </c>
      <c r="BJ222" s="19" t="s">
        <v>82</v>
      </c>
      <c r="BK222" s="227">
        <f>ROUND(I222*H222,2)</f>
        <v>0</v>
      </c>
      <c r="BL222" s="19" t="s">
        <v>260</v>
      </c>
      <c r="BM222" s="226" t="s">
        <v>413</v>
      </c>
    </row>
    <row r="223" s="2" customFormat="1">
      <c r="A223" s="40"/>
      <c r="B223" s="41"/>
      <c r="C223" s="42"/>
      <c r="D223" s="228" t="s">
        <v>152</v>
      </c>
      <c r="E223" s="42"/>
      <c r="F223" s="229" t="s">
        <v>365</v>
      </c>
      <c r="G223" s="42"/>
      <c r="H223" s="42"/>
      <c r="I223" s="230"/>
      <c r="J223" s="42"/>
      <c r="K223" s="42"/>
      <c r="L223" s="46"/>
      <c r="M223" s="231"/>
      <c r="N223" s="232"/>
      <c r="O223" s="86"/>
      <c r="P223" s="86"/>
      <c r="Q223" s="86"/>
      <c r="R223" s="86"/>
      <c r="S223" s="86"/>
      <c r="T223" s="87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T223" s="19" t="s">
        <v>152</v>
      </c>
      <c r="AU223" s="19" t="s">
        <v>82</v>
      </c>
    </row>
    <row r="224" s="13" customFormat="1">
      <c r="A224" s="13"/>
      <c r="B224" s="233"/>
      <c r="C224" s="234"/>
      <c r="D224" s="235" t="s">
        <v>154</v>
      </c>
      <c r="E224" s="236" t="s">
        <v>19</v>
      </c>
      <c r="F224" s="237" t="s">
        <v>366</v>
      </c>
      <c r="G224" s="234"/>
      <c r="H224" s="236" t="s">
        <v>19</v>
      </c>
      <c r="I224" s="238"/>
      <c r="J224" s="234"/>
      <c r="K224" s="234"/>
      <c r="L224" s="239"/>
      <c r="M224" s="240"/>
      <c r="N224" s="241"/>
      <c r="O224" s="241"/>
      <c r="P224" s="241"/>
      <c r="Q224" s="241"/>
      <c r="R224" s="241"/>
      <c r="S224" s="241"/>
      <c r="T224" s="242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3" t="s">
        <v>154</v>
      </c>
      <c r="AU224" s="243" t="s">
        <v>82</v>
      </c>
      <c r="AV224" s="13" t="s">
        <v>76</v>
      </c>
      <c r="AW224" s="13" t="s">
        <v>31</v>
      </c>
      <c r="AX224" s="13" t="s">
        <v>69</v>
      </c>
      <c r="AY224" s="243" t="s">
        <v>143</v>
      </c>
    </row>
    <row r="225" s="14" customFormat="1">
      <c r="A225" s="14"/>
      <c r="B225" s="244"/>
      <c r="C225" s="245"/>
      <c r="D225" s="235" t="s">
        <v>154</v>
      </c>
      <c r="E225" s="246" t="s">
        <v>19</v>
      </c>
      <c r="F225" s="247" t="s">
        <v>367</v>
      </c>
      <c r="G225" s="245"/>
      <c r="H225" s="248">
        <v>0.84999999999999998</v>
      </c>
      <c r="I225" s="249"/>
      <c r="J225" s="245"/>
      <c r="K225" s="245"/>
      <c r="L225" s="250"/>
      <c r="M225" s="251"/>
      <c r="N225" s="252"/>
      <c r="O225" s="252"/>
      <c r="P225" s="252"/>
      <c r="Q225" s="252"/>
      <c r="R225" s="252"/>
      <c r="S225" s="252"/>
      <c r="T225" s="253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4" t="s">
        <v>154</v>
      </c>
      <c r="AU225" s="254" t="s">
        <v>82</v>
      </c>
      <c r="AV225" s="14" t="s">
        <v>82</v>
      </c>
      <c r="AW225" s="14" t="s">
        <v>31</v>
      </c>
      <c r="AX225" s="14" t="s">
        <v>76</v>
      </c>
      <c r="AY225" s="254" t="s">
        <v>143</v>
      </c>
    </row>
    <row r="226" s="2" customFormat="1" ht="16.5" customHeight="1">
      <c r="A226" s="40"/>
      <c r="B226" s="41"/>
      <c r="C226" s="215" t="s">
        <v>361</v>
      </c>
      <c r="D226" s="215" t="s">
        <v>145</v>
      </c>
      <c r="E226" s="216" t="s">
        <v>369</v>
      </c>
      <c r="F226" s="217" t="s">
        <v>370</v>
      </c>
      <c r="G226" s="218" t="s">
        <v>311</v>
      </c>
      <c r="H226" s="219">
        <v>0.84999999999999998</v>
      </c>
      <c r="I226" s="220"/>
      <c r="J226" s="221">
        <f>ROUND(I226*H226,2)</f>
        <v>0</v>
      </c>
      <c r="K226" s="217" t="s">
        <v>149</v>
      </c>
      <c r="L226" s="46"/>
      <c r="M226" s="222" t="s">
        <v>19</v>
      </c>
      <c r="N226" s="223" t="s">
        <v>41</v>
      </c>
      <c r="O226" s="86"/>
      <c r="P226" s="224">
        <f>O226*H226</f>
        <v>0</v>
      </c>
      <c r="Q226" s="224">
        <v>0</v>
      </c>
      <c r="R226" s="224">
        <f>Q226*H226</f>
        <v>0</v>
      </c>
      <c r="S226" s="224">
        <v>0</v>
      </c>
      <c r="T226" s="225">
        <f>S226*H226</f>
        <v>0</v>
      </c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R226" s="226" t="s">
        <v>260</v>
      </c>
      <c r="AT226" s="226" t="s">
        <v>145</v>
      </c>
      <c r="AU226" s="226" t="s">
        <v>82</v>
      </c>
      <c r="AY226" s="19" t="s">
        <v>143</v>
      </c>
      <c r="BE226" s="227">
        <f>IF(N226="základní",J226,0)</f>
        <v>0</v>
      </c>
      <c r="BF226" s="227">
        <f>IF(N226="snížená",J226,0)</f>
        <v>0</v>
      </c>
      <c r="BG226" s="227">
        <f>IF(N226="zákl. přenesená",J226,0)</f>
        <v>0</v>
      </c>
      <c r="BH226" s="227">
        <f>IF(N226="sníž. přenesená",J226,0)</f>
        <v>0</v>
      </c>
      <c r="BI226" s="227">
        <f>IF(N226="nulová",J226,0)</f>
        <v>0</v>
      </c>
      <c r="BJ226" s="19" t="s">
        <v>82</v>
      </c>
      <c r="BK226" s="227">
        <f>ROUND(I226*H226,2)</f>
        <v>0</v>
      </c>
      <c r="BL226" s="19" t="s">
        <v>260</v>
      </c>
      <c r="BM226" s="226" t="s">
        <v>371</v>
      </c>
    </row>
    <row r="227" s="2" customFormat="1">
      <c r="A227" s="40"/>
      <c r="B227" s="41"/>
      <c r="C227" s="42"/>
      <c r="D227" s="228" t="s">
        <v>152</v>
      </c>
      <c r="E227" s="42"/>
      <c r="F227" s="229" t="s">
        <v>372</v>
      </c>
      <c r="G227" s="42"/>
      <c r="H227" s="42"/>
      <c r="I227" s="230"/>
      <c r="J227" s="42"/>
      <c r="K227" s="42"/>
      <c r="L227" s="46"/>
      <c r="M227" s="231"/>
      <c r="N227" s="232"/>
      <c r="O227" s="86"/>
      <c r="P227" s="86"/>
      <c r="Q227" s="86"/>
      <c r="R227" s="86"/>
      <c r="S227" s="86"/>
      <c r="T227" s="87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T227" s="19" t="s">
        <v>152</v>
      </c>
      <c r="AU227" s="19" t="s">
        <v>82</v>
      </c>
    </row>
    <row r="228" s="13" customFormat="1">
      <c r="A228" s="13"/>
      <c r="B228" s="233"/>
      <c r="C228" s="234"/>
      <c r="D228" s="235" t="s">
        <v>154</v>
      </c>
      <c r="E228" s="236" t="s">
        <v>19</v>
      </c>
      <c r="F228" s="237" t="s">
        <v>373</v>
      </c>
      <c r="G228" s="234"/>
      <c r="H228" s="236" t="s">
        <v>19</v>
      </c>
      <c r="I228" s="238"/>
      <c r="J228" s="234"/>
      <c r="K228" s="234"/>
      <c r="L228" s="239"/>
      <c r="M228" s="240"/>
      <c r="N228" s="241"/>
      <c r="O228" s="241"/>
      <c r="P228" s="241"/>
      <c r="Q228" s="241"/>
      <c r="R228" s="241"/>
      <c r="S228" s="241"/>
      <c r="T228" s="242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3" t="s">
        <v>154</v>
      </c>
      <c r="AU228" s="243" t="s">
        <v>82</v>
      </c>
      <c r="AV228" s="13" t="s">
        <v>76</v>
      </c>
      <c r="AW228" s="13" t="s">
        <v>31</v>
      </c>
      <c r="AX228" s="13" t="s">
        <v>69</v>
      </c>
      <c r="AY228" s="243" t="s">
        <v>143</v>
      </c>
    </row>
    <row r="229" s="14" customFormat="1">
      <c r="A229" s="14"/>
      <c r="B229" s="244"/>
      <c r="C229" s="245"/>
      <c r="D229" s="235" t="s">
        <v>154</v>
      </c>
      <c r="E229" s="246" t="s">
        <v>19</v>
      </c>
      <c r="F229" s="247" t="s">
        <v>367</v>
      </c>
      <c r="G229" s="245"/>
      <c r="H229" s="248">
        <v>0.84999999999999998</v>
      </c>
      <c r="I229" s="249"/>
      <c r="J229" s="245"/>
      <c r="K229" s="245"/>
      <c r="L229" s="250"/>
      <c r="M229" s="251"/>
      <c r="N229" s="252"/>
      <c r="O229" s="252"/>
      <c r="P229" s="252"/>
      <c r="Q229" s="252"/>
      <c r="R229" s="252"/>
      <c r="S229" s="252"/>
      <c r="T229" s="253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4" t="s">
        <v>154</v>
      </c>
      <c r="AU229" s="254" t="s">
        <v>82</v>
      </c>
      <c r="AV229" s="14" t="s">
        <v>82</v>
      </c>
      <c r="AW229" s="14" t="s">
        <v>31</v>
      </c>
      <c r="AX229" s="14" t="s">
        <v>76</v>
      </c>
      <c r="AY229" s="254" t="s">
        <v>143</v>
      </c>
    </row>
    <row r="230" s="2" customFormat="1" ht="24.15" customHeight="1">
      <c r="A230" s="40"/>
      <c r="B230" s="41"/>
      <c r="C230" s="215" t="s">
        <v>368</v>
      </c>
      <c r="D230" s="215" t="s">
        <v>145</v>
      </c>
      <c r="E230" s="216" t="s">
        <v>375</v>
      </c>
      <c r="F230" s="217" t="s">
        <v>376</v>
      </c>
      <c r="G230" s="218" t="s">
        <v>165</v>
      </c>
      <c r="H230" s="219">
        <v>3.71</v>
      </c>
      <c r="I230" s="220"/>
      <c r="J230" s="221">
        <f>ROUND(I230*H230,2)</f>
        <v>0</v>
      </c>
      <c r="K230" s="217" t="s">
        <v>149</v>
      </c>
      <c r="L230" s="46"/>
      <c r="M230" s="222" t="s">
        <v>19</v>
      </c>
      <c r="N230" s="223" t="s">
        <v>41</v>
      </c>
      <c r="O230" s="86"/>
      <c r="P230" s="224">
        <f>O230*H230</f>
        <v>0</v>
      </c>
      <c r="Q230" s="224">
        <v>0</v>
      </c>
      <c r="R230" s="224">
        <f>Q230*H230</f>
        <v>0</v>
      </c>
      <c r="S230" s="224">
        <v>0</v>
      </c>
      <c r="T230" s="225">
        <f>S230*H230</f>
        <v>0</v>
      </c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R230" s="226" t="s">
        <v>260</v>
      </c>
      <c r="AT230" s="226" t="s">
        <v>145</v>
      </c>
      <c r="AU230" s="226" t="s">
        <v>82</v>
      </c>
      <c r="AY230" s="19" t="s">
        <v>143</v>
      </c>
      <c r="BE230" s="227">
        <f>IF(N230="základní",J230,0)</f>
        <v>0</v>
      </c>
      <c r="BF230" s="227">
        <f>IF(N230="snížená",J230,0)</f>
        <v>0</v>
      </c>
      <c r="BG230" s="227">
        <f>IF(N230="zákl. přenesená",J230,0)</f>
        <v>0</v>
      </c>
      <c r="BH230" s="227">
        <f>IF(N230="sníž. přenesená",J230,0)</f>
        <v>0</v>
      </c>
      <c r="BI230" s="227">
        <f>IF(N230="nulová",J230,0)</f>
        <v>0</v>
      </c>
      <c r="BJ230" s="19" t="s">
        <v>82</v>
      </c>
      <c r="BK230" s="227">
        <f>ROUND(I230*H230,2)</f>
        <v>0</v>
      </c>
      <c r="BL230" s="19" t="s">
        <v>260</v>
      </c>
      <c r="BM230" s="226" t="s">
        <v>377</v>
      </c>
    </row>
    <row r="231" s="2" customFormat="1">
      <c r="A231" s="40"/>
      <c r="B231" s="41"/>
      <c r="C231" s="42"/>
      <c r="D231" s="228" t="s">
        <v>152</v>
      </c>
      <c r="E231" s="42"/>
      <c r="F231" s="229" t="s">
        <v>378</v>
      </c>
      <c r="G231" s="42"/>
      <c r="H231" s="42"/>
      <c r="I231" s="230"/>
      <c r="J231" s="42"/>
      <c r="K231" s="42"/>
      <c r="L231" s="46"/>
      <c r="M231" s="231"/>
      <c r="N231" s="232"/>
      <c r="O231" s="86"/>
      <c r="P231" s="86"/>
      <c r="Q231" s="86"/>
      <c r="R231" s="86"/>
      <c r="S231" s="86"/>
      <c r="T231" s="87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T231" s="19" t="s">
        <v>152</v>
      </c>
      <c r="AU231" s="19" t="s">
        <v>82</v>
      </c>
    </row>
    <row r="232" s="2" customFormat="1" ht="24.15" customHeight="1">
      <c r="A232" s="40"/>
      <c r="B232" s="41"/>
      <c r="C232" s="215" t="s">
        <v>374</v>
      </c>
      <c r="D232" s="215" t="s">
        <v>145</v>
      </c>
      <c r="E232" s="216" t="s">
        <v>380</v>
      </c>
      <c r="F232" s="217" t="s">
        <v>381</v>
      </c>
      <c r="G232" s="218" t="s">
        <v>165</v>
      </c>
      <c r="H232" s="219">
        <v>7.5999999999999996</v>
      </c>
      <c r="I232" s="220"/>
      <c r="J232" s="221">
        <f>ROUND(I232*H232,2)</f>
        <v>0</v>
      </c>
      <c r="K232" s="217" t="s">
        <v>149</v>
      </c>
      <c r="L232" s="46"/>
      <c r="M232" s="222" t="s">
        <v>19</v>
      </c>
      <c r="N232" s="223" t="s">
        <v>41</v>
      </c>
      <c r="O232" s="86"/>
      <c r="P232" s="224">
        <f>O232*H232</f>
        <v>0</v>
      </c>
      <c r="Q232" s="224">
        <v>0.00011</v>
      </c>
      <c r="R232" s="224">
        <f>Q232*H232</f>
        <v>0.00083599999999999994</v>
      </c>
      <c r="S232" s="224">
        <v>0</v>
      </c>
      <c r="T232" s="225">
        <f>S232*H232</f>
        <v>0</v>
      </c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R232" s="226" t="s">
        <v>260</v>
      </c>
      <c r="AT232" s="226" t="s">
        <v>145</v>
      </c>
      <c r="AU232" s="226" t="s">
        <v>82</v>
      </c>
      <c r="AY232" s="19" t="s">
        <v>143</v>
      </c>
      <c r="BE232" s="227">
        <f>IF(N232="základní",J232,0)</f>
        <v>0</v>
      </c>
      <c r="BF232" s="227">
        <f>IF(N232="snížená",J232,0)</f>
        <v>0</v>
      </c>
      <c r="BG232" s="227">
        <f>IF(N232="zákl. přenesená",J232,0)</f>
        <v>0</v>
      </c>
      <c r="BH232" s="227">
        <f>IF(N232="sníž. přenesená",J232,0)</f>
        <v>0</v>
      </c>
      <c r="BI232" s="227">
        <f>IF(N232="nulová",J232,0)</f>
        <v>0</v>
      </c>
      <c r="BJ232" s="19" t="s">
        <v>82</v>
      </c>
      <c r="BK232" s="227">
        <f>ROUND(I232*H232,2)</f>
        <v>0</v>
      </c>
      <c r="BL232" s="19" t="s">
        <v>260</v>
      </c>
      <c r="BM232" s="226" t="s">
        <v>382</v>
      </c>
    </row>
    <row r="233" s="2" customFormat="1">
      <c r="A233" s="40"/>
      <c r="B233" s="41"/>
      <c r="C233" s="42"/>
      <c r="D233" s="228" t="s">
        <v>152</v>
      </c>
      <c r="E233" s="42"/>
      <c r="F233" s="229" t="s">
        <v>383</v>
      </c>
      <c r="G233" s="42"/>
      <c r="H233" s="42"/>
      <c r="I233" s="230"/>
      <c r="J233" s="42"/>
      <c r="K233" s="42"/>
      <c r="L233" s="46"/>
      <c r="M233" s="231"/>
      <c r="N233" s="232"/>
      <c r="O233" s="86"/>
      <c r="P233" s="86"/>
      <c r="Q233" s="86"/>
      <c r="R233" s="86"/>
      <c r="S233" s="86"/>
      <c r="T233" s="87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T233" s="19" t="s">
        <v>152</v>
      </c>
      <c r="AU233" s="19" t="s">
        <v>82</v>
      </c>
    </row>
    <row r="234" s="14" customFormat="1">
      <c r="A234" s="14"/>
      <c r="B234" s="244"/>
      <c r="C234" s="245"/>
      <c r="D234" s="235" t="s">
        <v>154</v>
      </c>
      <c r="E234" s="246" t="s">
        <v>19</v>
      </c>
      <c r="F234" s="247" t="s">
        <v>384</v>
      </c>
      <c r="G234" s="245"/>
      <c r="H234" s="248">
        <v>7.5999999999999996</v>
      </c>
      <c r="I234" s="249"/>
      <c r="J234" s="245"/>
      <c r="K234" s="245"/>
      <c r="L234" s="250"/>
      <c r="M234" s="251"/>
      <c r="N234" s="252"/>
      <c r="O234" s="252"/>
      <c r="P234" s="252"/>
      <c r="Q234" s="252"/>
      <c r="R234" s="252"/>
      <c r="S234" s="252"/>
      <c r="T234" s="253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4" t="s">
        <v>154</v>
      </c>
      <c r="AU234" s="254" t="s">
        <v>82</v>
      </c>
      <c r="AV234" s="14" t="s">
        <v>82</v>
      </c>
      <c r="AW234" s="14" t="s">
        <v>31</v>
      </c>
      <c r="AX234" s="14" t="s">
        <v>76</v>
      </c>
      <c r="AY234" s="254" t="s">
        <v>143</v>
      </c>
    </row>
    <row r="235" s="2" customFormat="1" ht="16.5" customHeight="1">
      <c r="A235" s="40"/>
      <c r="B235" s="41"/>
      <c r="C235" s="277" t="s">
        <v>379</v>
      </c>
      <c r="D235" s="277" t="s">
        <v>261</v>
      </c>
      <c r="E235" s="278" t="s">
        <v>386</v>
      </c>
      <c r="F235" s="279" t="s">
        <v>387</v>
      </c>
      <c r="G235" s="280" t="s">
        <v>356</v>
      </c>
      <c r="H235" s="281">
        <v>1100</v>
      </c>
      <c r="I235" s="282"/>
      <c r="J235" s="283">
        <f>ROUND(I235*H235,2)</f>
        <v>0</v>
      </c>
      <c r="K235" s="279" t="s">
        <v>19</v>
      </c>
      <c r="L235" s="284"/>
      <c r="M235" s="285" t="s">
        <v>19</v>
      </c>
      <c r="N235" s="286" t="s">
        <v>41</v>
      </c>
      <c r="O235" s="86"/>
      <c r="P235" s="224">
        <f>O235*H235</f>
        <v>0</v>
      </c>
      <c r="Q235" s="224">
        <v>0.001</v>
      </c>
      <c r="R235" s="224">
        <f>Q235*H235</f>
        <v>1.1000000000000001</v>
      </c>
      <c r="S235" s="224">
        <v>0</v>
      </c>
      <c r="T235" s="225">
        <f>S235*H235</f>
        <v>0</v>
      </c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R235" s="226" t="s">
        <v>374</v>
      </c>
      <c r="AT235" s="226" t="s">
        <v>261</v>
      </c>
      <c r="AU235" s="226" t="s">
        <v>82</v>
      </c>
      <c r="AY235" s="19" t="s">
        <v>143</v>
      </c>
      <c r="BE235" s="227">
        <f>IF(N235="základní",J235,0)</f>
        <v>0</v>
      </c>
      <c r="BF235" s="227">
        <f>IF(N235="snížená",J235,0)</f>
        <v>0</v>
      </c>
      <c r="BG235" s="227">
        <f>IF(N235="zákl. přenesená",J235,0)</f>
        <v>0</v>
      </c>
      <c r="BH235" s="227">
        <f>IF(N235="sníž. přenesená",J235,0)</f>
        <v>0</v>
      </c>
      <c r="BI235" s="227">
        <f>IF(N235="nulová",J235,0)</f>
        <v>0</v>
      </c>
      <c r="BJ235" s="19" t="s">
        <v>82</v>
      </c>
      <c r="BK235" s="227">
        <f>ROUND(I235*H235,2)</f>
        <v>0</v>
      </c>
      <c r="BL235" s="19" t="s">
        <v>260</v>
      </c>
      <c r="BM235" s="226" t="s">
        <v>388</v>
      </c>
    </row>
    <row r="236" s="2" customFormat="1" ht="16.5" customHeight="1">
      <c r="A236" s="40"/>
      <c r="B236" s="41"/>
      <c r="C236" s="215" t="s">
        <v>385</v>
      </c>
      <c r="D236" s="215" t="s">
        <v>145</v>
      </c>
      <c r="E236" s="216" t="s">
        <v>390</v>
      </c>
      <c r="F236" s="217" t="s">
        <v>391</v>
      </c>
      <c r="G236" s="218" t="s">
        <v>356</v>
      </c>
      <c r="H236" s="219">
        <v>1100</v>
      </c>
      <c r="I236" s="220"/>
      <c r="J236" s="221">
        <f>ROUND(I236*H236,2)</f>
        <v>0</v>
      </c>
      <c r="K236" s="217" t="s">
        <v>149</v>
      </c>
      <c r="L236" s="46"/>
      <c r="M236" s="222" t="s">
        <v>19</v>
      </c>
      <c r="N236" s="223" t="s">
        <v>41</v>
      </c>
      <c r="O236" s="86"/>
      <c r="P236" s="224">
        <f>O236*H236</f>
        <v>0</v>
      </c>
      <c r="Q236" s="224">
        <v>0.00013999999999999999</v>
      </c>
      <c r="R236" s="224">
        <f>Q236*H236</f>
        <v>0.154</v>
      </c>
      <c r="S236" s="224">
        <v>0</v>
      </c>
      <c r="T236" s="225">
        <f>S236*H236</f>
        <v>0</v>
      </c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R236" s="226" t="s">
        <v>260</v>
      </c>
      <c r="AT236" s="226" t="s">
        <v>145</v>
      </c>
      <c r="AU236" s="226" t="s">
        <v>82</v>
      </c>
      <c r="AY236" s="19" t="s">
        <v>143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19" t="s">
        <v>82</v>
      </c>
      <c r="BK236" s="227">
        <f>ROUND(I236*H236,2)</f>
        <v>0</v>
      </c>
      <c r="BL236" s="19" t="s">
        <v>260</v>
      </c>
      <c r="BM236" s="226" t="s">
        <v>392</v>
      </c>
    </row>
    <row r="237" s="2" customFormat="1">
      <c r="A237" s="40"/>
      <c r="B237" s="41"/>
      <c r="C237" s="42"/>
      <c r="D237" s="228" t="s">
        <v>152</v>
      </c>
      <c r="E237" s="42"/>
      <c r="F237" s="229" t="s">
        <v>393</v>
      </c>
      <c r="G237" s="42"/>
      <c r="H237" s="42"/>
      <c r="I237" s="230"/>
      <c r="J237" s="42"/>
      <c r="K237" s="42"/>
      <c r="L237" s="46"/>
      <c r="M237" s="231"/>
      <c r="N237" s="232"/>
      <c r="O237" s="86"/>
      <c r="P237" s="86"/>
      <c r="Q237" s="86"/>
      <c r="R237" s="86"/>
      <c r="S237" s="86"/>
      <c r="T237" s="87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T237" s="19" t="s">
        <v>152</v>
      </c>
      <c r="AU237" s="19" t="s">
        <v>82</v>
      </c>
    </row>
    <row r="238" s="2" customFormat="1" ht="24.15" customHeight="1">
      <c r="A238" s="40"/>
      <c r="B238" s="41"/>
      <c r="C238" s="215" t="s">
        <v>389</v>
      </c>
      <c r="D238" s="215" t="s">
        <v>145</v>
      </c>
      <c r="E238" s="216" t="s">
        <v>395</v>
      </c>
      <c r="F238" s="217" t="s">
        <v>396</v>
      </c>
      <c r="G238" s="218" t="s">
        <v>311</v>
      </c>
      <c r="H238" s="219">
        <v>1.2549999999999999</v>
      </c>
      <c r="I238" s="220"/>
      <c r="J238" s="221">
        <f>ROUND(I238*H238,2)</f>
        <v>0</v>
      </c>
      <c r="K238" s="217" t="s">
        <v>149</v>
      </c>
      <c r="L238" s="46"/>
      <c r="M238" s="222" t="s">
        <v>19</v>
      </c>
      <c r="N238" s="223" t="s">
        <v>41</v>
      </c>
      <c r="O238" s="86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R238" s="226" t="s">
        <v>260</v>
      </c>
      <c r="AT238" s="226" t="s">
        <v>145</v>
      </c>
      <c r="AU238" s="226" t="s">
        <v>82</v>
      </c>
      <c r="AY238" s="19" t="s">
        <v>143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19" t="s">
        <v>82</v>
      </c>
      <c r="BK238" s="227">
        <f>ROUND(I238*H238,2)</f>
        <v>0</v>
      </c>
      <c r="BL238" s="19" t="s">
        <v>260</v>
      </c>
      <c r="BM238" s="226" t="s">
        <v>397</v>
      </c>
    </row>
    <row r="239" s="2" customFormat="1">
      <c r="A239" s="40"/>
      <c r="B239" s="41"/>
      <c r="C239" s="42"/>
      <c r="D239" s="228" t="s">
        <v>152</v>
      </c>
      <c r="E239" s="42"/>
      <c r="F239" s="229" t="s">
        <v>398</v>
      </c>
      <c r="G239" s="42"/>
      <c r="H239" s="42"/>
      <c r="I239" s="230"/>
      <c r="J239" s="42"/>
      <c r="K239" s="42"/>
      <c r="L239" s="46"/>
      <c r="M239" s="288"/>
      <c r="N239" s="289"/>
      <c r="O239" s="290"/>
      <c r="P239" s="290"/>
      <c r="Q239" s="290"/>
      <c r="R239" s="290"/>
      <c r="S239" s="290"/>
      <c r="T239" s="291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T239" s="19" t="s">
        <v>152</v>
      </c>
      <c r="AU239" s="19" t="s">
        <v>82</v>
      </c>
    </row>
    <row r="240" s="2" customFormat="1" ht="6.96" customHeight="1">
      <c r="A240" s="40"/>
      <c r="B240" s="61"/>
      <c r="C240" s="62"/>
      <c r="D240" s="62"/>
      <c r="E240" s="62"/>
      <c r="F240" s="62"/>
      <c r="G240" s="62"/>
      <c r="H240" s="62"/>
      <c r="I240" s="62"/>
      <c r="J240" s="62"/>
      <c r="K240" s="62"/>
      <c r="L240" s="46"/>
      <c r="M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</row>
  </sheetData>
  <sheetProtection sheet="1" autoFilter="0" formatColumns="0" formatRows="0" objects="1" scenarios="1" spinCount="100000" saltValue="pMQgB4CIMRjED40bFAnTzIJx2LxEyMPeX2oiMIxCj5yOVxgUc+masZRbn/Vd7mN7RGNUYupMYgifz8T3sxEJng==" hashValue="d9i7zgp0+h7763Jk4F/eLMK9IZkrnslEmeL0RMalNd3pbC1PBFwy9/QFfBkIcFGMxcaxmNqNeA1RDBpl3gXb2g==" algorithmName="SHA-512" password="CC35"/>
  <autoFilter ref="C94:K239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3:H83"/>
    <mergeCell ref="E85:H85"/>
    <mergeCell ref="E87:H87"/>
    <mergeCell ref="L2:V2"/>
  </mergeCells>
  <hyperlinks>
    <hyperlink ref="F99" r:id="rId1" display="https://podminky.urs.cz/item/CS_URS_2023_01/113106022"/>
    <hyperlink ref="F103" r:id="rId2" display="https://podminky.urs.cz/item/CS_URS_2023_01/113107423"/>
    <hyperlink ref="F106" r:id="rId3" display="https://podminky.urs.cz/item/CS_URS_2023_01/113202111"/>
    <hyperlink ref="F109" r:id="rId4" display="https://podminky.urs.cz/item/CS_URS_2023_01/121151103"/>
    <hyperlink ref="F114" r:id="rId5" display="https://podminky.urs.cz/item/CS_URS_2023_01/121151106"/>
    <hyperlink ref="F119" r:id="rId6" display="https://podminky.urs.cz/item/CS_URS_2023_01/132112131"/>
    <hyperlink ref="F124" r:id="rId7" display="https://podminky.urs.cz/item/CS_URS_2023_01/162351104"/>
    <hyperlink ref="F133" r:id="rId8" display="https://podminky.urs.cz/item/CS_URS_2023_01/162751119"/>
    <hyperlink ref="F137" r:id="rId9" display="https://podminky.urs.cz/item/CS_URS_2023_01/175111201"/>
    <hyperlink ref="F145" r:id="rId10" display="https://podminky.urs.cz/item/CS_URS_2023_01/175111209"/>
    <hyperlink ref="F148" r:id="rId11" display="https://podminky.urs.cz/item/CS_URS_2023_01/181311103"/>
    <hyperlink ref="F153" r:id="rId12" display="https://podminky.urs.cz/item/CS_URS_2023_01/279113146"/>
    <hyperlink ref="F158" r:id="rId13" display="https://podminky.urs.cz/item/CS_URS_2023_01/564871011"/>
    <hyperlink ref="F161" r:id="rId14" display="https://podminky.urs.cz/item/CS_URS_2023_01/596211110"/>
    <hyperlink ref="F169" r:id="rId15" display="https://podminky.urs.cz/item/CS_URS_2023_01/637121113"/>
    <hyperlink ref="F174" r:id="rId16" display="https://podminky.urs.cz/item/CS_URS_2023_01/916231213"/>
    <hyperlink ref="F180" r:id="rId17" display="https://podminky.urs.cz/item/CS_URS_2023_01/919726121"/>
    <hyperlink ref="F184" r:id="rId18" display="https://podminky.urs.cz/item/CS_URS_2023_01/953961119"/>
    <hyperlink ref="F189" r:id="rId19" display="https://podminky.urs.cz/item/CS_URS_2023_01/953965124"/>
    <hyperlink ref="F195" r:id="rId20" display="https://podminky.urs.cz/item/CS_URS_2023_01/997221551"/>
    <hyperlink ref="F197" r:id="rId21" display="https://podminky.urs.cz/item/CS_URS_2023_01/997221559"/>
    <hyperlink ref="F201" r:id="rId22" display="https://podminky.urs.cz/item/CS_URS_2023_01/997221615"/>
    <hyperlink ref="F208" r:id="rId23" display="https://podminky.urs.cz/item/CS_URS_2023_01/997221655"/>
    <hyperlink ref="F213" r:id="rId24" display="https://podminky.urs.cz/item/CS_URS_2023_01/998017001"/>
    <hyperlink ref="F215" r:id="rId25" display="https://podminky.urs.cz/item/CS_URS_2023_01/998223011"/>
    <hyperlink ref="F219" r:id="rId26" display="https://podminky.urs.cz/item/CS_URS_2023_01/767996705"/>
    <hyperlink ref="F223" r:id="rId27" display="https://podminky.urs.cz/item/CS_URS_2023_01/997221571"/>
    <hyperlink ref="F227" r:id="rId28" display="https://podminky.urs.cz/item/CS_URS_2023_01/997221612"/>
    <hyperlink ref="F231" r:id="rId29" display="https://podminky.urs.cz/item/CS_URS_2023_01/767211313"/>
    <hyperlink ref="F233" r:id="rId30" display="https://podminky.urs.cz/item/CS_URS_2023_01/767220230"/>
    <hyperlink ref="F237" r:id="rId31" display="https://podminky.urs.cz/item/CS_URS_2023_01/628613611"/>
    <hyperlink ref="F239" r:id="rId32" display="https://podminky.urs.cz/item/CS_URS_2023_01/998767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33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93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82</v>
      </c>
    </row>
    <row r="4" s="1" customFormat="1" ht="24.96" customHeight="1">
      <c r="B4" s="22"/>
      <c r="D4" s="143" t="s">
        <v>101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Dvorce, exteriérové schodiště BD č.p. 32 a 33</v>
      </c>
      <c r="F7" s="145"/>
      <c r="G7" s="145"/>
      <c r="H7" s="145"/>
      <c r="L7" s="22"/>
    </row>
    <row r="8" s="1" customFormat="1" ht="12" customHeight="1">
      <c r="B8" s="22"/>
      <c r="D8" s="145" t="s">
        <v>110</v>
      </c>
      <c r="L8" s="22"/>
    </row>
    <row r="9" s="2" customFormat="1" ht="16.5" customHeight="1">
      <c r="A9" s="40"/>
      <c r="B9" s="46"/>
      <c r="C9" s="40"/>
      <c r="D9" s="40"/>
      <c r="E9" s="146" t="s">
        <v>414</v>
      </c>
      <c r="F9" s="40"/>
      <c r="G9" s="40"/>
      <c r="H9" s="40"/>
      <c r="I9" s="40"/>
      <c r="J9" s="40"/>
      <c r="K9" s="40"/>
      <c r="L9" s="147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5" t="s">
        <v>112</v>
      </c>
      <c r="E10" s="40"/>
      <c r="F10" s="40"/>
      <c r="G10" s="40"/>
      <c r="H10" s="40"/>
      <c r="I10" s="40"/>
      <c r="J10" s="40"/>
      <c r="K10" s="40"/>
      <c r="L10" s="147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8" t="s">
        <v>415</v>
      </c>
      <c r="F11" s="40"/>
      <c r="G11" s="40"/>
      <c r="H11" s="40"/>
      <c r="I11" s="40"/>
      <c r="J11" s="40"/>
      <c r="K11" s="40"/>
      <c r="L11" s="147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7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5" t="s">
        <v>18</v>
      </c>
      <c r="E13" s="40"/>
      <c r="F13" s="135" t="s">
        <v>19</v>
      </c>
      <c r="G13" s="40"/>
      <c r="H13" s="40"/>
      <c r="I13" s="145" t="s">
        <v>20</v>
      </c>
      <c r="J13" s="135" t="s">
        <v>19</v>
      </c>
      <c r="K13" s="40"/>
      <c r="L13" s="147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5" t="s">
        <v>21</v>
      </c>
      <c r="E14" s="40"/>
      <c r="F14" s="135" t="s">
        <v>22</v>
      </c>
      <c r="G14" s="40"/>
      <c r="H14" s="40"/>
      <c r="I14" s="145" t="s">
        <v>23</v>
      </c>
      <c r="J14" s="149" t="str">
        <f>'Rekapitulace stavby'!AN8</f>
        <v>22. 2. 2023</v>
      </c>
      <c r="K14" s="40"/>
      <c r="L14" s="147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7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5" t="s">
        <v>25</v>
      </c>
      <c r="E16" s="40"/>
      <c r="F16" s="40"/>
      <c r="G16" s="40"/>
      <c r="H16" s="40"/>
      <c r="I16" s="145" t="s">
        <v>26</v>
      </c>
      <c r="J16" s="135" t="s">
        <v>416</v>
      </c>
      <c r="K16" s="40"/>
      <c r="L16" s="147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">
        <v>417</v>
      </c>
      <c r="F17" s="40"/>
      <c r="G17" s="40"/>
      <c r="H17" s="40"/>
      <c r="I17" s="145" t="s">
        <v>27</v>
      </c>
      <c r="J17" s="135" t="s">
        <v>19</v>
      </c>
      <c r="K17" s="40"/>
      <c r="L17" s="147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7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5" t="s">
        <v>28</v>
      </c>
      <c r="E19" s="40"/>
      <c r="F19" s="40"/>
      <c r="G19" s="40"/>
      <c r="H19" s="40"/>
      <c r="I19" s="145" t="s">
        <v>26</v>
      </c>
      <c r="J19" s="35" t="str">
        <f>'Rekapitulace stavby'!AN13</f>
        <v>Vyplň údaj</v>
      </c>
      <c r="K19" s="40"/>
      <c r="L19" s="147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5" t="s">
        <v>27</v>
      </c>
      <c r="J20" s="35" t="str">
        <f>'Rekapitulace stavby'!AN14</f>
        <v>Vyplň údaj</v>
      </c>
      <c r="K20" s="40"/>
      <c r="L20" s="147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7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5" t="s">
        <v>30</v>
      </c>
      <c r="E22" s="40"/>
      <c r="F22" s="40"/>
      <c r="G22" s="40"/>
      <c r="H22" s="40"/>
      <c r="I22" s="145" t="s">
        <v>26</v>
      </c>
      <c r="J22" s="135" t="str">
        <f>IF('Rekapitulace stavby'!AN16="","",'Rekapitulace stavby'!AN16)</f>
        <v/>
      </c>
      <c r="K22" s="40"/>
      <c r="L22" s="147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tr">
        <f>IF('Rekapitulace stavby'!E17="","",'Rekapitulace stavby'!E17)</f>
        <v xml:space="preserve"> </v>
      </c>
      <c r="F23" s="40"/>
      <c r="G23" s="40"/>
      <c r="H23" s="40"/>
      <c r="I23" s="145" t="s">
        <v>27</v>
      </c>
      <c r="J23" s="135" t="str">
        <f>IF('Rekapitulace stavby'!AN17="","",'Rekapitulace stavby'!AN17)</f>
        <v/>
      </c>
      <c r="K23" s="40"/>
      <c r="L23" s="147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7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5" t="s">
        <v>32</v>
      </c>
      <c r="E25" s="40"/>
      <c r="F25" s="40"/>
      <c r="G25" s="40"/>
      <c r="H25" s="40"/>
      <c r="I25" s="145" t="s">
        <v>26</v>
      </c>
      <c r="J25" s="135" t="str">
        <f>IF('Rekapitulace stavby'!AN19="","",'Rekapitulace stavby'!AN19)</f>
        <v/>
      </c>
      <c r="K25" s="40"/>
      <c r="L25" s="147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tr">
        <f>IF('Rekapitulace stavby'!E20="","",'Rekapitulace stavby'!E20)</f>
        <v xml:space="preserve"> </v>
      </c>
      <c r="F26" s="40"/>
      <c r="G26" s="40"/>
      <c r="H26" s="40"/>
      <c r="I26" s="145" t="s">
        <v>27</v>
      </c>
      <c r="J26" s="135" t="str">
        <f>IF('Rekapitulace stavby'!AN20="","",'Rekapitulace stavby'!AN20)</f>
        <v/>
      </c>
      <c r="K26" s="40"/>
      <c r="L26" s="147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7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5" t="s">
        <v>33</v>
      </c>
      <c r="E28" s="40"/>
      <c r="F28" s="40"/>
      <c r="G28" s="40"/>
      <c r="H28" s="40"/>
      <c r="I28" s="40"/>
      <c r="J28" s="40"/>
      <c r="K28" s="40"/>
      <c r="L28" s="147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50"/>
      <c r="B29" s="151"/>
      <c r="C29" s="150"/>
      <c r="D29" s="150"/>
      <c r="E29" s="152" t="s">
        <v>19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7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4"/>
      <c r="E31" s="154"/>
      <c r="F31" s="154"/>
      <c r="G31" s="154"/>
      <c r="H31" s="154"/>
      <c r="I31" s="154"/>
      <c r="J31" s="154"/>
      <c r="K31" s="154"/>
      <c r="L31" s="147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5" t="s">
        <v>35</v>
      </c>
      <c r="E32" s="40"/>
      <c r="F32" s="40"/>
      <c r="G32" s="40"/>
      <c r="H32" s="40"/>
      <c r="I32" s="40"/>
      <c r="J32" s="156">
        <f>ROUND(J86, 2)</f>
        <v>0</v>
      </c>
      <c r="K32" s="40"/>
      <c r="L32" s="147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4"/>
      <c r="E33" s="154"/>
      <c r="F33" s="154"/>
      <c r="G33" s="154"/>
      <c r="H33" s="154"/>
      <c r="I33" s="154"/>
      <c r="J33" s="154"/>
      <c r="K33" s="154"/>
      <c r="L33" s="147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7" t="s">
        <v>37</v>
      </c>
      <c r="G34" s="40"/>
      <c r="H34" s="40"/>
      <c r="I34" s="157" t="s">
        <v>36</v>
      </c>
      <c r="J34" s="157" t="s">
        <v>38</v>
      </c>
      <c r="K34" s="40"/>
      <c r="L34" s="147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8" t="s">
        <v>39</v>
      </c>
      <c r="E35" s="145" t="s">
        <v>40</v>
      </c>
      <c r="F35" s="159">
        <f>ROUND((SUM(BE86:BE96)),  2)</f>
        <v>0</v>
      </c>
      <c r="G35" s="40"/>
      <c r="H35" s="40"/>
      <c r="I35" s="160">
        <v>0.20999999999999999</v>
      </c>
      <c r="J35" s="159">
        <f>ROUND(((SUM(BE86:BE96))*I35),  2)</f>
        <v>0</v>
      </c>
      <c r="K35" s="40"/>
      <c r="L35" s="147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5" t="s">
        <v>41</v>
      </c>
      <c r="F36" s="159">
        <f>ROUND((SUM(BF86:BF96)),  2)</f>
        <v>0</v>
      </c>
      <c r="G36" s="40"/>
      <c r="H36" s="40"/>
      <c r="I36" s="160">
        <v>0.14999999999999999</v>
      </c>
      <c r="J36" s="159">
        <f>ROUND(((SUM(BF86:BF96))*I36),  2)</f>
        <v>0</v>
      </c>
      <c r="K36" s="40"/>
      <c r="L36" s="147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5" t="s">
        <v>42</v>
      </c>
      <c r="F37" s="159">
        <f>ROUND((SUM(BG86:BG96)),  2)</f>
        <v>0</v>
      </c>
      <c r="G37" s="40"/>
      <c r="H37" s="40"/>
      <c r="I37" s="160">
        <v>0.20999999999999999</v>
      </c>
      <c r="J37" s="159">
        <f>0</f>
        <v>0</v>
      </c>
      <c r="K37" s="40"/>
      <c r="L37" s="147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5" t="s">
        <v>43</v>
      </c>
      <c r="F38" s="159">
        <f>ROUND((SUM(BH86:BH96)),  2)</f>
        <v>0</v>
      </c>
      <c r="G38" s="40"/>
      <c r="H38" s="40"/>
      <c r="I38" s="160">
        <v>0.14999999999999999</v>
      </c>
      <c r="J38" s="159">
        <f>0</f>
        <v>0</v>
      </c>
      <c r="K38" s="40"/>
      <c r="L38" s="147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5" t="s">
        <v>44</v>
      </c>
      <c r="F39" s="159">
        <f>ROUND((SUM(BI86:BI96)),  2)</f>
        <v>0</v>
      </c>
      <c r="G39" s="40"/>
      <c r="H39" s="40"/>
      <c r="I39" s="160">
        <v>0</v>
      </c>
      <c r="J39" s="159">
        <f>0</f>
        <v>0</v>
      </c>
      <c r="K39" s="40"/>
      <c r="L39" s="147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7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1"/>
      <c r="D41" s="162" t="s">
        <v>45</v>
      </c>
      <c r="E41" s="163"/>
      <c r="F41" s="163"/>
      <c r="G41" s="164" t="s">
        <v>46</v>
      </c>
      <c r="H41" s="165" t="s">
        <v>47</v>
      </c>
      <c r="I41" s="163"/>
      <c r="J41" s="166">
        <f>SUM(J32:J39)</f>
        <v>0</v>
      </c>
      <c r="K41" s="167"/>
      <c r="L41" s="147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114</v>
      </c>
      <c r="D47" s="42"/>
      <c r="E47" s="42"/>
      <c r="F47" s="42"/>
      <c r="G47" s="42"/>
      <c r="H47" s="42"/>
      <c r="I47" s="42"/>
      <c r="J47" s="42"/>
      <c r="K47" s="42"/>
      <c r="L47" s="147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7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7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172" t="str">
        <f>E7</f>
        <v>Dvorce, exteriérové schodiště BD č.p. 32 a 33</v>
      </c>
      <c r="F50" s="34"/>
      <c r="G50" s="34"/>
      <c r="H50" s="34"/>
      <c r="I50" s="42"/>
      <c r="J50" s="42"/>
      <c r="K50" s="42"/>
      <c r="L50" s="147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110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2" t="s">
        <v>414</v>
      </c>
      <c r="F52" s="42"/>
      <c r="G52" s="42"/>
      <c r="H52" s="42"/>
      <c r="I52" s="42"/>
      <c r="J52" s="42"/>
      <c r="K52" s="42"/>
      <c r="L52" s="147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112</v>
      </c>
      <c r="D53" s="42"/>
      <c r="E53" s="42"/>
      <c r="F53" s="42"/>
      <c r="G53" s="42"/>
      <c r="H53" s="42"/>
      <c r="I53" s="42"/>
      <c r="J53" s="42"/>
      <c r="K53" s="42"/>
      <c r="L53" s="147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ON - Ostatní náklady</v>
      </c>
      <c r="F54" s="42"/>
      <c r="G54" s="42"/>
      <c r="H54" s="42"/>
      <c r="I54" s="42"/>
      <c r="J54" s="42"/>
      <c r="K54" s="42"/>
      <c r="L54" s="147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7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 xml:space="preserve"> </v>
      </c>
      <c r="G56" s="42"/>
      <c r="H56" s="42"/>
      <c r="I56" s="34" t="s">
        <v>23</v>
      </c>
      <c r="J56" s="74" t="str">
        <f>IF(J14="","",J14)</f>
        <v>22. 2. 2023</v>
      </c>
      <c r="K56" s="42"/>
      <c r="L56" s="147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7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>Obec Dvorce</v>
      </c>
      <c r="G58" s="42"/>
      <c r="H58" s="42"/>
      <c r="I58" s="34" t="s">
        <v>30</v>
      </c>
      <c r="J58" s="38" t="str">
        <f>E23</f>
        <v xml:space="preserve"> </v>
      </c>
      <c r="K58" s="42"/>
      <c r="L58" s="147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15.15" customHeight="1">
      <c r="A59" s="40"/>
      <c r="B59" s="41"/>
      <c r="C59" s="34" t="s">
        <v>28</v>
      </c>
      <c r="D59" s="42"/>
      <c r="E59" s="42"/>
      <c r="F59" s="29" t="str">
        <f>IF(E20="","",E20)</f>
        <v>Vyplň údaj</v>
      </c>
      <c r="G59" s="42"/>
      <c r="H59" s="42"/>
      <c r="I59" s="34" t="s">
        <v>32</v>
      </c>
      <c r="J59" s="38" t="str">
        <f>E26</f>
        <v xml:space="preserve"> </v>
      </c>
      <c r="K59" s="42"/>
      <c r="L59" s="147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7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3" t="s">
        <v>115</v>
      </c>
      <c r="D61" s="174"/>
      <c r="E61" s="174"/>
      <c r="F61" s="174"/>
      <c r="G61" s="174"/>
      <c r="H61" s="174"/>
      <c r="I61" s="174"/>
      <c r="J61" s="175" t="s">
        <v>116</v>
      </c>
      <c r="K61" s="174"/>
      <c r="L61" s="147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7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6" t="s">
        <v>67</v>
      </c>
      <c r="D63" s="42"/>
      <c r="E63" s="42"/>
      <c r="F63" s="42"/>
      <c r="G63" s="42"/>
      <c r="H63" s="42"/>
      <c r="I63" s="42"/>
      <c r="J63" s="104">
        <f>J86</f>
        <v>0</v>
      </c>
      <c r="K63" s="42"/>
      <c r="L63" s="147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117</v>
      </c>
    </row>
    <row r="64" s="9" customFormat="1" ht="24.96" customHeight="1">
      <c r="A64" s="9"/>
      <c r="B64" s="177"/>
      <c r="C64" s="178"/>
      <c r="D64" s="179" t="s">
        <v>418</v>
      </c>
      <c r="E64" s="180"/>
      <c r="F64" s="180"/>
      <c r="G64" s="180"/>
      <c r="H64" s="180"/>
      <c r="I64" s="180"/>
      <c r="J64" s="181">
        <f>J87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2" customFormat="1" ht="21.84" customHeight="1">
      <c r="A65" s="40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147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6.96" customHeight="1">
      <c r="A66" s="40"/>
      <c r="B66" s="61"/>
      <c r="C66" s="62"/>
      <c r="D66" s="62"/>
      <c r="E66" s="62"/>
      <c r="F66" s="62"/>
      <c r="G66" s="62"/>
      <c r="H66" s="62"/>
      <c r="I66" s="62"/>
      <c r="J66" s="62"/>
      <c r="K66" s="62"/>
      <c r="L66" s="147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70" s="2" customFormat="1" ht="6.96" customHeight="1">
      <c r="A70" s="40"/>
      <c r="B70" s="63"/>
      <c r="C70" s="64"/>
      <c r="D70" s="64"/>
      <c r="E70" s="64"/>
      <c r="F70" s="64"/>
      <c r="G70" s="64"/>
      <c r="H70" s="64"/>
      <c r="I70" s="64"/>
      <c r="J70" s="64"/>
      <c r="K70" s="64"/>
      <c r="L70" s="147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24.96" customHeight="1">
      <c r="A71" s="40"/>
      <c r="B71" s="41"/>
      <c r="C71" s="25" t="s">
        <v>128</v>
      </c>
      <c r="D71" s="42"/>
      <c r="E71" s="42"/>
      <c r="F71" s="42"/>
      <c r="G71" s="42"/>
      <c r="H71" s="42"/>
      <c r="I71" s="42"/>
      <c r="J71" s="42"/>
      <c r="K71" s="42"/>
      <c r="L71" s="147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47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2" customHeight="1">
      <c r="A73" s="40"/>
      <c r="B73" s="41"/>
      <c r="C73" s="34" t="s">
        <v>16</v>
      </c>
      <c r="D73" s="42"/>
      <c r="E73" s="42"/>
      <c r="F73" s="42"/>
      <c r="G73" s="42"/>
      <c r="H73" s="42"/>
      <c r="I73" s="42"/>
      <c r="J73" s="42"/>
      <c r="K73" s="42"/>
      <c r="L73" s="147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6.5" customHeight="1">
      <c r="A74" s="40"/>
      <c r="B74" s="41"/>
      <c r="C74" s="42"/>
      <c r="D74" s="42"/>
      <c r="E74" s="172" t="str">
        <f>E7</f>
        <v>Dvorce, exteriérové schodiště BD č.p. 32 a 33</v>
      </c>
      <c r="F74" s="34"/>
      <c r="G74" s="34"/>
      <c r="H74" s="34"/>
      <c r="I74" s="42"/>
      <c r="J74" s="42"/>
      <c r="K74" s="42"/>
      <c r="L74" s="147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1" customFormat="1" ht="12" customHeight="1">
      <c r="B75" s="23"/>
      <c r="C75" s="34" t="s">
        <v>110</v>
      </c>
      <c r="D75" s="24"/>
      <c r="E75" s="24"/>
      <c r="F75" s="24"/>
      <c r="G75" s="24"/>
      <c r="H75" s="24"/>
      <c r="I75" s="24"/>
      <c r="J75" s="24"/>
      <c r="K75" s="24"/>
      <c r="L75" s="22"/>
    </row>
    <row r="76" s="2" customFormat="1" ht="16.5" customHeight="1">
      <c r="A76" s="40"/>
      <c r="B76" s="41"/>
      <c r="C76" s="42"/>
      <c r="D76" s="42"/>
      <c r="E76" s="172" t="s">
        <v>414</v>
      </c>
      <c r="F76" s="42"/>
      <c r="G76" s="42"/>
      <c r="H76" s="42"/>
      <c r="I76" s="42"/>
      <c r="J76" s="42"/>
      <c r="K76" s="42"/>
      <c r="L76" s="147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112</v>
      </c>
      <c r="D77" s="42"/>
      <c r="E77" s="42"/>
      <c r="F77" s="42"/>
      <c r="G77" s="42"/>
      <c r="H77" s="42"/>
      <c r="I77" s="42"/>
      <c r="J77" s="42"/>
      <c r="K77" s="42"/>
      <c r="L77" s="147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6.5" customHeight="1">
      <c r="A78" s="40"/>
      <c r="B78" s="41"/>
      <c r="C78" s="42"/>
      <c r="D78" s="42"/>
      <c r="E78" s="71" t="str">
        <f>E11</f>
        <v>ON - Ostatní náklady</v>
      </c>
      <c r="F78" s="42"/>
      <c r="G78" s="42"/>
      <c r="H78" s="42"/>
      <c r="I78" s="42"/>
      <c r="J78" s="42"/>
      <c r="K78" s="42"/>
      <c r="L78" s="147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47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21</v>
      </c>
      <c r="D80" s="42"/>
      <c r="E80" s="42"/>
      <c r="F80" s="29" t="str">
        <f>F14</f>
        <v xml:space="preserve"> </v>
      </c>
      <c r="G80" s="42"/>
      <c r="H80" s="42"/>
      <c r="I80" s="34" t="s">
        <v>23</v>
      </c>
      <c r="J80" s="74" t="str">
        <f>IF(J14="","",J14)</f>
        <v>22. 2. 2023</v>
      </c>
      <c r="K80" s="42"/>
      <c r="L80" s="147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6.96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47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5.15" customHeight="1">
      <c r="A82" s="40"/>
      <c r="B82" s="41"/>
      <c r="C82" s="34" t="s">
        <v>25</v>
      </c>
      <c r="D82" s="42"/>
      <c r="E82" s="42"/>
      <c r="F82" s="29" t="str">
        <f>E17</f>
        <v>Obec Dvorce</v>
      </c>
      <c r="G82" s="42"/>
      <c r="H82" s="42"/>
      <c r="I82" s="34" t="s">
        <v>30</v>
      </c>
      <c r="J82" s="38" t="str">
        <f>E23</f>
        <v xml:space="preserve"> </v>
      </c>
      <c r="K82" s="42"/>
      <c r="L82" s="147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5.15" customHeight="1">
      <c r="A83" s="40"/>
      <c r="B83" s="41"/>
      <c r="C83" s="34" t="s">
        <v>28</v>
      </c>
      <c r="D83" s="42"/>
      <c r="E83" s="42"/>
      <c r="F83" s="29" t="str">
        <f>IF(E20="","",E20)</f>
        <v>Vyplň údaj</v>
      </c>
      <c r="G83" s="42"/>
      <c r="H83" s="42"/>
      <c r="I83" s="34" t="s">
        <v>32</v>
      </c>
      <c r="J83" s="38" t="str">
        <f>E26</f>
        <v xml:space="preserve"> </v>
      </c>
      <c r="K83" s="42"/>
      <c r="L83" s="147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0.32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47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11" customFormat="1" ht="29.28" customHeight="1">
      <c r="A85" s="188"/>
      <c r="B85" s="189"/>
      <c r="C85" s="190" t="s">
        <v>129</v>
      </c>
      <c r="D85" s="191" t="s">
        <v>54</v>
      </c>
      <c r="E85" s="191" t="s">
        <v>50</v>
      </c>
      <c r="F85" s="191" t="s">
        <v>51</v>
      </c>
      <c r="G85" s="191" t="s">
        <v>130</v>
      </c>
      <c r="H85" s="191" t="s">
        <v>131</v>
      </c>
      <c r="I85" s="191" t="s">
        <v>132</v>
      </c>
      <c r="J85" s="191" t="s">
        <v>116</v>
      </c>
      <c r="K85" s="192" t="s">
        <v>133</v>
      </c>
      <c r="L85" s="193"/>
      <c r="M85" s="94" t="s">
        <v>19</v>
      </c>
      <c r="N85" s="95" t="s">
        <v>39</v>
      </c>
      <c r="O85" s="95" t="s">
        <v>134</v>
      </c>
      <c r="P85" s="95" t="s">
        <v>135</v>
      </c>
      <c r="Q85" s="95" t="s">
        <v>136</v>
      </c>
      <c r="R85" s="95" t="s">
        <v>137</v>
      </c>
      <c r="S85" s="95" t="s">
        <v>138</v>
      </c>
      <c r="T85" s="96" t="s">
        <v>139</v>
      </c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</row>
    <row r="86" s="2" customFormat="1" ht="22.8" customHeight="1">
      <c r="A86" s="40"/>
      <c r="B86" s="41"/>
      <c r="C86" s="101" t="s">
        <v>140</v>
      </c>
      <c r="D86" s="42"/>
      <c r="E86" s="42"/>
      <c r="F86" s="42"/>
      <c r="G86" s="42"/>
      <c r="H86" s="42"/>
      <c r="I86" s="42"/>
      <c r="J86" s="194">
        <f>BK86</f>
        <v>0</v>
      </c>
      <c r="K86" s="42"/>
      <c r="L86" s="46"/>
      <c r="M86" s="97"/>
      <c r="N86" s="195"/>
      <c r="O86" s="98"/>
      <c r="P86" s="196">
        <f>P87</f>
        <v>0</v>
      </c>
      <c r="Q86" s="98"/>
      <c r="R86" s="196">
        <f>R87</f>
        <v>0</v>
      </c>
      <c r="S86" s="98"/>
      <c r="T86" s="197">
        <f>T87</f>
        <v>0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T86" s="19" t="s">
        <v>68</v>
      </c>
      <c r="AU86" s="19" t="s">
        <v>117</v>
      </c>
      <c r="BK86" s="198">
        <f>BK87</f>
        <v>0</v>
      </c>
    </row>
    <row r="87" s="12" customFormat="1" ht="25.92" customHeight="1">
      <c r="A87" s="12"/>
      <c r="B87" s="199"/>
      <c r="C87" s="200"/>
      <c r="D87" s="201" t="s">
        <v>68</v>
      </c>
      <c r="E87" s="202" t="s">
        <v>419</v>
      </c>
      <c r="F87" s="202" t="s">
        <v>92</v>
      </c>
      <c r="G87" s="200"/>
      <c r="H87" s="200"/>
      <c r="I87" s="203"/>
      <c r="J87" s="204">
        <f>BK87</f>
        <v>0</v>
      </c>
      <c r="K87" s="200"/>
      <c r="L87" s="205"/>
      <c r="M87" s="206"/>
      <c r="N87" s="207"/>
      <c r="O87" s="207"/>
      <c r="P87" s="208">
        <f>SUM(P88:P96)</f>
        <v>0</v>
      </c>
      <c r="Q87" s="207"/>
      <c r="R87" s="208">
        <f>SUM(R88:R96)</f>
        <v>0</v>
      </c>
      <c r="S87" s="207"/>
      <c r="T87" s="209">
        <f>SUM(T88:T96)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10" t="s">
        <v>150</v>
      </c>
      <c r="AT87" s="211" t="s">
        <v>68</v>
      </c>
      <c r="AU87" s="211" t="s">
        <v>69</v>
      </c>
      <c r="AY87" s="210" t="s">
        <v>143</v>
      </c>
      <c r="BK87" s="212">
        <f>SUM(BK88:BK96)</f>
        <v>0</v>
      </c>
    </row>
    <row r="88" s="2" customFormat="1" ht="21.75" customHeight="1">
      <c r="A88" s="40"/>
      <c r="B88" s="41"/>
      <c r="C88" s="215" t="s">
        <v>76</v>
      </c>
      <c r="D88" s="215" t="s">
        <v>145</v>
      </c>
      <c r="E88" s="216" t="s">
        <v>420</v>
      </c>
      <c r="F88" s="217" t="s">
        <v>421</v>
      </c>
      <c r="G88" s="218" t="s">
        <v>422</v>
      </c>
      <c r="H88" s="219">
        <v>1</v>
      </c>
      <c r="I88" s="220"/>
      <c r="J88" s="221">
        <f>ROUND(I88*H88,2)</f>
        <v>0</v>
      </c>
      <c r="K88" s="217" t="s">
        <v>19</v>
      </c>
      <c r="L88" s="46"/>
      <c r="M88" s="222" t="s">
        <v>19</v>
      </c>
      <c r="N88" s="223" t="s">
        <v>40</v>
      </c>
      <c r="O88" s="86"/>
      <c r="P88" s="224">
        <f>O88*H88</f>
        <v>0</v>
      </c>
      <c r="Q88" s="224">
        <v>0</v>
      </c>
      <c r="R88" s="224">
        <f>Q88*H88</f>
        <v>0</v>
      </c>
      <c r="S88" s="224">
        <v>0</v>
      </c>
      <c r="T88" s="225">
        <f>S88*H88</f>
        <v>0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R88" s="226" t="s">
        <v>423</v>
      </c>
      <c r="AT88" s="226" t="s">
        <v>145</v>
      </c>
      <c r="AU88" s="226" t="s">
        <v>76</v>
      </c>
      <c r="AY88" s="19" t="s">
        <v>143</v>
      </c>
      <c r="BE88" s="227">
        <f>IF(N88="základní",J88,0)</f>
        <v>0</v>
      </c>
      <c r="BF88" s="227">
        <f>IF(N88="snížená",J88,0)</f>
        <v>0</v>
      </c>
      <c r="BG88" s="227">
        <f>IF(N88="zákl. přenesená",J88,0)</f>
        <v>0</v>
      </c>
      <c r="BH88" s="227">
        <f>IF(N88="sníž. přenesená",J88,0)</f>
        <v>0</v>
      </c>
      <c r="BI88" s="227">
        <f>IF(N88="nulová",J88,0)</f>
        <v>0</v>
      </c>
      <c r="BJ88" s="19" t="s">
        <v>76</v>
      </c>
      <c r="BK88" s="227">
        <f>ROUND(I88*H88,2)</f>
        <v>0</v>
      </c>
      <c r="BL88" s="19" t="s">
        <v>423</v>
      </c>
      <c r="BM88" s="226" t="s">
        <v>424</v>
      </c>
    </row>
    <row r="89" s="2" customFormat="1">
      <c r="A89" s="40"/>
      <c r="B89" s="41"/>
      <c r="C89" s="42"/>
      <c r="D89" s="235" t="s">
        <v>319</v>
      </c>
      <c r="E89" s="42"/>
      <c r="F89" s="287" t="s">
        <v>425</v>
      </c>
      <c r="G89" s="42"/>
      <c r="H89" s="42"/>
      <c r="I89" s="230"/>
      <c r="J89" s="42"/>
      <c r="K89" s="42"/>
      <c r="L89" s="46"/>
      <c r="M89" s="231"/>
      <c r="N89" s="232"/>
      <c r="O89" s="86"/>
      <c r="P89" s="86"/>
      <c r="Q89" s="86"/>
      <c r="R89" s="86"/>
      <c r="S89" s="86"/>
      <c r="T89" s="87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T89" s="19" t="s">
        <v>319</v>
      </c>
      <c r="AU89" s="19" t="s">
        <v>76</v>
      </c>
    </row>
    <row r="90" s="14" customFormat="1">
      <c r="A90" s="14"/>
      <c r="B90" s="244"/>
      <c r="C90" s="245"/>
      <c r="D90" s="235" t="s">
        <v>154</v>
      </c>
      <c r="E90" s="246" t="s">
        <v>19</v>
      </c>
      <c r="F90" s="247" t="s">
        <v>76</v>
      </c>
      <c r="G90" s="245"/>
      <c r="H90" s="248">
        <v>1</v>
      </c>
      <c r="I90" s="249"/>
      <c r="J90" s="245"/>
      <c r="K90" s="245"/>
      <c r="L90" s="250"/>
      <c r="M90" s="251"/>
      <c r="N90" s="252"/>
      <c r="O90" s="252"/>
      <c r="P90" s="252"/>
      <c r="Q90" s="252"/>
      <c r="R90" s="252"/>
      <c r="S90" s="252"/>
      <c r="T90" s="253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T90" s="254" t="s">
        <v>154</v>
      </c>
      <c r="AU90" s="254" t="s">
        <v>76</v>
      </c>
      <c r="AV90" s="14" t="s">
        <v>82</v>
      </c>
      <c r="AW90" s="14" t="s">
        <v>31</v>
      </c>
      <c r="AX90" s="14" t="s">
        <v>69</v>
      </c>
      <c r="AY90" s="254" t="s">
        <v>143</v>
      </c>
    </row>
    <row r="91" s="15" customFormat="1">
      <c r="A91" s="15"/>
      <c r="B91" s="255"/>
      <c r="C91" s="256"/>
      <c r="D91" s="235" t="s">
        <v>154</v>
      </c>
      <c r="E91" s="257" t="s">
        <v>19</v>
      </c>
      <c r="F91" s="258" t="s">
        <v>175</v>
      </c>
      <c r="G91" s="256"/>
      <c r="H91" s="259">
        <v>1</v>
      </c>
      <c r="I91" s="260"/>
      <c r="J91" s="256"/>
      <c r="K91" s="256"/>
      <c r="L91" s="261"/>
      <c r="M91" s="262"/>
      <c r="N91" s="263"/>
      <c r="O91" s="263"/>
      <c r="P91" s="263"/>
      <c r="Q91" s="263"/>
      <c r="R91" s="263"/>
      <c r="S91" s="263"/>
      <c r="T91" s="264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T91" s="265" t="s">
        <v>154</v>
      </c>
      <c r="AU91" s="265" t="s">
        <v>76</v>
      </c>
      <c r="AV91" s="15" t="s">
        <v>150</v>
      </c>
      <c r="AW91" s="15" t="s">
        <v>31</v>
      </c>
      <c r="AX91" s="15" t="s">
        <v>76</v>
      </c>
      <c r="AY91" s="265" t="s">
        <v>143</v>
      </c>
    </row>
    <row r="92" s="2" customFormat="1" ht="16.5" customHeight="1">
      <c r="A92" s="40"/>
      <c r="B92" s="41"/>
      <c r="C92" s="215" t="s">
        <v>82</v>
      </c>
      <c r="D92" s="215" t="s">
        <v>145</v>
      </c>
      <c r="E92" s="216" t="s">
        <v>426</v>
      </c>
      <c r="F92" s="217" t="s">
        <v>427</v>
      </c>
      <c r="G92" s="218" t="s">
        <v>422</v>
      </c>
      <c r="H92" s="219">
        <v>1</v>
      </c>
      <c r="I92" s="220"/>
      <c r="J92" s="221">
        <f>ROUND(I92*H92,2)</f>
        <v>0</v>
      </c>
      <c r="K92" s="217" t="s">
        <v>19</v>
      </c>
      <c r="L92" s="46"/>
      <c r="M92" s="222" t="s">
        <v>19</v>
      </c>
      <c r="N92" s="223" t="s">
        <v>40</v>
      </c>
      <c r="O92" s="86"/>
      <c r="P92" s="224">
        <f>O92*H92</f>
        <v>0</v>
      </c>
      <c r="Q92" s="224">
        <v>0</v>
      </c>
      <c r="R92" s="224">
        <f>Q92*H92</f>
        <v>0</v>
      </c>
      <c r="S92" s="224">
        <v>0</v>
      </c>
      <c r="T92" s="225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26" t="s">
        <v>423</v>
      </c>
      <c r="AT92" s="226" t="s">
        <v>145</v>
      </c>
      <c r="AU92" s="226" t="s">
        <v>76</v>
      </c>
      <c r="AY92" s="19" t="s">
        <v>143</v>
      </c>
      <c r="BE92" s="227">
        <f>IF(N92="základní",J92,0)</f>
        <v>0</v>
      </c>
      <c r="BF92" s="227">
        <f>IF(N92="snížená",J92,0)</f>
        <v>0</v>
      </c>
      <c r="BG92" s="227">
        <f>IF(N92="zákl. přenesená",J92,0)</f>
        <v>0</v>
      </c>
      <c r="BH92" s="227">
        <f>IF(N92="sníž. přenesená",J92,0)</f>
        <v>0</v>
      </c>
      <c r="BI92" s="227">
        <f>IF(N92="nulová",J92,0)</f>
        <v>0</v>
      </c>
      <c r="BJ92" s="19" t="s">
        <v>76</v>
      </c>
      <c r="BK92" s="227">
        <f>ROUND(I92*H92,2)</f>
        <v>0</v>
      </c>
      <c r="BL92" s="19" t="s">
        <v>423</v>
      </c>
      <c r="BM92" s="226" t="s">
        <v>428</v>
      </c>
    </row>
    <row r="93" s="14" customFormat="1">
      <c r="A93" s="14"/>
      <c r="B93" s="244"/>
      <c r="C93" s="245"/>
      <c r="D93" s="235" t="s">
        <v>154</v>
      </c>
      <c r="E93" s="246" t="s">
        <v>19</v>
      </c>
      <c r="F93" s="247" t="s">
        <v>76</v>
      </c>
      <c r="G93" s="245"/>
      <c r="H93" s="248">
        <v>1</v>
      </c>
      <c r="I93" s="249"/>
      <c r="J93" s="245"/>
      <c r="K93" s="245"/>
      <c r="L93" s="250"/>
      <c r="M93" s="251"/>
      <c r="N93" s="252"/>
      <c r="O93" s="252"/>
      <c r="P93" s="252"/>
      <c r="Q93" s="252"/>
      <c r="R93" s="252"/>
      <c r="S93" s="252"/>
      <c r="T93" s="253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T93" s="254" t="s">
        <v>154</v>
      </c>
      <c r="AU93" s="254" t="s">
        <v>76</v>
      </c>
      <c r="AV93" s="14" t="s">
        <v>82</v>
      </c>
      <c r="AW93" s="14" t="s">
        <v>31</v>
      </c>
      <c r="AX93" s="14" t="s">
        <v>69</v>
      </c>
      <c r="AY93" s="254" t="s">
        <v>143</v>
      </c>
    </row>
    <row r="94" s="15" customFormat="1">
      <c r="A94" s="15"/>
      <c r="B94" s="255"/>
      <c r="C94" s="256"/>
      <c r="D94" s="235" t="s">
        <v>154</v>
      </c>
      <c r="E94" s="257" t="s">
        <v>19</v>
      </c>
      <c r="F94" s="258" t="s">
        <v>175</v>
      </c>
      <c r="G94" s="256"/>
      <c r="H94" s="259">
        <v>1</v>
      </c>
      <c r="I94" s="260"/>
      <c r="J94" s="256"/>
      <c r="K94" s="256"/>
      <c r="L94" s="261"/>
      <c r="M94" s="262"/>
      <c r="N94" s="263"/>
      <c r="O94" s="263"/>
      <c r="P94" s="263"/>
      <c r="Q94" s="263"/>
      <c r="R94" s="263"/>
      <c r="S94" s="263"/>
      <c r="T94" s="264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T94" s="265" t="s">
        <v>154</v>
      </c>
      <c r="AU94" s="265" t="s">
        <v>76</v>
      </c>
      <c r="AV94" s="15" t="s">
        <v>150</v>
      </c>
      <c r="AW94" s="15" t="s">
        <v>31</v>
      </c>
      <c r="AX94" s="15" t="s">
        <v>76</v>
      </c>
      <c r="AY94" s="265" t="s">
        <v>143</v>
      </c>
    </row>
    <row r="95" s="2" customFormat="1" ht="24.15" customHeight="1">
      <c r="A95" s="40"/>
      <c r="B95" s="41"/>
      <c r="C95" s="215" t="s">
        <v>162</v>
      </c>
      <c r="D95" s="215" t="s">
        <v>145</v>
      </c>
      <c r="E95" s="216" t="s">
        <v>429</v>
      </c>
      <c r="F95" s="217" t="s">
        <v>430</v>
      </c>
      <c r="G95" s="218" t="s">
        <v>422</v>
      </c>
      <c r="H95" s="219">
        <v>1</v>
      </c>
      <c r="I95" s="220"/>
      <c r="J95" s="221">
        <f>ROUND(I95*H95,2)</f>
        <v>0</v>
      </c>
      <c r="K95" s="217" t="s">
        <v>19</v>
      </c>
      <c r="L95" s="46"/>
      <c r="M95" s="222" t="s">
        <v>19</v>
      </c>
      <c r="N95" s="223" t="s">
        <v>40</v>
      </c>
      <c r="O95" s="86"/>
      <c r="P95" s="224">
        <f>O95*H95</f>
        <v>0</v>
      </c>
      <c r="Q95" s="224">
        <v>0</v>
      </c>
      <c r="R95" s="224">
        <f>Q95*H95</f>
        <v>0</v>
      </c>
      <c r="S95" s="224">
        <v>0</v>
      </c>
      <c r="T95" s="225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26" t="s">
        <v>423</v>
      </c>
      <c r="AT95" s="226" t="s">
        <v>145</v>
      </c>
      <c r="AU95" s="226" t="s">
        <v>76</v>
      </c>
      <c r="AY95" s="19" t="s">
        <v>143</v>
      </c>
      <c r="BE95" s="227">
        <f>IF(N95="základní",J95,0)</f>
        <v>0</v>
      </c>
      <c r="BF95" s="227">
        <f>IF(N95="snížená",J95,0)</f>
        <v>0</v>
      </c>
      <c r="BG95" s="227">
        <f>IF(N95="zákl. přenesená",J95,0)</f>
        <v>0</v>
      </c>
      <c r="BH95" s="227">
        <f>IF(N95="sníž. přenesená",J95,0)</f>
        <v>0</v>
      </c>
      <c r="BI95" s="227">
        <f>IF(N95="nulová",J95,0)</f>
        <v>0</v>
      </c>
      <c r="BJ95" s="19" t="s">
        <v>76</v>
      </c>
      <c r="BK95" s="227">
        <f>ROUND(I95*H95,2)</f>
        <v>0</v>
      </c>
      <c r="BL95" s="19" t="s">
        <v>423</v>
      </c>
      <c r="BM95" s="226" t="s">
        <v>431</v>
      </c>
    </row>
    <row r="96" s="2" customFormat="1">
      <c r="A96" s="40"/>
      <c r="B96" s="41"/>
      <c r="C96" s="42"/>
      <c r="D96" s="235" t="s">
        <v>319</v>
      </c>
      <c r="E96" s="42"/>
      <c r="F96" s="287" t="s">
        <v>432</v>
      </c>
      <c r="G96" s="42"/>
      <c r="H96" s="42"/>
      <c r="I96" s="230"/>
      <c r="J96" s="42"/>
      <c r="K96" s="42"/>
      <c r="L96" s="46"/>
      <c r="M96" s="288"/>
      <c r="N96" s="289"/>
      <c r="O96" s="290"/>
      <c r="P96" s="290"/>
      <c r="Q96" s="290"/>
      <c r="R96" s="290"/>
      <c r="S96" s="290"/>
      <c r="T96" s="291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319</v>
      </c>
      <c r="AU96" s="19" t="s">
        <v>76</v>
      </c>
    </row>
    <row r="97" s="2" customFormat="1" ht="6.96" customHeight="1">
      <c r="A97" s="40"/>
      <c r="B97" s="61"/>
      <c r="C97" s="62"/>
      <c r="D97" s="62"/>
      <c r="E97" s="62"/>
      <c r="F97" s="62"/>
      <c r="G97" s="62"/>
      <c r="H97" s="62"/>
      <c r="I97" s="62"/>
      <c r="J97" s="62"/>
      <c r="K97" s="62"/>
      <c r="L97" s="46"/>
      <c r="M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</row>
  </sheetData>
  <sheetProtection sheet="1" autoFilter="0" formatColumns="0" formatRows="0" objects="1" scenarios="1" spinCount="100000" saltValue="0jMSjmWbVHali7m/ha7dWjZ6QAqW9JAzX1eYrFjwqj6Xhwyrp/Usfzwzv8LAF9T12+wJkaEOr2aIgxsv8LZAEA==" hashValue="pIrqpa119YK0UeiX3fZ3C4Xd/z4IrFtpBLpIhuNn/qKwFCKb2ww0+UdL2fpYxpQzjwq/fD5PBIfcKsrEKRhxIw==" algorithmName="SHA-512" password="CC35"/>
  <autoFilter ref="C85:K9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96</v>
      </c>
    </row>
    <row r="3" s="1" customFormat="1" ht="6.96" customHeight="1"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22"/>
      <c r="AT3" s="19" t="s">
        <v>82</v>
      </c>
    </row>
    <row r="4" s="1" customFormat="1" ht="24.96" customHeight="1">
      <c r="B4" s="22"/>
      <c r="D4" s="143" t="s">
        <v>101</v>
      </c>
      <c r="L4" s="22"/>
      <c r="M4" s="144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45" t="s">
        <v>16</v>
      </c>
      <c r="L6" s="22"/>
    </row>
    <row r="7" s="1" customFormat="1" ht="16.5" customHeight="1">
      <c r="B7" s="22"/>
      <c r="E7" s="146" t="str">
        <f>'Rekapitulace stavby'!K6</f>
        <v>Dvorce, exteriérové schodiště BD č.p. 32 a 33</v>
      </c>
      <c r="F7" s="145"/>
      <c r="G7" s="145"/>
      <c r="H7" s="145"/>
      <c r="L7" s="22"/>
    </row>
    <row r="8" s="1" customFormat="1" ht="12" customHeight="1">
      <c r="B8" s="22"/>
      <c r="D8" s="145" t="s">
        <v>110</v>
      </c>
      <c r="L8" s="22"/>
    </row>
    <row r="9" s="2" customFormat="1" ht="16.5" customHeight="1">
      <c r="A9" s="40"/>
      <c r="B9" s="46"/>
      <c r="C9" s="40"/>
      <c r="D9" s="40"/>
      <c r="E9" s="146" t="s">
        <v>414</v>
      </c>
      <c r="F9" s="40"/>
      <c r="G9" s="40"/>
      <c r="H9" s="40"/>
      <c r="I9" s="40"/>
      <c r="J9" s="40"/>
      <c r="K9" s="40"/>
      <c r="L9" s="147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6"/>
      <c r="C10" s="40"/>
      <c r="D10" s="145" t="s">
        <v>112</v>
      </c>
      <c r="E10" s="40"/>
      <c r="F10" s="40"/>
      <c r="G10" s="40"/>
      <c r="H10" s="40"/>
      <c r="I10" s="40"/>
      <c r="J10" s="40"/>
      <c r="K10" s="40"/>
      <c r="L10" s="147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6"/>
      <c r="C11" s="40"/>
      <c r="D11" s="40"/>
      <c r="E11" s="148" t="s">
        <v>433</v>
      </c>
      <c r="F11" s="40"/>
      <c r="G11" s="40"/>
      <c r="H11" s="40"/>
      <c r="I11" s="40"/>
      <c r="J11" s="40"/>
      <c r="K11" s="40"/>
      <c r="L11" s="147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147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6"/>
      <c r="C13" s="40"/>
      <c r="D13" s="145" t="s">
        <v>18</v>
      </c>
      <c r="E13" s="40"/>
      <c r="F13" s="135" t="s">
        <v>19</v>
      </c>
      <c r="G13" s="40"/>
      <c r="H13" s="40"/>
      <c r="I13" s="145" t="s">
        <v>20</v>
      </c>
      <c r="J13" s="135" t="s">
        <v>19</v>
      </c>
      <c r="K13" s="40"/>
      <c r="L13" s="147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45" t="s">
        <v>21</v>
      </c>
      <c r="E14" s="40"/>
      <c r="F14" s="135" t="s">
        <v>22</v>
      </c>
      <c r="G14" s="40"/>
      <c r="H14" s="40"/>
      <c r="I14" s="145" t="s">
        <v>23</v>
      </c>
      <c r="J14" s="149" t="str">
        <f>'Rekapitulace stavby'!AN8</f>
        <v>22. 2. 2023</v>
      </c>
      <c r="K14" s="40"/>
      <c r="L14" s="147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6"/>
      <c r="C15" s="40"/>
      <c r="D15" s="40"/>
      <c r="E15" s="40"/>
      <c r="F15" s="40"/>
      <c r="G15" s="40"/>
      <c r="H15" s="40"/>
      <c r="I15" s="40"/>
      <c r="J15" s="40"/>
      <c r="K15" s="40"/>
      <c r="L15" s="147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6"/>
      <c r="C16" s="40"/>
      <c r="D16" s="145" t="s">
        <v>25</v>
      </c>
      <c r="E16" s="40"/>
      <c r="F16" s="40"/>
      <c r="G16" s="40"/>
      <c r="H16" s="40"/>
      <c r="I16" s="145" t="s">
        <v>26</v>
      </c>
      <c r="J16" s="135" t="s">
        <v>416</v>
      </c>
      <c r="K16" s="40"/>
      <c r="L16" s="147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6"/>
      <c r="C17" s="40"/>
      <c r="D17" s="40"/>
      <c r="E17" s="135" t="s">
        <v>417</v>
      </c>
      <c r="F17" s="40"/>
      <c r="G17" s="40"/>
      <c r="H17" s="40"/>
      <c r="I17" s="145" t="s">
        <v>27</v>
      </c>
      <c r="J17" s="135" t="s">
        <v>19</v>
      </c>
      <c r="K17" s="40"/>
      <c r="L17" s="147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6"/>
      <c r="C18" s="40"/>
      <c r="D18" s="40"/>
      <c r="E18" s="40"/>
      <c r="F18" s="40"/>
      <c r="G18" s="40"/>
      <c r="H18" s="40"/>
      <c r="I18" s="40"/>
      <c r="J18" s="40"/>
      <c r="K18" s="40"/>
      <c r="L18" s="147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6"/>
      <c r="C19" s="40"/>
      <c r="D19" s="145" t="s">
        <v>28</v>
      </c>
      <c r="E19" s="40"/>
      <c r="F19" s="40"/>
      <c r="G19" s="40"/>
      <c r="H19" s="40"/>
      <c r="I19" s="145" t="s">
        <v>26</v>
      </c>
      <c r="J19" s="35" t="str">
        <f>'Rekapitulace stavby'!AN13</f>
        <v>Vyplň údaj</v>
      </c>
      <c r="K19" s="40"/>
      <c r="L19" s="147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6"/>
      <c r="C20" s="40"/>
      <c r="D20" s="40"/>
      <c r="E20" s="35" t="str">
        <f>'Rekapitulace stavby'!E14</f>
        <v>Vyplň údaj</v>
      </c>
      <c r="F20" s="135"/>
      <c r="G20" s="135"/>
      <c r="H20" s="135"/>
      <c r="I20" s="145" t="s">
        <v>27</v>
      </c>
      <c r="J20" s="35" t="str">
        <f>'Rekapitulace stavby'!AN14</f>
        <v>Vyplň údaj</v>
      </c>
      <c r="K20" s="40"/>
      <c r="L20" s="147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6"/>
      <c r="C21" s="40"/>
      <c r="D21" s="40"/>
      <c r="E21" s="40"/>
      <c r="F21" s="40"/>
      <c r="G21" s="40"/>
      <c r="H21" s="40"/>
      <c r="I21" s="40"/>
      <c r="J21" s="40"/>
      <c r="K21" s="40"/>
      <c r="L21" s="147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6"/>
      <c r="C22" s="40"/>
      <c r="D22" s="145" t="s">
        <v>30</v>
      </c>
      <c r="E22" s="40"/>
      <c r="F22" s="40"/>
      <c r="G22" s="40"/>
      <c r="H22" s="40"/>
      <c r="I22" s="145" t="s">
        <v>26</v>
      </c>
      <c r="J22" s="135" t="str">
        <f>IF('Rekapitulace stavby'!AN16="","",'Rekapitulace stavby'!AN16)</f>
        <v/>
      </c>
      <c r="K22" s="40"/>
      <c r="L22" s="147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6"/>
      <c r="C23" s="40"/>
      <c r="D23" s="40"/>
      <c r="E23" s="135" t="str">
        <f>IF('Rekapitulace stavby'!E17="","",'Rekapitulace stavby'!E17)</f>
        <v xml:space="preserve"> </v>
      </c>
      <c r="F23" s="40"/>
      <c r="G23" s="40"/>
      <c r="H23" s="40"/>
      <c r="I23" s="145" t="s">
        <v>27</v>
      </c>
      <c r="J23" s="135" t="str">
        <f>IF('Rekapitulace stavby'!AN17="","",'Rekapitulace stavby'!AN17)</f>
        <v/>
      </c>
      <c r="K23" s="40"/>
      <c r="L23" s="147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6"/>
      <c r="C24" s="40"/>
      <c r="D24" s="40"/>
      <c r="E24" s="40"/>
      <c r="F24" s="40"/>
      <c r="G24" s="40"/>
      <c r="H24" s="40"/>
      <c r="I24" s="40"/>
      <c r="J24" s="40"/>
      <c r="K24" s="40"/>
      <c r="L24" s="147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6"/>
      <c r="C25" s="40"/>
      <c r="D25" s="145" t="s">
        <v>32</v>
      </c>
      <c r="E25" s="40"/>
      <c r="F25" s="40"/>
      <c r="G25" s="40"/>
      <c r="H25" s="40"/>
      <c r="I25" s="145" t="s">
        <v>26</v>
      </c>
      <c r="J25" s="135" t="str">
        <f>IF('Rekapitulace stavby'!AN19="","",'Rekapitulace stavby'!AN19)</f>
        <v/>
      </c>
      <c r="K25" s="40"/>
      <c r="L25" s="147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6"/>
      <c r="C26" s="40"/>
      <c r="D26" s="40"/>
      <c r="E26" s="135" t="str">
        <f>IF('Rekapitulace stavby'!E20="","",'Rekapitulace stavby'!E20)</f>
        <v xml:space="preserve"> </v>
      </c>
      <c r="F26" s="40"/>
      <c r="G26" s="40"/>
      <c r="H26" s="40"/>
      <c r="I26" s="145" t="s">
        <v>27</v>
      </c>
      <c r="J26" s="135" t="str">
        <f>IF('Rekapitulace stavby'!AN20="","",'Rekapitulace stavby'!AN20)</f>
        <v/>
      </c>
      <c r="K26" s="40"/>
      <c r="L26" s="147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6"/>
      <c r="C27" s="40"/>
      <c r="D27" s="40"/>
      <c r="E27" s="40"/>
      <c r="F27" s="40"/>
      <c r="G27" s="40"/>
      <c r="H27" s="40"/>
      <c r="I27" s="40"/>
      <c r="J27" s="40"/>
      <c r="K27" s="40"/>
      <c r="L27" s="147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6"/>
      <c r="C28" s="40"/>
      <c r="D28" s="145" t="s">
        <v>33</v>
      </c>
      <c r="E28" s="40"/>
      <c r="F28" s="40"/>
      <c r="G28" s="40"/>
      <c r="H28" s="40"/>
      <c r="I28" s="40"/>
      <c r="J28" s="40"/>
      <c r="K28" s="40"/>
      <c r="L28" s="147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50"/>
      <c r="B29" s="151"/>
      <c r="C29" s="150"/>
      <c r="D29" s="150"/>
      <c r="E29" s="152" t="s">
        <v>19</v>
      </c>
      <c r="F29" s="152"/>
      <c r="G29" s="152"/>
      <c r="H29" s="152"/>
      <c r="I29" s="150"/>
      <c r="J29" s="150"/>
      <c r="K29" s="150"/>
      <c r="L29" s="153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="2" customFormat="1" ht="6.96" customHeight="1">
      <c r="A30" s="40"/>
      <c r="B30" s="46"/>
      <c r="C30" s="40"/>
      <c r="D30" s="40"/>
      <c r="E30" s="40"/>
      <c r="F30" s="40"/>
      <c r="G30" s="40"/>
      <c r="H30" s="40"/>
      <c r="I30" s="40"/>
      <c r="J30" s="40"/>
      <c r="K30" s="40"/>
      <c r="L30" s="147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54"/>
      <c r="E31" s="154"/>
      <c r="F31" s="154"/>
      <c r="G31" s="154"/>
      <c r="H31" s="154"/>
      <c r="I31" s="154"/>
      <c r="J31" s="154"/>
      <c r="K31" s="154"/>
      <c r="L31" s="147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6"/>
      <c r="C32" s="40"/>
      <c r="D32" s="155" t="s">
        <v>35</v>
      </c>
      <c r="E32" s="40"/>
      <c r="F32" s="40"/>
      <c r="G32" s="40"/>
      <c r="H32" s="40"/>
      <c r="I32" s="40"/>
      <c r="J32" s="156">
        <f>ROUND(J86, 2)</f>
        <v>0</v>
      </c>
      <c r="K32" s="40"/>
      <c r="L32" s="147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6"/>
      <c r="C33" s="40"/>
      <c r="D33" s="154"/>
      <c r="E33" s="154"/>
      <c r="F33" s="154"/>
      <c r="G33" s="154"/>
      <c r="H33" s="154"/>
      <c r="I33" s="154"/>
      <c r="J33" s="154"/>
      <c r="K33" s="154"/>
      <c r="L33" s="147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40"/>
      <c r="F34" s="157" t="s">
        <v>37</v>
      </c>
      <c r="G34" s="40"/>
      <c r="H34" s="40"/>
      <c r="I34" s="157" t="s">
        <v>36</v>
      </c>
      <c r="J34" s="157" t="s">
        <v>38</v>
      </c>
      <c r="K34" s="40"/>
      <c r="L34" s="147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6"/>
      <c r="C35" s="40"/>
      <c r="D35" s="158" t="s">
        <v>39</v>
      </c>
      <c r="E35" s="145" t="s">
        <v>40</v>
      </c>
      <c r="F35" s="159">
        <f>ROUND((SUM(BE86:BE101)),  2)</f>
        <v>0</v>
      </c>
      <c r="G35" s="40"/>
      <c r="H35" s="40"/>
      <c r="I35" s="160">
        <v>0.20999999999999999</v>
      </c>
      <c r="J35" s="159">
        <f>ROUND(((SUM(BE86:BE101))*I35),  2)</f>
        <v>0</v>
      </c>
      <c r="K35" s="40"/>
      <c r="L35" s="147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6"/>
      <c r="C36" s="40"/>
      <c r="D36" s="40"/>
      <c r="E36" s="145" t="s">
        <v>41</v>
      </c>
      <c r="F36" s="159">
        <f>ROUND((SUM(BF86:BF101)),  2)</f>
        <v>0</v>
      </c>
      <c r="G36" s="40"/>
      <c r="H36" s="40"/>
      <c r="I36" s="160">
        <v>0.14999999999999999</v>
      </c>
      <c r="J36" s="159">
        <f>ROUND(((SUM(BF86:BF101))*I36),  2)</f>
        <v>0</v>
      </c>
      <c r="K36" s="40"/>
      <c r="L36" s="147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45" t="s">
        <v>42</v>
      </c>
      <c r="F37" s="159">
        <f>ROUND((SUM(BG86:BG101)),  2)</f>
        <v>0</v>
      </c>
      <c r="G37" s="40"/>
      <c r="H37" s="40"/>
      <c r="I37" s="160">
        <v>0.20999999999999999</v>
      </c>
      <c r="J37" s="159">
        <f>0</f>
        <v>0</v>
      </c>
      <c r="K37" s="40"/>
      <c r="L37" s="147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6"/>
      <c r="C38" s="40"/>
      <c r="D38" s="40"/>
      <c r="E38" s="145" t="s">
        <v>43</v>
      </c>
      <c r="F38" s="159">
        <f>ROUND((SUM(BH86:BH101)),  2)</f>
        <v>0</v>
      </c>
      <c r="G38" s="40"/>
      <c r="H38" s="40"/>
      <c r="I38" s="160">
        <v>0.14999999999999999</v>
      </c>
      <c r="J38" s="159">
        <f>0</f>
        <v>0</v>
      </c>
      <c r="K38" s="40"/>
      <c r="L38" s="147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6"/>
      <c r="C39" s="40"/>
      <c r="D39" s="40"/>
      <c r="E39" s="145" t="s">
        <v>44</v>
      </c>
      <c r="F39" s="159">
        <f>ROUND((SUM(BI86:BI101)),  2)</f>
        <v>0</v>
      </c>
      <c r="G39" s="40"/>
      <c r="H39" s="40"/>
      <c r="I39" s="160">
        <v>0</v>
      </c>
      <c r="J39" s="159">
        <f>0</f>
        <v>0</v>
      </c>
      <c r="K39" s="40"/>
      <c r="L39" s="147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6"/>
      <c r="C40" s="40"/>
      <c r="D40" s="40"/>
      <c r="E40" s="40"/>
      <c r="F40" s="40"/>
      <c r="G40" s="40"/>
      <c r="H40" s="40"/>
      <c r="I40" s="40"/>
      <c r="J40" s="40"/>
      <c r="K40" s="40"/>
      <c r="L40" s="147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6"/>
      <c r="C41" s="161"/>
      <c r="D41" s="162" t="s">
        <v>45</v>
      </c>
      <c r="E41" s="163"/>
      <c r="F41" s="163"/>
      <c r="G41" s="164" t="s">
        <v>46</v>
      </c>
      <c r="H41" s="165" t="s">
        <v>47</v>
      </c>
      <c r="I41" s="163"/>
      <c r="J41" s="166">
        <f>SUM(J32:J39)</f>
        <v>0</v>
      </c>
      <c r="K41" s="167"/>
      <c r="L41" s="147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168"/>
      <c r="C42" s="169"/>
      <c r="D42" s="169"/>
      <c r="E42" s="169"/>
      <c r="F42" s="169"/>
      <c r="G42" s="169"/>
      <c r="H42" s="169"/>
      <c r="I42" s="169"/>
      <c r="J42" s="169"/>
      <c r="K42" s="169"/>
      <c r="L42" s="147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6" s="2" customFormat="1" ht="6.96" customHeight="1">
      <c r="A46" s="40"/>
      <c r="B46" s="170"/>
      <c r="C46" s="171"/>
      <c r="D46" s="171"/>
      <c r="E46" s="171"/>
      <c r="F46" s="171"/>
      <c r="G46" s="171"/>
      <c r="H46" s="171"/>
      <c r="I46" s="171"/>
      <c r="J46" s="171"/>
      <c r="K46" s="171"/>
      <c r="L46" s="147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24.96" customHeight="1">
      <c r="A47" s="40"/>
      <c r="B47" s="41"/>
      <c r="C47" s="25" t="s">
        <v>114</v>
      </c>
      <c r="D47" s="42"/>
      <c r="E47" s="42"/>
      <c r="F47" s="42"/>
      <c r="G47" s="42"/>
      <c r="H47" s="42"/>
      <c r="I47" s="42"/>
      <c r="J47" s="42"/>
      <c r="K47" s="42"/>
      <c r="L47" s="147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147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16</v>
      </c>
      <c r="D49" s="42"/>
      <c r="E49" s="42"/>
      <c r="F49" s="42"/>
      <c r="G49" s="42"/>
      <c r="H49" s="42"/>
      <c r="I49" s="42"/>
      <c r="J49" s="42"/>
      <c r="K49" s="42"/>
      <c r="L49" s="147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172" t="str">
        <f>E7</f>
        <v>Dvorce, exteriérové schodiště BD č.p. 32 a 33</v>
      </c>
      <c r="F50" s="34"/>
      <c r="G50" s="34"/>
      <c r="H50" s="34"/>
      <c r="I50" s="42"/>
      <c r="J50" s="42"/>
      <c r="K50" s="42"/>
      <c r="L50" s="147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1" customFormat="1" ht="12" customHeight="1">
      <c r="B51" s="23"/>
      <c r="C51" s="34" t="s">
        <v>110</v>
      </c>
      <c r="D51" s="24"/>
      <c r="E51" s="24"/>
      <c r="F51" s="24"/>
      <c r="G51" s="24"/>
      <c r="H51" s="24"/>
      <c r="I51" s="24"/>
      <c r="J51" s="24"/>
      <c r="K51" s="24"/>
      <c r="L51" s="22"/>
    </row>
    <row r="52" s="2" customFormat="1" ht="16.5" customHeight="1">
      <c r="A52" s="40"/>
      <c r="B52" s="41"/>
      <c r="C52" s="42"/>
      <c r="D52" s="42"/>
      <c r="E52" s="172" t="s">
        <v>414</v>
      </c>
      <c r="F52" s="42"/>
      <c r="G52" s="42"/>
      <c r="H52" s="42"/>
      <c r="I52" s="42"/>
      <c r="J52" s="42"/>
      <c r="K52" s="42"/>
      <c r="L52" s="147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12" customHeight="1">
      <c r="A53" s="40"/>
      <c r="B53" s="41"/>
      <c r="C53" s="34" t="s">
        <v>112</v>
      </c>
      <c r="D53" s="42"/>
      <c r="E53" s="42"/>
      <c r="F53" s="42"/>
      <c r="G53" s="42"/>
      <c r="H53" s="42"/>
      <c r="I53" s="42"/>
      <c r="J53" s="42"/>
      <c r="K53" s="42"/>
      <c r="L53" s="147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6.5" customHeight="1">
      <c r="A54" s="40"/>
      <c r="B54" s="41"/>
      <c r="C54" s="42"/>
      <c r="D54" s="42"/>
      <c r="E54" s="71" t="str">
        <f>E11</f>
        <v>VRN - Vedlejší rozpočtové náklady</v>
      </c>
      <c r="F54" s="42"/>
      <c r="G54" s="42"/>
      <c r="H54" s="42"/>
      <c r="I54" s="42"/>
      <c r="J54" s="42"/>
      <c r="K54" s="42"/>
      <c r="L54" s="147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6.96" customHeight="1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147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2" customHeight="1">
      <c r="A56" s="40"/>
      <c r="B56" s="41"/>
      <c r="C56" s="34" t="s">
        <v>21</v>
      </c>
      <c r="D56" s="42"/>
      <c r="E56" s="42"/>
      <c r="F56" s="29" t="str">
        <f>F14</f>
        <v xml:space="preserve"> </v>
      </c>
      <c r="G56" s="42"/>
      <c r="H56" s="42"/>
      <c r="I56" s="34" t="s">
        <v>23</v>
      </c>
      <c r="J56" s="74" t="str">
        <f>IF(J14="","",J14)</f>
        <v>22. 2. 2023</v>
      </c>
      <c r="K56" s="42"/>
      <c r="L56" s="147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6.96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147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5.15" customHeight="1">
      <c r="A58" s="40"/>
      <c r="B58" s="41"/>
      <c r="C58" s="34" t="s">
        <v>25</v>
      </c>
      <c r="D58" s="42"/>
      <c r="E58" s="42"/>
      <c r="F58" s="29" t="str">
        <f>E17</f>
        <v>Obec Dvorce</v>
      </c>
      <c r="G58" s="42"/>
      <c r="H58" s="42"/>
      <c r="I58" s="34" t="s">
        <v>30</v>
      </c>
      <c r="J58" s="38" t="str">
        <f>E23</f>
        <v xml:space="preserve"> </v>
      </c>
      <c r="K58" s="42"/>
      <c r="L58" s="147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15.15" customHeight="1">
      <c r="A59" s="40"/>
      <c r="B59" s="41"/>
      <c r="C59" s="34" t="s">
        <v>28</v>
      </c>
      <c r="D59" s="42"/>
      <c r="E59" s="42"/>
      <c r="F59" s="29" t="str">
        <f>IF(E20="","",E20)</f>
        <v>Vyplň údaj</v>
      </c>
      <c r="G59" s="42"/>
      <c r="H59" s="42"/>
      <c r="I59" s="34" t="s">
        <v>32</v>
      </c>
      <c r="J59" s="38" t="str">
        <f>E26</f>
        <v xml:space="preserve"> </v>
      </c>
      <c r="K59" s="42"/>
      <c r="L59" s="147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</row>
    <row r="60" s="2" customFormat="1" ht="10.32" customHeight="1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147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</row>
    <row r="61" s="2" customFormat="1" ht="29.28" customHeight="1">
      <c r="A61" s="40"/>
      <c r="B61" s="41"/>
      <c r="C61" s="173" t="s">
        <v>115</v>
      </c>
      <c r="D61" s="174"/>
      <c r="E61" s="174"/>
      <c r="F61" s="174"/>
      <c r="G61" s="174"/>
      <c r="H61" s="174"/>
      <c r="I61" s="174"/>
      <c r="J61" s="175" t="s">
        <v>116</v>
      </c>
      <c r="K61" s="174"/>
      <c r="L61" s="147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 s="2" customFormat="1" ht="10.32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47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22.8" customHeight="1">
      <c r="A63" s="40"/>
      <c r="B63" s="41"/>
      <c r="C63" s="176" t="s">
        <v>67</v>
      </c>
      <c r="D63" s="42"/>
      <c r="E63" s="42"/>
      <c r="F63" s="42"/>
      <c r="G63" s="42"/>
      <c r="H63" s="42"/>
      <c r="I63" s="42"/>
      <c r="J63" s="104">
        <f>J86</f>
        <v>0</v>
      </c>
      <c r="K63" s="42"/>
      <c r="L63" s="147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U63" s="19" t="s">
        <v>117</v>
      </c>
    </row>
    <row r="64" s="9" customFormat="1" ht="24.96" customHeight="1">
      <c r="A64" s="9"/>
      <c r="B64" s="177"/>
      <c r="C64" s="178"/>
      <c r="D64" s="179" t="s">
        <v>434</v>
      </c>
      <c r="E64" s="180"/>
      <c r="F64" s="180"/>
      <c r="G64" s="180"/>
      <c r="H64" s="180"/>
      <c r="I64" s="180"/>
      <c r="J64" s="181">
        <f>J87</f>
        <v>0</v>
      </c>
      <c r="K64" s="178"/>
      <c r="L64" s="18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2" customFormat="1" ht="21.84" customHeight="1">
      <c r="A65" s="40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147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6.96" customHeight="1">
      <c r="A66" s="40"/>
      <c r="B66" s="61"/>
      <c r="C66" s="62"/>
      <c r="D66" s="62"/>
      <c r="E66" s="62"/>
      <c r="F66" s="62"/>
      <c r="G66" s="62"/>
      <c r="H66" s="62"/>
      <c r="I66" s="62"/>
      <c r="J66" s="62"/>
      <c r="K66" s="62"/>
      <c r="L66" s="147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70" s="2" customFormat="1" ht="6.96" customHeight="1">
      <c r="A70" s="40"/>
      <c r="B70" s="63"/>
      <c r="C70" s="64"/>
      <c r="D70" s="64"/>
      <c r="E70" s="64"/>
      <c r="F70" s="64"/>
      <c r="G70" s="64"/>
      <c r="H70" s="64"/>
      <c r="I70" s="64"/>
      <c r="J70" s="64"/>
      <c r="K70" s="64"/>
      <c r="L70" s="147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24.96" customHeight="1">
      <c r="A71" s="40"/>
      <c r="B71" s="41"/>
      <c r="C71" s="25" t="s">
        <v>128</v>
      </c>
      <c r="D71" s="42"/>
      <c r="E71" s="42"/>
      <c r="F71" s="42"/>
      <c r="G71" s="42"/>
      <c r="H71" s="42"/>
      <c r="I71" s="42"/>
      <c r="J71" s="42"/>
      <c r="K71" s="42"/>
      <c r="L71" s="147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47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2" customHeight="1">
      <c r="A73" s="40"/>
      <c r="B73" s="41"/>
      <c r="C73" s="34" t="s">
        <v>16</v>
      </c>
      <c r="D73" s="42"/>
      <c r="E73" s="42"/>
      <c r="F73" s="42"/>
      <c r="G73" s="42"/>
      <c r="H73" s="42"/>
      <c r="I73" s="42"/>
      <c r="J73" s="42"/>
      <c r="K73" s="42"/>
      <c r="L73" s="147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6.5" customHeight="1">
      <c r="A74" s="40"/>
      <c r="B74" s="41"/>
      <c r="C74" s="42"/>
      <c r="D74" s="42"/>
      <c r="E74" s="172" t="str">
        <f>E7</f>
        <v>Dvorce, exteriérové schodiště BD č.p. 32 a 33</v>
      </c>
      <c r="F74" s="34"/>
      <c r="G74" s="34"/>
      <c r="H74" s="34"/>
      <c r="I74" s="42"/>
      <c r="J74" s="42"/>
      <c r="K74" s="42"/>
      <c r="L74" s="147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1" customFormat="1" ht="12" customHeight="1">
      <c r="B75" s="23"/>
      <c r="C75" s="34" t="s">
        <v>110</v>
      </c>
      <c r="D75" s="24"/>
      <c r="E75" s="24"/>
      <c r="F75" s="24"/>
      <c r="G75" s="24"/>
      <c r="H75" s="24"/>
      <c r="I75" s="24"/>
      <c r="J75" s="24"/>
      <c r="K75" s="24"/>
      <c r="L75" s="22"/>
    </row>
    <row r="76" s="2" customFormat="1" ht="16.5" customHeight="1">
      <c r="A76" s="40"/>
      <c r="B76" s="41"/>
      <c r="C76" s="42"/>
      <c r="D76" s="42"/>
      <c r="E76" s="172" t="s">
        <v>414</v>
      </c>
      <c r="F76" s="42"/>
      <c r="G76" s="42"/>
      <c r="H76" s="42"/>
      <c r="I76" s="42"/>
      <c r="J76" s="42"/>
      <c r="K76" s="42"/>
      <c r="L76" s="147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112</v>
      </c>
      <c r="D77" s="42"/>
      <c r="E77" s="42"/>
      <c r="F77" s="42"/>
      <c r="G77" s="42"/>
      <c r="H77" s="42"/>
      <c r="I77" s="42"/>
      <c r="J77" s="42"/>
      <c r="K77" s="42"/>
      <c r="L77" s="147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6.5" customHeight="1">
      <c r="A78" s="40"/>
      <c r="B78" s="41"/>
      <c r="C78" s="42"/>
      <c r="D78" s="42"/>
      <c r="E78" s="71" t="str">
        <f>E11</f>
        <v>VRN - Vedlejší rozpočtové náklady</v>
      </c>
      <c r="F78" s="42"/>
      <c r="G78" s="42"/>
      <c r="H78" s="42"/>
      <c r="I78" s="42"/>
      <c r="J78" s="42"/>
      <c r="K78" s="42"/>
      <c r="L78" s="147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47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21</v>
      </c>
      <c r="D80" s="42"/>
      <c r="E80" s="42"/>
      <c r="F80" s="29" t="str">
        <f>F14</f>
        <v xml:space="preserve"> </v>
      </c>
      <c r="G80" s="42"/>
      <c r="H80" s="42"/>
      <c r="I80" s="34" t="s">
        <v>23</v>
      </c>
      <c r="J80" s="74" t="str">
        <f>IF(J14="","",J14)</f>
        <v>22. 2. 2023</v>
      </c>
      <c r="K80" s="42"/>
      <c r="L80" s="147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6.96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47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5.15" customHeight="1">
      <c r="A82" s="40"/>
      <c r="B82" s="41"/>
      <c r="C82" s="34" t="s">
        <v>25</v>
      </c>
      <c r="D82" s="42"/>
      <c r="E82" s="42"/>
      <c r="F82" s="29" t="str">
        <f>E17</f>
        <v>Obec Dvorce</v>
      </c>
      <c r="G82" s="42"/>
      <c r="H82" s="42"/>
      <c r="I82" s="34" t="s">
        <v>30</v>
      </c>
      <c r="J82" s="38" t="str">
        <f>E23</f>
        <v xml:space="preserve"> </v>
      </c>
      <c r="K82" s="42"/>
      <c r="L82" s="147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5.15" customHeight="1">
      <c r="A83" s="40"/>
      <c r="B83" s="41"/>
      <c r="C83" s="34" t="s">
        <v>28</v>
      </c>
      <c r="D83" s="42"/>
      <c r="E83" s="42"/>
      <c r="F83" s="29" t="str">
        <f>IF(E20="","",E20)</f>
        <v>Vyplň údaj</v>
      </c>
      <c r="G83" s="42"/>
      <c r="H83" s="42"/>
      <c r="I83" s="34" t="s">
        <v>32</v>
      </c>
      <c r="J83" s="38" t="str">
        <f>E26</f>
        <v xml:space="preserve"> </v>
      </c>
      <c r="K83" s="42"/>
      <c r="L83" s="147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0.32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47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11" customFormat="1" ht="29.28" customHeight="1">
      <c r="A85" s="188"/>
      <c r="B85" s="189"/>
      <c r="C85" s="190" t="s">
        <v>129</v>
      </c>
      <c r="D85" s="191" t="s">
        <v>54</v>
      </c>
      <c r="E85" s="191" t="s">
        <v>50</v>
      </c>
      <c r="F85" s="191" t="s">
        <v>51</v>
      </c>
      <c r="G85" s="191" t="s">
        <v>130</v>
      </c>
      <c r="H85" s="191" t="s">
        <v>131</v>
      </c>
      <c r="I85" s="191" t="s">
        <v>132</v>
      </c>
      <c r="J85" s="191" t="s">
        <v>116</v>
      </c>
      <c r="K85" s="192" t="s">
        <v>133</v>
      </c>
      <c r="L85" s="193"/>
      <c r="M85" s="94" t="s">
        <v>19</v>
      </c>
      <c r="N85" s="95" t="s">
        <v>39</v>
      </c>
      <c r="O85" s="95" t="s">
        <v>134</v>
      </c>
      <c r="P85" s="95" t="s">
        <v>135</v>
      </c>
      <c r="Q85" s="95" t="s">
        <v>136</v>
      </c>
      <c r="R85" s="95" t="s">
        <v>137</v>
      </c>
      <c r="S85" s="95" t="s">
        <v>138</v>
      </c>
      <c r="T85" s="96" t="s">
        <v>139</v>
      </c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</row>
    <row r="86" s="2" customFormat="1" ht="22.8" customHeight="1">
      <c r="A86" s="40"/>
      <c r="B86" s="41"/>
      <c r="C86" s="101" t="s">
        <v>140</v>
      </c>
      <c r="D86" s="42"/>
      <c r="E86" s="42"/>
      <c r="F86" s="42"/>
      <c r="G86" s="42"/>
      <c r="H86" s="42"/>
      <c r="I86" s="42"/>
      <c r="J86" s="194">
        <f>BK86</f>
        <v>0</v>
      </c>
      <c r="K86" s="42"/>
      <c r="L86" s="46"/>
      <c r="M86" s="97"/>
      <c r="N86" s="195"/>
      <c r="O86" s="98"/>
      <c r="P86" s="196">
        <f>P87</f>
        <v>0</v>
      </c>
      <c r="Q86" s="98"/>
      <c r="R86" s="196">
        <f>R87</f>
        <v>0</v>
      </c>
      <c r="S86" s="98"/>
      <c r="T86" s="197">
        <f>T87</f>
        <v>0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T86" s="19" t="s">
        <v>68</v>
      </c>
      <c r="AU86" s="19" t="s">
        <v>117</v>
      </c>
      <c r="BK86" s="198">
        <f>BK87</f>
        <v>0</v>
      </c>
    </row>
    <row r="87" s="12" customFormat="1" ht="25.92" customHeight="1">
      <c r="A87" s="12"/>
      <c r="B87" s="199"/>
      <c r="C87" s="200"/>
      <c r="D87" s="201" t="s">
        <v>68</v>
      </c>
      <c r="E87" s="202" t="s">
        <v>94</v>
      </c>
      <c r="F87" s="202" t="s">
        <v>435</v>
      </c>
      <c r="G87" s="200"/>
      <c r="H87" s="200"/>
      <c r="I87" s="203"/>
      <c r="J87" s="204">
        <f>BK87</f>
        <v>0</v>
      </c>
      <c r="K87" s="200"/>
      <c r="L87" s="205"/>
      <c r="M87" s="206"/>
      <c r="N87" s="207"/>
      <c r="O87" s="207"/>
      <c r="P87" s="208">
        <f>SUM(P88:P101)</f>
        <v>0</v>
      </c>
      <c r="Q87" s="207"/>
      <c r="R87" s="208">
        <f>SUM(R88:R101)</f>
        <v>0</v>
      </c>
      <c r="S87" s="207"/>
      <c r="T87" s="209">
        <f>SUM(T88:T101)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10" t="s">
        <v>176</v>
      </c>
      <c r="AT87" s="211" t="s">
        <v>68</v>
      </c>
      <c r="AU87" s="211" t="s">
        <v>69</v>
      </c>
      <c r="AY87" s="210" t="s">
        <v>143</v>
      </c>
      <c r="BK87" s="212">
        <f>SUM(BK88:BK101)</f>
        <v>0</v>
      </c>
    </row>
    <row r="88" s="2" customFormat="1" ht="44.25" customHeight="1">
      <c r="A88" s="40"/>
      <c r="B88" s="41"/>
      <c r="C88" s="215" t="s">
        <v>76</v>
      </c>
      <c r="D88" s="215" t="s">
        <v>145</v>
      </c>
      <c r="E88" s="216" t="s">
        <v>436</v>
      </c>
      <c r="F88" s="217" t="s">
        <v>437</v>
      </c>
      <c r="G88" s="218" t="s">
        <v>422</v>
      </c>
      <c r="H88" s="219">
        <v>1</v>
      </c>
      <c r="I88" s="220"/>
      <c r="J88" s="221">
        <f>ROUND(I88*H88,2)</f>
        <v>0</v>
      </c>
      <c r="K88" s="217" t="s">
        <v>19</v>
      </c>
      <c r="L88" s="46"/>
      <c r="M88" s="222" t="s">
        <v>19</v>
      </c>
      <c r="N88" s="223" t="s">
        <v>40</v>
      </c>
      <c r="O88" s="86"/>
      <c r="P88" s="224">
        <f>O88*H88</f>
        <v>0</v>
      </c>
      <c r="Q88" s="224">
        <v>0</v>
      </c>
      <c r="R88" s="224">
        <f>Q88*H88</f>
        <v>0</v>
      </c>
      <c r="S88" s="224">
        <v>0</v>
      </c>
      <c r="T88" s="225">
        <f>S88*H88</f>
        <v>0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R88" s="226" t="s">
        <v>438</v>
      </c>
      <c r="AT88" s="226" t="s">
        <v>145</v>
      </c>
      <c r="AU88" s="226" t="s">
        <v>76</v>
      </c>
      <c r="AY88" s="19" t="s">
        <v>143</v>
      </c>
      <c r="BE88" s="227">
        <f>IF(N88="základní",J88,0)</f>
        <v>0</v>
      </c>
      <c r="BF88" s="227">
        <f>IF(N88="snížená",J88,0)</f>
        <v>0</v>
      </c>
      <c r="BG88" s="227">
        <f>IF(N88="zákl. přenesená",J88,0)</f>
        <v>0</v>
      </c>
      <c r="BH88" s="227">
        <f>IF(N88="sníž. přenesená",J88,0)</f>
        <v>0</v>
      </c>
      <c r="BI88" s="227">
        <f>IF(N88="nulová",J88,0)</f>
        <v>0</v>
      </c>
      <c r="BJ88" s="19" t="s">
        <v>76</v>
      </c>
      <c r="BK88" s="227">
        <f>ROUND(I88*H88,2)</f>
        <v>0</v>
      </c>
      <c r="BL88" s="19" t="s">
        <v>438</v>
      </c>
      <c r="BM88" s="226" t="s">
        <v>439</v>
      </c>
    </row>
    <row r="89" s="14" customFormat="1">
      <c r="A89" s="14"/>
      <c r="B89" s="244"/>
      <c r="C89" s="245"/>
      <c r="D89" s="235" t="s">
        <v>154</v>
      </c>
      <c r="E89" s="246" t="s">
        <v>19</v>
      </c>
      <c r="F89" s="247" t="s">
        <v>76</v>
      </c>
      <c r="G89" s="245"/>
      <c r="H89" s="248">
        <v>1</v>
      </c>
      <c r="I89" s="249"/>
      <c r="J89" s="245"/>
      <c r="K89" s="245"/>
      <c r="L89" s="250"/>
      <c r="M89" s="251"/>
      <c r="N89" s="252"/>
      <c r="O89" s="252"/>
      <c r="P89" s="252"/>
      <c r="Q89" s="252"/>
      <c r="R89" s="252"/>
      <c r="S89" s="252"/>
      <c r="T89" s="253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T89" s="254" t="s">
        <v>154</v>
      </c>
      <c r="AU89" s="254" t="s">
        <v>76</v>
      </c>
      <c r="AV89" s="14" t="s">
        <v>82</v>
      </c>
      <c r="AW89" s="14" t="s">
        <v>31</v>
      </c>
      <c r="AX89" s="14" t="s">
        <v>69</v>
      </c>
      <c r="AY89" s="254" t="s">
        <v>143</v>
      </c>
    </row>
    <row r="90" s="15" customFormat="1">
      <c r="A90" s="15"/>
      <c r="B90" s="255"/>
      <c r="C90" s="256"/>
      <c r="D90" s="235" t="s">
        <v>154</v>
      </c>
      <c r="E90" s="257" t="s">
        <v>19</v>
      </c>
      <c r="F90" s="258" t="s">
        <v>175</v>
      </c>
      <c r="G90" s="256"/>
      <c r="H90" s="259">
        <v>1</v>
      </c>
      <c r="I90" s="260"/>
      <c r="J90" s="256"/>
      <c r="K90" s="256"/>
      <c r="L90" s="261"/>
      <c r="M90" s="262"/>
      <c r="N90" s="263"/>
      <c r="O90" s="263"/>
      <c r="P90" s="263"/>
      <c r="Q90" s="263"/>
      <c r="R90" s="263"/>
      <c r="S90" s="263"/>
      <c r="T90" s="264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T90" s="265" t="s">
        <v>154</v>
      </c>
      <c r="AU90" s="265" t="s">
        <v>76</v>
      </c>
      <c r="AV90" s="15" t="s">
        <v>150</v>
      </c>
      <c r="AW90" s="15" t="s">
        <v>31</v>
      </c>
      <c r="AX90" s="15" t="s">
        <v>76</v>
      </c>
      <c r="AY90" s="265" t="s">
        <v>143</v>
      </c>
    </row>
    <row r="91" s="2" customFormat="1" ht="24.15" customHeight="1">
      <c r="A91" s="40"/>
      <c r="B91" s="41"/>
      <c r="C91" s="215" t="s">
        <v>82</v>
      </c>
      <c r="D91" s="215" t="s">
        <v>145</v>
      </c>
      <c r="E91" s="216" t="s">
        <v>440</v>
      </c>
      <c r="F91" s="217" t="s">
        <v>441</v>
      </c>
      <c r="G91" s="218" t="s">
        <v>422</v>
      </c>
      <c r="H91" s="219">
        <v>1</v>
      </c>
      <c r="I91" s="220"/>
      <c r="J91" s="221">
        <f>ROUND(I91*H91,2)</f>
        <v>0</v>
      </c>
      <c r="K91" s="217" t="s">
        <v>19</v>
      </c>
      <c r="L91" s="46"/>
      <c r="M91" s="222" t="s">
        <v>19</v>
      </c>
      <c r="N91" s="223" t="s">
        <v>40</v>
      </c>
      <c r="O91" s="86"/>
      <c r="P91" s="224">
        <f>O91*H91</f>
        <v>0</v>
      </c>
      <c r="Q91" s="224">
        <v>0</v>
      </c>
      <c r="R91" s="224">
        <f>Q91*H91</f>
        <v>0</v>
      </c>
      <c r="S91" s="224">
        <v>0</v>
      </c>
      <c r="T91" s="225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26" t="s">
        <v>438</v>
      </c>
      <c r="AT91" s="226" t="s">
        <v>145</v>
      </c>
      <c r="AU91" s="226" t="s">
        <v>76</v>
      </c>
      <c r="AY91" s="19" t="s">
        <v>143</v>
      </c>
      <c r="BE91" s="227">
        <f>IF(N91="základní",J91,0)</f>
        <v>0</v>
      </c>
      <c r="BF91" s="227">
        <f>IF(N91="snížená",J91,0)</f>
        <v>0</v>
      </c>
      <c r="BG91" s="227">
        <f>IF(N91="zákl. přenesená",J91,0)</f>
        <v>0</v>
      </c>
      <c r="BH91" s="227">
        <f>IF(N91="sníž. přenesená",J91,0)</f>
        <v>0</v>
      </c>
      <c r="BI91" s="227">
        <f>IF(N91="nulová",J91,0)</f>
        <v>0</v>
      </c>
      <c r="BJ91" s="19" t="s">
        <v>76</v>
      </c>
      <c r="BK91" s="227">
        <f>ROUND(I91*H91,2)</f>
        <v>0</v>
      </c>
      <c r="BL91" s="19" t="s">
        <v>438</v>
      </c>
      <c r="BM91" s="226" t="s">
        <v>442</v>
      </c>
    </row>
    <row r="92" s="14" customFormat="1">
      <c r="A92" s="14"/>
      <c r="B92" s="244"/>
      <c r="C92" s="245"/>
      <c r="D92" s="235" t="s">
        <v>154</v>
      </c>
      <c r="E92" s="246" t="s">
        <v>19</v>
      </c>
      <c r="F92" s="247" t="s">
        <v>76</v>
      </c>
      <c r="G92" s="245"/>
      <c r="H92" s="248">
        <v>1</v>
      </c>
      <c r="I92" s="249"/>
      <c r="J92" s="245"/>
      <c r="K92" s="245"/>
      <c r="L92" s="250"/>
      <c r="M92" s="251"/>
      <c r="N92" s="252"/>
      <c r="O92" s="252"/>
      <c r="P92" s="252"/>
      <c r="Q92" s="252"/>
      <c r="R92" s="252"/>
      <c r="S92" s="252"/>
      <c r="T92" s="253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T92" s="254" t="s">
        <v>154</v>
      </c>
      <c r="AU92" s="254" t="s">
        <v>76</v>
      </c>
      <c r="AV92" s="14" t="s">
        <v>82</v>
      </c>
      <c r="AW92" s="14" t="s">
        <v>31</v>
      </c>
      <c r="AX92" s="14" t="s">
        <v>69</v>
      </c>
      <c r="AY92" s="254" t="s">
        <v>143</v>
      </c>
    </row>
    <row r="93" s="15" customFormat="1">
      <c r="A93" s="15"/>
      <c r="B93" s="255"/>
      <c r="C93" s="256"/>
      <c r="D93" s="235" t="s">
        <v>154</v>
      </c>
      <c r="E93" s="257" t="s">
        <v>19</v>
      </c>
      <c r="F93" s="258" t="s">
        <v>175</v>
      </c>
      <c r="G93" s="256"/>
      <c r="H93" s="259">
        <v>1</v>
      </c>
      <c r="I93" s="260"/>
      <c r="J93" s="256"/>
      <c r="K93" s="256"/>
      <c r="L93" s="261"/>
      <c r="M93" s="262"/>
      <c r="N93" s="263"/>
      <c r="O93" s="263"/>
      <c r="P93" s="263"/>
      <c r="Q93" s="263"/>
      <c r="R93" s="263"/>
      <c r="S93" s="263"/>
      <c r="T93" s="264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T93" s="265" t="s">
        <v>154</v>
      </c>
      <c r="AU93" s="265" t="s">
        <v>76</v>
      </c>
      <c r="AV93" s="15" t="s">
        <v>150</v>
      </c>
      <c r="AW93" s="15" t="s">
        <v>31</v>
      </c>
      <c r="AX93" s="15" t="s">
        <v>76</v>
      </c>
      <c r="AY93" s="265" t="s">
        <v>143</v>
      </c>
    </row>
    <row r="94" s="2" customFormat="1" ht="38.55" customHeight="1">
      <c r="A94" s="40"/>
      <c r="B94" s="41"/>
      <c r="C94" s="215" t="s">
        <v>162</v>
      </c>
      <c r="D94" s="215" t="s">
        <v>145</v>
      </c>
      <c r="E94" s="216" t="s">
        <v>443</v>
      </c>
      <c r="F94" s="217" t="s">
        <v>444</v>
      </c>
      <c r="G94" s="218" t="s">
        <v>422</v>
      </c>
      <c r="H94" s="219">
        <v>1</v>
      </c>
      <c r="I94" s="220"/>
      <c r="J94" s="221">
        <f>ROUND(I94*H94,2)</f>
        <v>0</v>
      </c>
      <c r="K94" s="217" t="s">
        <v>19</v>
      </c>
      <c r="L94" s="46"/>
      <c r="M94" s="222" t="s">
        <v>19</v>
      </c>
      <c r="N94" s="223" t="s">
        <v>40</v>
      </c>
      <c r="O94" s="86"/>
      <c r="P94" s="224">
        <f>O94*H94</f>
        <v>0</v>
      </c>
      <c r="Q94" s="224">
        <v>0</v>
      </c>
      <c r="R94" s="224">
        <f>Q94*H94</f>
        <v>0</v>
      </c>
      <c r="S94" s="224">
        <v>0</v>
      </c>
      <c r="T94" s="225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26" t="s">
        <v>438</v>
      </c>
      <c r="AT94" s="226" t="s">
        <v>145</v>
      </c>
      <c r="AU94" s="226" t="s">
        <v>76</v>
      </c>
      <c r="AY94" s="19" t="s">
        <v>143</v>
      </c>
      <c r="BE94" s="227">
        <f>IF(N94="základní",J94,0)</f>
        <v>0</v>
      </c>
      <c r="BF94" s="227">
        <f>IF(N94="snížená",J94,0)</f>
        <v>0</v>
      </c>
      <c r="BG94" s="227">
        <f>IF(N94="zákl. přenesená",J94,0)</f>
        <v>0</v>
      </c>
      <c r="BH94" s="227">
        <f>IF(N94="sníž. přenesená",J94,0)</f>
        <v>0</v>
      </c>
      <c r="BI94" s="227">
        <f>IF(N94="nulová",J94,0)</f>
        <v>0</v>
      </c>
      <c r="BJ94" s="19" t="s">
        <v>76</v>
      </c>
      <c r="BK94" s="227">
        <f>ROUND(I94*H94,2)</f>
        <v>0</v>
      </c>
      <c r="BL94" s="19" t="s">
        <v>438</v>
      </c>
      <c r="BM94" s="226" t="s">
        <v>445</v>
      </c>
    </row>
    <row r="95" s="14" customFormat="1">
      <c r="A95" s="14"/>
      <c r="B95" s="244"/>
      <c r="C95" s="245"/>
      <c r="D95" s="235" t="s">
        <v>154</v>
      </c>
      <c r="E95" s="246" t="s">
        <v>19</v>
      </c>
      <c r="F95" s="247" t="s">
        <v>76</v>
      </c>
      <c r="G95" s="245"/>
      <c r="H95" s="248">
        <v>1</v>
      </c>
      <c r="I95" s="249"/>
      <c r="J95" s="245"/>
      <c r="K95" s="245"/>
      <c r="L95" s="250"/>
      <c r="M95" s="251"/>
      <c r="N95" s="252"/>
      <c r="O95" s="252"/>
      <c r="P95" s="252"/>
      <c r="Q95" s="252"/>
      <c r="R95" s="252"/>
      <c r="S95" s="252"/>
      <c r="T95" s="253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T95" s="254" t="s">
        <v>154</v>
      </c>
      <c r="AU95" s="254" t="s">
        <v>76</v>
      </c>
      <c r="AV95" s="14" t="s">
        <v>82</v>
      </c>
      <c r="AW95" s="14" t="s">
        <v>31</v>
      </c>
      <c r="AX95" s="14" t="s">
        <v>69</v>
      </c>
      <c r="AY95" s="254" t="s">
        <v>143</v>
      </c>
    </row>
    <row r="96" s="15" customFormat="1">
      <c r="A96" s="15"/>
      <c r="B96" s="255"/>
      <c r="C96" s="256"/>
      <c r="D96" s="235" t="s">
        <v>154</v>
      </c>
      <c r="E96" s="257" t="s">
        <v>19</v>
      </c>
      <c r="F96" s="258" t="s">
        <v>175</v>
      </c>
      <c r="G96" s="256"/>
      <c r="H96" s="259">
        <v>1</v>
      </c>
      <c r="I96" s="260"/>
      <c r="J96" s="256"/>
      <c r="K96" s="256"/>
      <c r="L96" s="261"/>
      <c r="M96" s="262"/>
      <c r="N96" s="263"/>
      <c r="O96" s="263"/>
      <c r="P96" s="263"/>
      <c r="Q96" s="263"/>
      <c r="R96" s="263"/>
      <c r="S96" s="263"/>
      <c r="T96" s="264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T96" s="265" t="s">
        <v>154</v>
      </c>
      <c r="AU96" s="265" t="s">
        <v>76</v>
      </c>
      <c r="AV96" s="15" t="s">
        <v>150</v>
      </c>
      <c r="AW96" s="15" t="s">
        <v>31</v>
      </c>
      <c r="AX96" s="15" t="s">
        <v>76</v>
      </c>
      <c r="AY96" s="265" t="s">
        <v>143</v>
      </c>
    </row>
    <row r="97" s="2" customFormat="1" ht="24.15" customHeight="1">
      <c r="A97" s="40"/>
      <c r="B97" s="41"/>
      <c r="C97" s="215" t="s">
        <v>150</v>
      </c>
      <c r="D97" s="215" t="s">
        <v>145</v>
      </c>
      <c r="E97" s="216" t="s">
        <v>446</v>
      </c>
      <c r="F97" s="217" t="s">
        <v>447</v>
      </c>
      <c r="G97" s="218" t="s">
        <v>422</v>
      </c>
      <c r="H97" s="219">
        <v>1</v>
      </c>
      <c r="I97" s="220"/>
      <c r="J97" s="221">
        <f>ROUND(I97*H97,2)</f>
        <v>0</v>
      </c>
      <c r="K97" s="217" t="s">
        <v>19</v>
      </c>
      <c r="L97" s="46"/>
      <c r="M97" s="222" t="s">
        <v>19</v>
      </c>
      <c r="N97" s="223" t="s">
        <v>40</v>
      </c>
      <c r="O97" s="86"/>
      <c r="P97" s="224">
        <f>O97*H97</f>
        <v>0</v>
      </c>
      <c r="Q97" s="224">
        <v>0</v>
      </c>
      <c r="R97" s="224">
        <f>Q97*H97</f>
        <v>0</v>
      </c>
      <c r="S97" s="224">
        <v>0</v>
      </c>
      <c r="T97" s="225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26" t="s">
        <v>438</v>
      </c>
      <c r="AT97" s="226" t="s">
        <v>145</v>
      </c>
      <c r="AU97" s="226" t="s">
        <v>76</v>
      </c>
      <c r="AY97" s="19" t="s">
        <v>143</v>
      </c>
      <c r="BE97" s="227">
        <f>IF(N97="základní",J97,0)</f>
        <v>0</v>
      </c>
      <c r="BF97" s="227">
        <f>IF(N97="snížená",J97,0)</f>
        <v>0</v>
      </c>
      <c r="BG97" s="227">
        <f>IF(N97="zákl. přenesená",J97,0)</f>
        <v>0</v>
      </c>
      <c r="BH97" s="227">
        <f>IF(N97="sníž. přenesená",J97,0)</f>
        <v>0</v>
      </c>
      <c r="BI97" s="227">
        <f>IF(N97="nulová",J97,0)</f>
        <v>0</v>
      </c>
      <c r="BJ97" s="19" t="s">
        <v>76</v>
      </c>
      <c r="BK97" s="227">
        <f>ROUND(I97*H97,2)</f>
        <v>0</v>
      </c>
      <c r="BL97" s="19" t="s">
        <v>438</v>
      </c>
      <c r="BM97" s="226" t="s">
        <v>448</v>
      </c>
    </row>
    <row r="98" s="14" customFormat="1">
      <c r="A98" s="14"/>
      <c r="B98" s="244"/>
      <c r="C98" s="245"/>
      <c r="D98" s="235" t="s">
        <v>154</v>
      </c>
      <c r="E98" s="246" t="s">
        <v>19</v>
      </c>
      <c r="F98" s="247" t="s">
        <v>76</v>
      </c>
      <c r="G98" s="245"/>
      <c r="H98" s="248">
        <v>1</v>
      </c>
      <c r="I98" s="249"/>
      <c r="J98" s="245"/>
      <c r="K98" s="245"/>
      <c r="L98" s="250"/>
      <c r="M98" s="251"/>
      <c r="N98" s="252"/>
      <c r="O98" s="252"/>
      <c r="P98" s="252"/>
      <c r="Q98" s="252"/>
      <c r="R98" s="252"/>
      <c r="S98" s="252"/>
      <c r="T98" s="253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54" t="s">
        <v>154</v>
      </c>
      <c r="AU98" s="254" t="s">
        <v>76</v>
      </c>
      <c r="AV98" s="14" t="s">
        <v>82</v>
      </c>
      <c r="AW98" s="14" t="s">
        <v>31</v>
      </c>
      <c r="AX98" s="14" t="s">
        <v>69</v>
      </c>
      <c r="AY98" s="254" t="s">
        <v>143</v>
      </c>
    </row>
    <row r="99" s="15" customFormat="1">
      <c r="A99" s="15"/>
      <c r="B99" s="255"/>
      <c r="C99" s="256"/>
      <c r="D99" s="235" t="s">
        <v>154</v>
      </c>
      <c r="E99" s="257" t="s">
        <v>19</v>
      </c>
      <c r="F99" s="258" t="s">
        <v>175</v>
      </c>
      <c r="G99" s="256"/>
      <c r="H99" s="259">
        <v>1</v>
      </c>
      <c r="I99" s="260"/>
      <c r="J99" s="256"/>
      <c r="K99" s="256"/>
      <c r="L99" s="261"/>
      <c r="M99" s="262"/>
      <c r="N99" s="263"/>
      <c r="O99" s="263"/>
      <c r="P99" s="263"/>
      <c r="Q99" s="263"/>
      <c r="R99" s="263"/>
      <c r="S99" s="263"/>
      <c r="T99" s="264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T99" s="265" t="s">
        <v>154</v>
      </c>
      <c r="AU99" s="265" t="s">
        <v>76</v>
      </c>
      <c r="AV99" s="15" t="s">
        <v>150</v>
      </c>
      <c r="AW99" s="15" t="s">
        <v>31</v>
      </c>
      <c r="AX99" s="15" t="s">
        <v>76</v>
      </c>
      <c r="AY99" s="265" t="s">
        <v>143</v>
      </c>
    </row>
    <row r="100" s="2" customFormat="1" ht="21.75" customHeight="1">
      <c r="A100" s="40"/>
      <c r="B100" s="41"/>
      <c r="C100" s="215" t="s">
        <v>176</v>
      </c>
      <c r="D100" s="215" t="s">
        <v>145</v>
      </c>
      <c r="E100" s="216" t="s">
        <v>449</v>
      </c>
      <c r="F100" s="217" t="s">
        <v>450</v>
      </c>
      <c r="G100" s="218" t="s">
        <v>422</v>
      </c>
      <c r="H100" s="219">
        <v>1</v>
      </c>
      <c r="I100" s="220"/>
      <c r="J100" s="221">
        <f>ROUND(I100*H100,2)</f>
        <v>0</v>
      </c>
      <c r="K100" s="217" t="s">
        <v>19</v>
      </c>
      <c r="L100" s="46"/>
      <c r="M100" s="222" t="s">
        <v>19</v>
      </c>
      <c r="N100" s="223" t="s">
        <v>40</v>
      </c>
      <c r="O100" s="86"/>
      <c r="P100" s="224">
        <f>O100*H100</f>
        <v>0</v>
      </c>
      <c r="Q100" s="224">
        <v>0</v>
      </c>
      <c r="R100" s="224">
        <f>Q100*H100</f>
        <v>0</v>
      </c>
      <c r="S100" s="224">
        <v>0</v>
      </c>
      <c r="T100" s="225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26" t="s">
        <v>438</v>
      </c>
      <c r="AT100" s="226" t="s">
        <v>145</v>
      </c>
      <c r="AU100" s="226" t="s">
        <v>76</v>
      </c>
      <c r="AY100" s="19" t="s">
        <v>143</v>
      </c>
      <c r="BE100" s="227">
        <f>IF(N100="základní",J100,0)</f>
        <v>0</v>
      </c>
      <c r="BF100" s="227">
        <f>IF(N100="snížená",J100,0)</f>
        <v>0</v>
      </c>
      <c r="BG100" s="227">
        <f>IF(N100="zákl. přenesená",J100,0)</f>
        <v>0</v>
      </c>
      <c r="BH100" s="227">
        <f>IF(N100="sníž. přenesená",J100,0)</f>
        <v>0</v>
      </c>
      <c r="BI100" s="227">
        <f>IF(N100="nulová",J100,0)</f>
        <v>0</v>
      </c>
      <c r="BJ100" s="19" t="s">
        <v>76</v>
      </c>
      <c r="BK100" s="227">
        <f>ROUND(I100*H100,2)</f>
        <v>0</v>
      </c>
      <c r="BL100" s="19" t="s">
        <v>438</v>
      </c>
      <c r="BM100" s="226" t="s">
        <v>451</v>
      </c>
    </row>
    <row r="101" s="2" customFormat="1">
      <c r="A101" s="40"/>
      <c r="B101" s="41"/>
      <c r="C101" s="42"/>
      <c r="D101" s="235" t="s">
        <v>319</v>
      </c>
      <c r="E101" s="42"/>
      <c r="F101" s="287" t="s">
        <v>452</v>
      </c>
      <c r="G101" s="42"/>
      <c r="H101" s="42"/>
      <c r="I101" s="230"/>
      <c r="J101" s="42"/>
      <c r="K101" s="42"/>
      <c r="L101" s="46"/>
      <c r="M101" s="288"/>
      <c r="N101" s="289"/>
      <c r="O101" s="290"/>
      <c r="P101" s="290"/>
      <c r="Q101" s="290"/>
      <c r="R101" s="290"/>
      <c r="S101" s="290"/>
      <c r="T101" s="291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T101" s="19" t="s">
        <v>319</v>
      </c>
      <c r="AU101" s="19" t="s">
        <v>76</v>
      </c>
    </row>
    <row r="102" s="2" customFormat="1" ht="6.96" customHeight="1">
      <c r="A102" s="40"/>
      <c r="B102" s="61"/>
      <c r="C102" s="62"/>
      <c r="D102" s="62"/>
      <c r="E102" s="62"/>
      <c r="F102" s="62"/>
      <c r="G102" s="62"/>
      <c r="H102" s="62"/>
      <c r="I102" s="62"/>
      <c r="J102" s="62"/>
      <c r="K102" s="62"/>
      <c r="L102" s="46"/>
      <c r="M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</row>
  </sheetData>
  <sheetProtection sheet="1" autoFilter="0" formatColumns="0" formatRows="0" objects="1" scenarios="1" spinCount="100000" saltValue="IFjHaUHTu1gliohC3Cz+ZTKiCx7qmgu//+TR+e/PR+zc2ApIXRHWrP3UnWp6dUo1DJ/4A4zK3y1dDn0qCpUVhQ==" hashValue="odwraXwPfT4xEWhgJWyxe8YQ/npVihJx6N/hERnWWLyi1cVjOWm72Jolb0h8kNsSss16rh0np+A0sKuA/TOvMg==" algorithmName="SHA-512" password="CC35"/>
  <autoFilter ref="C85:K101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130.832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41"/>
      <c r="C3" s="142"/>
      <c r="D3" s="142"/>
      <c r="E3" s="142"/>
      <c r="F3" s="142"/>
      <c r="G3" s="142"/>
      <c r="H3" s="22"/>
    </row>
    <row r="4" s="1" customFormat="1" ht="24.96" customHeight="1">
      <c r="B4" s="22"/>
      <c r="C4" s="143" t="s">
        <v>453</v>
      </c>
      <c r="H4" s="22"/>
    </row>
    <row r="5" s="1" customFormat="1" ht="12" customHeight="1">
      <c r="B5" s="22"/>
      <c r="C5" s="292" t="s">
        <v>13</v>
      </c>
      <c r="D5" s="152" t="s">
        <v>14</v>
      </c>
      <c r="E5" s="1"/>
      <c r="F5" s="1"/>
      <c r="H5" s="22"/>
    </row>
    <row r="6" s="1" customFormat="1" ht="36.96" customHeight="1">
      <c r="B6" s="22"/>
      <c r="C6" s="293" t="s">
        <v>16</v>
      </c>
      <c r="D6" s="294" t="s">
        <v>17</v>
      </c>
      <c r="E6" s="1"/>
      <c r="F6" s="1"/>
      <c r="H6" s="22"/>
    </row>
    <row r="7" s="1" customFormat="1" ht="16.5" customHeight="1">
      <c r="B7" s="22"/>
      <c r="C7" s="145" t="s">
        <v>23</v>
      </c>
      <c r="D7" s="149" t="str">
        <f>'Rekapitulace stavby'!AN8</f>
        <v>22. 2. 2023</v>
      </c>
      <c r="H7" s="22"/>
    </row>
    <row r="8" s="2" customFormat="1" ht="10.8" customHeight="1">
      <c r="A8" s="40"/>
      <c r="B8" s="46"/>
      <c r="C8" s="40"/>
      <c r="D8" s="40"/>
      <c r="E8" s="40"/>
      <c r="F8" s="40"/>
      <c r="G8" s="40"/>
      <c r="H8" s="46"/>
    </row>
    <row r="9" s="11" customFormat="1" ht="29.28" customHeight="1">
      <c r="A9" s="188"/>
      <c r="B9" s="295"/>
      <c r="C9" s="296" t="s">
        <v>50</v>
      </c>
      <c r="D9" s="297" t="s">
        <v>51</v>
      </c>
      <c r="E9" s="297" t="s">
        <v>130</v>
      </c>
      <c r="F9" s="298" t="s">
        <v>454</v>
      </c>
      <c r="G9" s="188"/>
      <c r="H9" s="295"/>
    </row>
    <row r="10" s="2" customFormat="1" ht="26.4" customHeight="1">
      <c r="A10" s="40"/>
      <c r="B10" s="46"/>
      <c r="C10" s="299" t="s">
        <v>455</v>
      </c>
      <c r="D10" s="299" t="s">
        <v>80</v>
      </c>
      <c r="E10" s="40"/>
      <c r="F10" s="40"/>
      <c r="G10" s="40"/>
      <c r="H10" s="46"/>
    </row>
    <row r="11" s="2" customFormat="1" ht="16.8" customHeight="1">
      <c r="A11" s="40"/>
      <c r="B11" s="46"/>
      <c r="C11" s="300" t="s">
        <v>102</v>
      </c>
      <c r="D11" s="301" t="s">
        <v>19</v>
      </c>
      <c r="E11" s="302" t="s">
        <v>19</v>
      </c>
      <c r="F11" s="303">
        <v>14.846</v>
      </c>
      <c r="G11" s="40"/>
      <c r="H11" s="46"/>
    </row>
    <row r="12" s="2" customFormat="1" ht="16.8" customHeight="1">
      <c r="A12" s="40"/>
      <c r="B12" s="46"/>
      <c r="C12" s="304" t="s">
        <v>19</v>
      </c>
      <c r="D12" s="304" t="s">
        <v>259</v>
      </c>
      <c r="E12" s="19" t="s">
        <v>19</v>
      </c>
      <c r="F12" s="305">
        <v>14.846</v>
      </c>
      <c r="G12" s="40"/>
      <c r="H12" s="46"/>
    </row>
    <row r="13" s="2" customFormat="1" ht="16.8" customHeight="1">
      <c r="A13" s="40"/>
      <c r="B13" s="46"/>
      <c r="C13" s="304" t="s">
        <v>102</v>
      </c>
      <c r="D13" s="304" t="s">
        <v>175</v>
      </c>
      <c r="E13" s="19" t="s">
        <v>19</v>
      </c>
      <c r="F13" s="305">
        <v>14.846</v>
      </c>
      <c r="G13" s="40"/>
      <c r="H13" s="46"/>
    </row>
    <row r="14" s="2" customFormat="1" ht="16.8" customHeight="1">
      <c r="A14" s="40"/>
      <c r="B14" s="46"/>
      <c r="C14" s="306" t="s">
        <v>456</v>
      </c>
      <c r="D14" s="40"/>
      <c r="E14" s="40"/>
      <c r="F14" s="40"/>
      <c r="G14" s="40"/>
      <c r="H14" s="46"/>
    </row>
    <row r="15" s="2" customFormat="1" ht="16.8" customHeight="1">
      <c r="A15" s="40"/>
      <c r="B15" s="46"/>
      <c r="C15" s="304" t="s">
        <v>255</v>
      </c>
      <c r="D15" s="304" t="s">
        <v>457</v>
      </c>
      <c r="E15" s="19" t="s">
        <v>148</v>
      </c>
      <c r="F15" s="305">
        <v>14.846</v>
      </c>
      <c r="G15" s="40"/>
      <c r="H15" s="46"/>
    </row>
    <row r="16" s="2" customFormat="1" ht="16.8" customHeight="1">
      <c r="A16" s="40"/>
      <c r="B16" s="46"/>
      <c r="C16" s="304" t="s">
        <v>323</v>
      </c>
      <c r="D16" s="304" t="s">
        <v>458</v>
      </c>
      <c r="E16" s="19" t="s">
        <v>311</v>
      </c>
      <c r="F16" s="305">
        <v>18.936</v>
      </c>
      <c r="G16" s="40"/>
      <c r="H16" s="46"/>
    </row>
    <row r="17" s="2" customFormat="1" ht="16.8" customHeight="1">
      <c r="A17" s="40"/>
      <c r="B17" s="46"/>
      <c r="C17" s="304" t="s">
        <v>262</v>
      </c>
      <c r="D17" s="304" t="s">
        <v>263</v>
      </c>
      <c r="E17" s="19" t="s">
        <v>148</v>
      </c>
      <c r="F17" s="305">
        <v>15.291</v>
      </c>
      <c r="G17" s="40"/>
      <c r="H17" s="46"/>
    </row>
    <row r="18" s="2" customFormat="1" ht="16.8" customHeight="1">
      <c r="A18" s="40"/>
      <c r="B18" s="46"/>
      <c r="C18" s="300" t="s">
        <v>282</v>
      </c>
      <c r="D18" s="301" t="s">
        <v>19</v>
      </c>
      <c r="E18" s="302" t="s">
        <v>19</v>
      </c>
      <c r="F18" s="303">
        <v>11.130000000000001</v>
      </c>
      <c r="G18" s="40"/>
      <c r="H18" s="46"/>
    </row>
    <row r="19" s="2" customFormat="1" ht="16.8" customHeight="1">
      <c r="A19" s="40"/>
      <c r="B19" s="46"/>
      <c r="C19" s="304" t="s">
        <v>19</v>
      </c>
      <c r="D19" s="304" t="s">
        <v>281</v>
      </c>
      <c r="E19" s="19" t="s">
        <v>19</v>
      </c>
      <c r="F19" s="305">
        <v>11.130000000000001</v>
      </c>
      <c r="G19" s="40"/>
      <c r="H19" s="46"/>
    </row>
    <row r="20" s="2" customFormat="1" ht="16.8" customHeight="1">
      <c r="A20" s="40"/>
      <c r="B20" s="46"/>
      <c r="C20" s="304" t="s">
        <v>282</v>
      </c>
      <c r="D20" s="304" t="s">
        <v>175</v>
      </c>
      <c r="E20" s="19" t="s">
        <v>19</v>
      </c>
      <c r="F20" s="305">
        <v>11.130000000000001</v>
      </c>
      <c r="G20" s="40"/>
      <c r="H20" s="46"/>
    </row>
    <row r="21" s="2" customFormat="1" ht="16.8" customHeight="1">
      <c r="A21" s="40"/>
      <c r="B21" s="46"/>
      <c r="C21" s="300" t="s">
        <v>108</v>
      </c>
      <c r="D21" s="301" t="s">
        <v>19</v>
      </c>
      <c r="E21" s="302" t="s">
        <v>19</v>
      </c>
      <c r="F21" s="303">
        <v>0.94199999999999995</v>
      </c>
      <c r="G21" s="40"/>
      <c r="H21" s="46"/>
    </row>
    <row r="22" s="2" customFormat="1" ht="16.8" customHeight="1">
      <c r="A22" s="40"/>
      <c r="B22" s="46"/>
      <c r="C22" s="304" t="s">
        <v>19</v>
      </c>
      <c r="D22" s="304" t="s">
        <v>216</v>
      </c>
      <c r="E22" s="19" t="s">
        <v>19</v>
      </c>
      <c r="F22" s="305">
        <v>0</v>
      </c>
      <c r="G22" s="40"/>
      <c r="H22" s="46"/>
    </row>
    <row r="23" s="2" customFormat="1" ht="16.8" customHeight="1">
      <c r="A23" s="40"/>
      <c r="B23" s="46"/>
      <c r="C23" s="304" t="s">
        <v>19</v>
      </c>
      <c r="D23" s="304" t="s">
        <v>106</v>
      </c>
      <c r="E23" s="19" t="s">
        <v>19</v>
      </c>
      <c r="F23" s="305">
        <v>2.2330000000000001</v>
      </c>
      <c r="G23" s="40"/>
      <c r="H23" s="46"/>
    </row>
    <row r="24" s="2" customFormat="1" ht="16.8" customHeight="1">
      <c r="A24" s="40"/>
      <c r="B24" s="46"/>
      <c r="C24" s="304" t="s">
        <v>19</v>
      </c>
      <c r="D24" s="304" t="s">
        <v>217</v>
      </c>
      <c r="E24" s="19" t="s">
        <v>19</v>
      </c>
      <c r="F24" s="305">
        <v>-0.96299999999999997</v>
      </c>
      <c r="G24" s="40"/>
      <c r="H24" s="46"/>
    </row>
    <row r="25" s="2" customFormat="1" ht="16.8" customHeight="1">
      <c r="A25" s="40"/>
      <c r="B25" s="46"/>
      <c r="C25" s="304" t="s">
        <v>19</v>
      </c>
      <c r="D25" s="304" t="s">
        <v>218</v>
      </c>
      <c r="E25" s="19" t="s">
        <v>19</v>
      </c>
      <c r="F25" s="305">
        <v>-0.57799999999999996</v>
      </c>
      <c r="G25" s="40"/>
      <c r="H25" s="46"/>
    </row>
    <row r="26" s="2" customFormat="1" ht="16.8" customHeight="1">
      <c r="A26" s="40"/>
      <c r="B26" s="46"/>
      <c r="C26" s="304" t="s">
        <v>19</v>
      </c>
      <c r="D26" s="304" t="s">
        <v>219</v>
      </c>
      <c r="E26" s="19" t="s">
        <v>19</v>
      </c>
      <c r="F26" s="305">
        <v>0</v>
      </c>
      <c r="G26" s="40"/>
      <c r="H26" s="46"/>
    </row>
    <row r="27" s="2" customFormat="1" ht="16.8" customHeight="1">
      <c r="A27" s="40"/>
      <c r="B27" s="46"/>
      <c r="C27" s="304" t="s">
        <v>19</v>
      </c>
      <c r="D27" s="304" t="s">
        <v>220</v>
      </c>
      <c r="E27" s="19" t="s">
        <v>19</v>
      </c>
      <c r="F27" s="305">
        <v>0.25</v>
      </c>
      <c r="G27" s="40"/>
      <c r="H27" s="46"/>
    </row>
    <row r="28" s="2" customFormat="1" ht="16.8" customHeight="1">
      <c r="A28" s="40"/>
      <c r="B28" s="46"/>
      <c r="C28" s="304" t="s">
        <v>108</v>
      </c>
      <c r="D28" s="304" t="s">
        <v>175</v>
      </c>
      <c r="E28" s="19" t="s">
        <v>19</v>
      </c>
      <c r="F28" s="305">
        <v>0.94199999999999995</v>
      </c>
      <c r="G28" s="40"/>
      <c r="H28" s="46"/>
    </row>
    <row r="29" s="2" customFormat="1" ht="16.8" customHeight="1">
      <c r="A29" s="40"/>
      <c r="B29" s="46"/>
      <c r="C29" s="306" t="s">
        <v>456</v>
      </c>
      <c r="D29" s="40"/>
      <c r="E29" s="40"/>
      <c r="F29" s="40"/>
      <c r="G29" s="40"/>
      <c r="H29" s="46"/>
    </row>
    <row r="30" s="2" customFormat="1" ht="16.8" customHeight="1">
      <c r="A30" s="40"/>
      <c r="B30" s="46"/>
      <c r="C30" s="304" t="s">
        <v>212</v>
      </c>
      <c r="D30" s="304" t="s">
        <v>459</v>
      </c>
      <c r="E30" s="19" t="s">
        <v>186</v>
      </c>
      <c r="F30" s="305">
        <v>0.94199999999999995</v>
      </c>
      <c r="G30" s="40"/>
      <c r="H30" s="46"/>
    </row>
    <row r="31" s="2" customFormat="1" ht="16.8" customHeight="1">
      <c r="A31" s="40"/>
      <c r="B31" s="46"/>
      <c r="C31" s="304" t="s">
        <v>194</v>
      </c>
      <c r="D31" s="304" t="s">
        <v>460</v>
      </c>
      <c r="E31" s="19" t="s">
        <v>186</v>
      </c>
      <c r="F31" s="305">
        <v>5.2930000000000001</v>
      </c>
      <c r="G31" s="40"/>
      <c r="H31" s="46"/>
    </row>
    <row r="32" s="2" customFormat="1" ht="16.8" customHeight="1">
      <c r="A32" s="40"/>
      <c r="B32" s="46"/>
      <c r="C32" s="304" t="s">
        <v>205</v>
      </c>
      <c r="D32" s="304" t="s">
        <v>461</v>
      </c>
      <c r="E32" s="19" t="s">
        <v>186</v>
      </c>
      <c r="F32" s="305">
        <v>5.1639999999999997</v>
      </c>
      <c r="G32" s="40"/>
      <c r="H32" s="46"/>
    </row>
    <row r="33" s="2" customFormat="1" ht="16.8" customHeight="1">
      <c r="A33" s="40"/>
      <c r="B33" s="46"/>
      <c r="C33" s="304" t="s">
        <v>222</v>
      </c>
      <c r="D33" s="304" t="s">
        <v>462</v>
      </c>
      <c r="E33" s="19" t="s">
        <v>186</v>
      </c>
      <c r="F33" s="305">
        <v>0.94199999999999995</v>
      </c>
      <c r="G33" s="40"/>
      <c r="H33" s="46"/>
    </row>
    <row r="34" s="2" customFormat="1" ht="16.8" customHeight="1">
      <c r="A34" s="40"/>
      <c r="B34" s="46"/>
      <c r="C34" s="300" t="s">
        <v>104</v>
      </c>
      <c r="D34" s="301" t="s">
        <v>19</v>
      </c>
      <c r="E34" s="302" t="s">
        <v>19</v>
      </c>
      <c r="F34" s="303">
        <v>4.0019999999999998</v>
      </c>
      <c r="G34" s="40"/>
      <c r="H34" s="46"/>
    </row>
    <row r="35" s="2" customFormat="1" ht="16.8" customHeight="1">
      <c r="A35" s="40"/>
      <c r="B35" s="46"/>
      <c r="C35" s="304" t="s">
        <v>19</v>
      </c>
      <c r="D35" s="304" t="s">
        <v>198</v>
      </c>
      <c r="E35" s="19" t="s">
        <v>19</v>
      </c>
      <c r="F35" s="305">
        <v>0</v>
      </c>
      <c r="G35" s="40"/>
      <c r="H35" s="46"/>
    </row>
    <row r="36" s="2" customFormat="1" ht="16.8" customHeight="1">
      <c r="A36" s="40"/>
      <c r="B36" s="46"/>
      <c r="C36" s="304" t="s">
        <v>19</v>
      </c>
      <c r="D36" s="304" t="s">
        <v>199</v>
      </c>
      <c r="E36" s="19" t="s">
        <v>19</v>
      </c>
      <c r="F36" s="305">
        <v>2.3980000000000001</v>
      </c>
      <c r="G36" s="40"/>
      <c r="H36" s="46"/>
    </row>
    <row r="37" s="2" customFormat="1" ht="16.8" customHeight="1">
      <c r="A37" s="40"/>
      <c r="B37" s="46"/>
      <c r="C37" s="304" t="s">
        <v>19</v>
      </c>
      <c r="D37" s="304" t="s">
        <v>200</v>
      </c>
      <c r="E37" s="19" t="s">
        <v>19</v>
      </c>
      <c r="F37" s="305">
        <v>1.6040000000000001</v>
      </c>
      <c r="G37" s="40"/>
      <c r="H37" s="46"/>
    </row>
    <row r="38" s="2" customFormat="1" ht="16.8" customHeight="1">
      <c r="A38" s="40"/>
      <c r="B38" s="46"/>
      <c r="C38" s="304" t="s">
        <v>104</v>
      </c>
      <c r="D38" s="304" t="s">
        <v>201</v>
      </c>
      <c r="E38" s="19" t="s">
        <v>19</v>
      </c>
      <c r="F38" s="305">
        <v>4.0019999999999998</v>
      </c>
      <c r="G38" s="40"/>
      <c r="H38" s="46"/>
    </row>
    <row r="39" s="2" customFormat="1" ht="16.8" customHeight="1">
      <c r="A39" s="40"/>
      <c r="B39" s="46"/>
      <c r="C39" s="306" t="s">
        <v>456</v>
      </c>
      <c r="D39" s="40"/>
      <c r="E39" s="40"/>
      <c r="F39" s="40"/>
      <c r="G39" s="40"/>
      <c r="H39" s="46"/>
    </row>
    <row r="40" s="2" customFormat="1" ht="16.8" customHeight="1">
      <c r="A40" s="40"/>
      <c r="B40" s="46"/>
      <c r="C40" s="304" t="s">
        <v>194</v>
      </c>
      <c r="D40" s="304" t="s">
        <v>460</v>
      </c>
      <c r="E40" s="19" t="s">
        <v>186</v>
      </c>
      <c r="F40" s="305">
        <v>5.2930000000000001</v>
      </c>
      <c r="G40" s="40"/>
      <c r="H40" s="46"/>
    </row>
    <row r="41" s="2" customFormat="1" ht="16.8" customHeight="1">
      <c r="A41" s="40"/>
      <c r="B41" s="46"/>
      <c r="C41" s="304" t="s">
        <v>228</v>
      </c>
      <c r="D41" s="304" t="s">
        <v>463</v>
      </c>
      <c r="E41" s="19" t="s">
        <v>148</v>
      </c>
      <c r="F41" s="305">
        <v>40.020000000000003</v>
      </c>
      <c r="G41" s="40"/>
      <c r="H41" s="46"/>
    </row>
    <row r="42" s="2" customFormat="1" ht="16.8" customHeight="1">
      <c r="A42" s="40"/>
      <c r="B42" s="46"/>
      <c r="C42" s="300" t="s">
        <v>99</v>
      </c>
      <c r="D42" s="301" t="s">
        <v>19</v>
      </c>
      <c r="E42" s="302" t="s">
        <v>19</v>
      </c>
      <c r="F42" s="303">
        <v>7.9939999999999998</v>
      </c>
      <c r="G42" s="40"/>
      <c r="H42" s="46"/>
    </row>
    <row r="43" s="2" customFormat="1" ht="16.8" customHeight="1">
      <c r="A43" s="40"/>
      <c r="B43" s="46"/>
      <c r="C43" s="304" t="s">
        <v>19</v>
      </c>
      <c r="D43" s="304" t="s">
        <v>181</v>
      </c>
      <c r="E43" s="19" t="s">
        <v>19</v>
      </c>
      <c r="F43" s="305">
        <v>0</v>
      </c>
      <c r="G43" s="40"/>
      <c r="H43" s="46"/>
    </row>
    <row r="44" s="2" customFormat="1" ht="16.8" customHeight="1">
      <c r="A44" s="40"/>
      <c r="B44" s="46"/>
      <c r="C44" s="304" t="s">
        <v>19</v>
      </c>
      <c r="D44" s="304" t="s">
        <v>182</v>
      </c>
      <c r="E44" s="19" t="s">
        <v>19</v>
      </c>
      <c r="F44" s="305">
        <v>7.9939999999999998</v>
      </c>
      <c r="G44" s="40"/>
      <c r="H44" s="46"/>
    </row>
    <row r="45" s="2" customFormat="1" ht="16.8" customHeight="1">
      <c r="A45" s="40"/>
      <c r="B45" s="46"/>
      <c r="C45" s="304" t="s">
        <v>99</v>
      </c>
      <c r="D45" s="304" t="s">
        <v>175</v>
      </c>
      <c r="E45" s="19" t="s">
        <v>19</v>
      </c>
      <c r="F45" s="305">
        <v>7.9939999999999998</v>
      </c>
      <c r="G45" s="40"/>
      <c r="H45" s="46"/>
    </row>
    <row r="46" s="2" customFormat="1" ht="16.8" customHeight="1">
      <c r="A46" s="40"/>
      <c r="B46" s="46"/>
      <c r="C46" s="306" t="s">
        <v>456</v>
      </c>
      <c r="D46" s="40"/>
      <c r="E46" s="40"/>
      <c r="F46" s="40"/>
      <c r="G46" s="40"/>
      <c r="H46" s="46"/>
    </row>
    <row r="47" s="2" customFormat="1" ht="16.8" customHeight="1">
      <c r="A47" s="40"/>
      <c r="B47" s="46"/>
      <c r="C47" s="304" t="s">
        <v>177</v>
      </c>
      <c r="D47" s="304" t="s">
        <v>464</v>
      </c>
      <c r="E47" s="19" t="s">
        <v>148</v>
      </c>
      <c r="F47" s="305">
        <v>7.9939999999999998</v>
      </c>
      <c r="G47" s="40"/>
      <c r="H47" s="46"/>
    </row>
    <row r="48" s="2" customFormat="1" ht="16.8" customHeight="1">
      <c r="A48" s="40"/>
      <c r="B48" s="46"/>
      <c r="C48" s="304" t="s">
        <v>194</v>
      </c>
      <c r="D48" s="304" t="s">
        <v>460</v>
      </c>
      <c r="E48" s="19" t="s">
        <v>186</v>
      </c>
      <c r="F48" s="305">
        <v>5.2930000000000001</v>
      </c>
      <c r="G48" s="40"/>
      <c r="H48" s="46"/>
    </row>
    <row r="49" s="2" customFormat="1" ht="16.8" customHeight="1">
      <c r="A49" s="40"/>
      <c r="B49" s="46"/>
      <c r="C49" s="300" t="s">
        <v>97</v>
      </c>
      <c r="D49" s="301" t="s">
        <v>19</v>
      </c>
      <c r="E49" s="302" t="s">
        <v>19</v>
      </c>
      <c r="F49" s="303">
        <v>8.0190000000000001</v>
      </c>
      <c r="G49" s="40"/>
      <c r="H49" s="46"/>
    </row>
    <row r="50" s="2" customFormat="1" ht="16.8" customHeight="1">
      <c r="A50" s="40"/>
      <c r="B50" s="46"/>
      <c r="C50" s="304" t="s">
        <v>19</v>
      </c>
      <c r="D50" s="304" t="s">
        <v>173</v>
      </c>
      <c r="E50" s="19" t="s">
        <v>19</v>
      </c>
      <c r="F50" s="305">
        <v>0</v>
      </c>
      <c r="G50" s="40"/>
      <c r="H50" s="46"/>
    </row>
    <row r="51" s="2" customFormat="1" ht="16.8" customHeight="1">
      <c r="A51" s="40"/>
      <c r="B51" s="46"/>
      <c r="C51" s="304" t="s">
        <v>19</v>
      </c>
      <c r="D51" s="304" t="s">
        <v>174</v>
      </c>
      <c r="E51" s="19" t="s">
        <v>19</v>
      </c>
      <c r="F51" s="305">
        <v>8.0190000000000001</v>
      </c>
      <c r="G51" s="40"/>
      <c r="H51" s="46"/>
    </row>
    <row r="52" s="2" customFormat="1" ht="16.8" customHeight="1">
      <c r="A52" s="40"/>
      <c r="B52" s="46"/>
      <c r="C52" s="304" t="s">
        <v>97</v>
      </c>
      <c r="D52" s="304" t="s">
        <v>175</v>
      </c>
      <c r="E52" s="19" t="s">
        <v>19</v>
      </c>
      <c r="F52" s="305">
        <v>8.0190000000000001</v>
      </c>
      <c r="G52" s="40"/>
      <c r="H52" s="46"/>
    </row>
    <row r="53" s="2" customFormat="1" ht="16.8" customHeight="1">
      <c r="A53" s="40"/>
      <c r="B53" s="46"/>
      <c r="C53" s="306" t="s">
        <v>456</v>
      </c>
      <c r="D53" s="40"/>
      <c r="E53" s="40"/>
      <c r="F53" s="40"/>
      <c r="G53" s="40"/>
      <c r="H53" s="46"/>
    </row>
    <row r="54" s="2" customFormat="1" ht="16.8" customHeight="1">
      <c r="A54" s="40"/>
      <c r="B54" s="46"/>
      <c r="C54" s="304" t="s">
        <v>169</v>
      </c>
      <c r="D54" s="304" t="s">
        <v>465</v>
      </c>
      <c r="E54" s="19" t="s">
        <v>148</v>
      </c>
      <c r="F54" s="305">
        <v>8.0190000000000001</v>
      </c>
      <c r="G54" s="40"/>
      <c r="H54" s="46"/>
    </row>
    <row r="55" s="2" customFormat="1" ht="16.8" customHeight="1">
      <c r="A55" s="40"/>
      <c r="B55" s="46"/>
      <c r="C55" s="304" t="s">
        <v>194</v>
      </c>
      <c r="D55" s="304" t="s">
        <v>460</v>
      </c>
      <c r="E55" s="19" t="s">
        <v>186</v>
      </c>
      <c r="F55" s="305">
        <v>5.2930000000000001</v>
      </c>
      <c r="G55" s="40"/>
      <c r="H55" s="46"/>
    </row>
    <row r="56" s="2" customFormat="1" ht="16.8" customHeight="1">
      <c r="A56" s="40"/>
      <c r="B56" s="46"/>
      <c r="C56" s="300" t="s">
        <v>106</v>
      </c>
      <c r="D56" s="301" t="s">
        <v>19</v>
      </c>
      <c r="E56" s="302" t="s">
        <v>19</v>
      </c>
      <c r="F56" s="303">
        <v>2.2330000000000001</v>
      </c>
      <c r="G56" s="40"/>
      <c r="H56" s="46"/>
    </row>
    <row r="57" s="2" customFormat="1" ht="16.8" customHeight="1">
      <c r="A57" s="40"/>
      <c r="B57" s="46"/>
      <c r="C57" s="304" t="s">
        <v>19</v>
      </c>
      <c r="D57" s="304" t="s">
        <v>189</v>
      </c>
      <c r="E57" s="19" t="s">
        <v>19</v>
      </c>
      <c r="F57" s="305">
        <v>0</v>
      </c>
      <c r="G57" s="40"/>
      <c r="H57" s="46"/>
    </row>
    <row r="58" s="2" customFormat="1" ht="16.8" customHeight="1">
      <c r="A58" s="40"/>
      <c r="B58" s="46"/>
      <c r="C58" s="304" t="s">
        <v>19</v>
      </c>
      <c r="D58" s="304" t="s">
        <v>190</v>
      </c>
      <c r="E58" s="19" t="s">
        <v>19</v>
      </c>
      <c r="F58" s="305">
        <v>1.421</v>
      </c>
      <c r="G58" s="40"/>
      <c r="H58" s="46"/>
    </row>
    <row r="59" s="2" customFormat="1" ht="16.8" customHeight="1">
      <c r="A59" s="40"/>
      <c r="B59" s="46"/>
      <c r="C59" s="304" t="s">
        <v>19</v>
      </c>
      <c r="D59" s="304" t="s">
        <v>191</v>
      </c>
      <c r="E59" s="19" t="s">
        <v>19</v>
      </c>
      <c r="F59" s="305">
        <v>0</v>
      </c>
      <c r="G59" s="40"/>
      <c r="H59" s="46"/>
    </row>
    <row r="60" s="2" customFormat="1" ht="16.8" customHeight="1">
      <c r="A60" s="40"/>
      <c r="B60" s="46"/>
      <c r="C60" s="304" t="s">
        <v>19</v>
      </c>
      <c r="D60" s="304" t="s">
        <v>192</v>
      </c>
      <c r="E60" s="19" t="s">
        <v>19</v>
      </c>
      <c r="F60" s="305">
        <v>0.81200000000000006</v>
      </c>
      <c r="G60" s="40"/>
      <c r="H60" s="46"/>
    </row>
    <row r="61" s="2" customFormat="1" ht="16.8" customHeight="1">
      <c r="A61" s="40"/>
      <c r="B61" s="46"/>
      <c r="C61" s="304" t="s">
        <v>106</v>
      </c>
      <c r="D61" s="304" t="s">
        <v>175</v>
      </c>
      <c r="E61" s="19" t="s">
        <v>19</v>
      </c>
      <c r="F61" s="305">
        <v>2.2330000000000001</v>
      </c>
      <c r="G61" s="40"/>
      <c r="H61" s="46"/>
    </row>
    <row r="62" s="2" customFormat="1" ht="16.8" customHeight="1">
      <c r="A62" s="40"/>
      <c r="B62" s="46"/>
      <c r="C62" s="306" t="s">
        <v>456</v>
      </c>
      <c r="D62" s="40"/>
      <c r="E62" s="40"/>
      <c r="F62" s="40"/>
      <c r="G62" s="40"/>
      <c r="H62" s="46"/>
    </row>
    <row r="63" s="2" customFormat="1" ht="16.8" customHeight="1">
      <c r="A63" s="40"/>
      <c r="B63" s="46"/>
      <c r="C63" s="304" t="s">
        <v>184</v>
      </c>
      <c r="D63" s="304" t="s">
        <v>466</v>
      </c>
      <c r="E63" s="19" t="s">
        <v>186</v>
      </c>
      <c r="F63" s="305">
        <v>2.2330000000000001</v>
      </c>
      <c r="G63" s="40"/>
      <c r="H63" s="46"/>
    </row>
    <row r="64" s="2" customFormat="1" ht="16.8" customHeight="1">
      <c r="A64" s="40"/>
      <c r="B64" s="46"/>
      <c r="C64" s="304" t="s">
        <v>194</v>
      </c>
      <c r="D64" s="304" t="s">
        <v>460</v>
      </c>
      <c r="E64" s="19" t="s">
        <v>186</v>
      </c>
      <c r="F64" s="305">
        <v>5.2930000000000001</v>
      </c>
      <c r="G64" s="40"/>
      <c r="H64" s="46"/>
    </row>
    <row r="65" s="2" customFormat="1" ht="16.8" customHeight="1">
      <c r="A65" s="40"/>
      <c r="B65" s="46"/>
      <c r="C65" s="304" t="s">
        <v>205</v>
      </c>
      <c r="D65" s="304" t="s">
        <v>461</v>
      </c>
      <c r="E65" s="19" t="s">
        <v>186</v>
      </c>
      <c r="F65" s="305">
        <v>5.1639999999999997</v>
      </c>
      <c r="G65" s="40"/>
      <c r="H65" s="46"/>
    </row>
    <row r="66" s="2" customFormat="1" ht="16.8" customHeight="1">
      <c r="A66" s="40"/>
      <c r="B66" s="46"/>
      <c r="C66" s="304" t="s">
        <v>212</v>
      </c>
      <c r="D66" s="304" t="s">
        <v>459</v>
      </c>
      <c r="E66" s="19" t="s">
        <v>186</v>
      </c>
      <c r="F66" s="305">
        <v>0.94199999999999995</v>
      </c>
      <c r="G66" s="40"/>
      <c r="H66" s="46"/>
    </row>
    <row r="67" s="2" customFormat="1" ht="26.4" customHeight="1">
      <c r="A67" s="40"/>
      <c r="B67" s="46"/>
      <c r="C67" s="299" t="s">
        <v>467</v>
      </c>
      <c r="D67" s="299" t="s">
        <v>85</v>
      </c>
      <c r="E67" s="40"/>
      <c r="F67" s="40"/>
      <c r="G67" s="40"/>
      <c r="H67" s="46"/>
    </row>
    <row r="68" s="2" customFormat="1" ht="16.8" customHeight="1">
      <c r="A68" s="40"/>
      <c r="B68" s="46"/>
      <c r="C68" s="300" t="s">
        <v>102</v>
      </c>
      <c r="D68" s="301" t="s">
        <v>19</v>
      </c>
      <c r="E68" s="302" t="s">
        <v>19</v>
      </c>
      <c r="F68" s="303">
        <v>13</v>
      </c>
      <c r="G68" s="40"/>
      <c r="H68" s="46"/>
    </row>
    <row r="69" s="2" customFormat="1" ht="16.8" customHeight="1">
      <c r="A69" s="40"/>
      <c r="B69" s="46"/>
      <c r="C69" s="304" t="s">
        <v>19</v>
      </c>
      <c r="D69" s="304" t="s">
        <v>409</v>
      </c>
      <c r="E69" s="19" t="s">
        <v>19</v>
      </c>
      <c r="F69" s="305">
        <v>13</v>
      </c>
      <c r="G69" s="40"/>
      <c r="H69" s="46"/>
    </row>
    <row r="70" s="2" customFormat="1" ht="16.8" customHeight="1">
      <c r="A70" s="40"/>
      <c r="B70" s="46"/>
      <c r="C70" s="304" t="s">
        <v>102</v>
      </c>
      <c r="D70" s="304" t="s">
        <v>175</v>
      </c>
      <c r="E70" s="19" t="s">
        <v>19</v>
      </c>
      <c r="F70" s="305">
        <v>13</v>
      </c>
      <c r="G70" s="40"/>
      <c r="H70" s="46"/>
    </row>
    <row r="71" s="2" customFormat="1" ht="16.8" customHeight="1">
      <c r="A71" s="40"/>
      <c r="B71" s="46"/>
      <c r="C71" s="306" t="s">
        <v>456</v>
      </c>
      <c r="D71" s="40"/>
      <c r="E71" s="40"/>
      <c r="F71" s="40"/>
      <c r="G71" s="40"/>
      <c r="H71" s="46"/>
    </row>
    <row r="72" s="2" customFormat="1" ht="16.8" customHeight="1">
      <c r="A72" s="40"/>
      <c r="B72" s="46"/>
      <c r="C72" s="304" t="s">
        <v>255</v>
      </c>
      <c r="D72" s="304" t="s">
        <v>457</v>
      </c>
      <c r="E72" s="19" t="s">
        <v>148</v>
      </c>
      <c r="F72" s="305">
        <v>13</v>
      </c>
      <c r="G72" s="40"/>
      <c r="H72" s="46"/>
    </row>
    <row r="73" s="2" customFormat="1" ht="16.8" customHeight="1">
      <c r="A73" s="40"/>
      <c r="B73" s="46"/>
      <c r="C73" s="304" t="s">
        <v>323</v>
      </c>
      <c r="D73" s="304" t="s">
        <v>458</v>
      </c>
      <c r="E73" s="19" t="s">
        <v>311</v>
      </c>
      <c r="F73" s="305">
        <v>17.09</v>
      </c>
      <c r="G73" s="40"/>
      <c r="H73" s="46"/>
    </row>
    <row r="74" s="2" customFormat="1" ht="16.8" customHeight="1">
      <c r="A74" s="40"/>
      <c r="B74" s="46"/>
      <c r="C74" s="304" t="s">
        <v>262</v>
      </c>
      <c r="D74" s="304" t="s">
        <v>263</v>
      </c>
      <c r="E74" s="19" t="s">
        <v>148</v>
      </c>
      <c r="F74" s="305">
        <v>13.390000000000001</v>
      </c>
      <c r="G74" s="40"/>
      <c r="H74" s="46"/>
    </row>
    <row r="75" s="2" customFormat="1" ht="16.8" customHeight="1">
      <c r="A75" s="40"/>
      <c r="B75" s="46"/>
      <c r="C75" s="300" t="s">
        <v>282</v>
      </c>
      <c r="D75" s="301" t="s">
        <v>19</v>
      </c>
      <c r="E75" s="302" t="s">
        <v>19</v>
      </c>
      <c r="F75" s="303">
        <v>8.7100000000000009</v>
      </c>
      <c r="G75" s="40"/>
      <c r="H75" s="46"/>
    </row>
    <row r="76" s="2" customFormat="1" ht="16.8" customHeight="1">
      <c r="A76" s="40"/>
      <c r="B76" s="46"/>
      <c r="C76" s="304" t="s">
        <v>19</v>
      </c>
      <c r="D76" s="304" t="s">
        <v>410</v>
      </c>
      <c r="E76" s="19" t="s">
        <v>19</v>
      </c>
      <c r="F76" s="305">
        <v>8.7100000000000009</v>
      </c>
      <c r="G76" s="40"/>
      <c r="H76" s="46"/>
    </row>
    <row r="77" s="2" customFormat="1" ht="16.8" customHeight="1">
      <c r="A77" s="40"/>
      <c r="B77" s="46"/>
      <c r="C77" s="304" t="s">
        <v>282</v>
      </c>
      <c r="D77" s="304" t="s">
        <v>175</v>
      </c>
      <c r="E77" s="19" t="s">
        <v>19</v>
      </c>
      <c r="F77" s="305">
        <v>8.7100000000000009</v>
      </c>
      <c r="G77" s="40"/>
      <c r="H77" s="46"/>
    </row>
    <row r="78" s="2" customFormat="1" ht="16.8" customHeight="1">
      <c r="A78" s="40"/>
      <c r="B78" s="46"/>
      <c r="C78" s="300" t="s">
        <v>108</v>
      </c>
      <c r="D78" s="301" t="s">
        <v>19</v>
      </c>
      <c r="E78" s="302" t="s">
        <v>19</v>
      </c>
      <c r="F78" s="303">
        <v>0.65400000000000003</v>
      </c>
      <c r="G78" s="40"/>
      <c r="H78" s="46"/>
    </row>
    <row r="79" s="2" customFormat="1" ht="16.8" customHeight="1">
      <c r="A79" s="40"/>
      <c r="B79" s="46"/>
      <c r="C79" s="304" t="s">
        <v>19</v>
      </c>
      <c r="D79" s="304" t="s">
        <v>216</v>
      </c>
      <c r="E79" s="19" t="s">
        <v>19</v>
      </c>
      <c r="F79" s="305">
        <v>0</v>
      </c>
      <c r="G79" s="40"/>
      <c r="H79" s="46"/>
    </row>
    <row r="80" s="2" customFormat="1" ht="16.8" customHeight="1">
      <c r="A80" s="40"/>
      <c r="B80" s="46"/>
      <c r="C80" s="304" t="s">
        <v>19</v>
      </c>
      <c r="D80" s="304" t="s">
        <v>106</v>
      </c>
      <c r="E80" s="19" t="s">
        <v>19</v>
      </c>
      <c r="F80" s="305">
        <v>1.421</v>
      </c>
      <c r="G80" s="40"/>
      <c r="H80" s="46"/>
    </row>
    <row r="81" s="2" customFormat="1" ht="16.8" customHeight="1">
      <c r="A81" s="40"/>
      <c r="B81" s="46"/>
      <c r="C81" s="304" t="s">
        <v>19</v>
      </c>
      <c r="D81" s="304" t="s">
        <v>217</v>
      </c>
      <c r="E81" s="19" t="s">
        <v>19</v>
      </c>
      <c r="F81" s="305">
        <v>-0.96299999999999997</v>
      </c>
      <c r="G81" s="40"/>
      <c r="H81" s="46"/>
    </row>
    <row r="82" s="2" customFormat="1" ht="16.8" customHeight="1">
      <c r="A82" s="40"/>
      <c r="B82" s="46"/>
      <c r="C82" s="304" t="s">
        <v>19</v>
      </c>
      <c r="D82" s="304" t="s">
        <v>219</v>
      </c>
      <c r="E82" s="19" t="s">
        <v>19</v>
      </c>
      <c r="F82" s="305">
        <v>0</v>
      </c>
      <c r="G82" s="40"/>
      <c r="H82" s="46"/>
    </row>
    <row r="83" s="2" customFormat="1" ht="16.8" customHeight="1">
      <c r="A83" s="40"/>
      <c r="B83" s="46"/>
      <c r="C83" s="304" t="s">
        <v>19</v>
      </c>
      <c r="D83" s="304" t="s">
        <v>407</v>
      </c>
      <c r="E83" s="19" t="s">
        <v>19</v>
      </c>
      <c r="F83" s="305">
        <v>0.19600000000000001</v>
      </c>
      <c r="G83" s="40"/>
      <c r="H83" s="46"/>
    </row>
    <row r="84" s="2" customFormat="1" ht="16.8" customHeight="1">
      <c r="A84" s="40"/>
      <c r="B84" s="46"/>
      <c r="C84" s="304" t="s">
        <v>108</v>
      </c>
      <c r="D84" s="304" t="s">
        <v>175</v>
      </c>
      <c r="E84" s="19" t="s">
        <v>19</v>
      </c>
      <c r="F84" s="305">
        <v>0.65400000000000003</v>
      </c>
      <c r="G84" s="40"/>
      <c r="H84" s="46"/>
    </row>
    <row r="85" s="2" customFormat="1" ht="16.8" customHeight="1">
      <c r="A85" s="40"/>
      <c r="B85" s="46"/>
      <c r="C85" s="306" t="s">
        <v>456</v>
      </c>
      <c r="D85" s="40"/>
      <c r="E85" s="40"/>
      <c r="F85" s="40"/>
      <c r="G85" s="40"/>
      <c r="H85" s="46"/>
    </row>
    <row r="86" s="2" customFormat="1" ht="16.8" customHeight="1">
      <c r="A86" s="40"/>
      <c r="B86" s="46"/>
      <c r="C86" s="304" t="s">
        <v>212</v>
      </c>
      <c r="D86" s="304" t="s">
        <v>459</v>
      </c>
      <c r="E86" s="19" t="s">
        <v>186</v>
      </c>
      <c r="F86" s="305">
        <v>0.65400000000000003</v>
      </c>
      <c r="G86" s="40"/>
      <c r="H86" s="46"/>
    </row>
    <row r="87" s="2" customFormat="1" ht="16.8" customHeight="1">
      <c r="A87" s="40"/>
      <c r="B87" s="46"/>
      <c r="C87" s="304" t="s">
        <v>194</v>
      </c>
      <c r="D87" s="304" t="s">
        <v>460</v>
      </c>
      <c r="E87" s="19" t="s">
        <v>186</v>
      </c>
      <c r="F87" s="305">
        <v>4.4710000000000001</v>
      </c>
      <c r="G87" s="40"/>
      <c r="H87" s="46"/>
    </row>
    <row r="88" s="2" customFormat="1" ht="16.8" customHeight="1">
      <c r="A88" s="40"/>
      <c r="B88" s="46"/>
      <c r="C88" s="304" t="s">
        <v>205</v>
      </c>
      <c r="D88" s="304" t="s">
        <v>461</v>
      </c>
      <c r="E88" s="19" t="s">
        <v>186</v>
      </c>
      <c r="F88" s="305">
        <v>3.0680000000000001</v>
      </c>
      <c r="G88" s="40"/>
      <c r="H88" s="46"/>
    </row>
    <row r="89" s="2" customFormat="1" ht="16.8" customHeight="1">
      <c r="A89" s="40"/>
      <c r="B89" s="46"/>
      <c r="C89" s="304" t="s">
        <v>222</v>
      </c>
      <c r="D89" s="304" t="s">
        <v>462</v>
      </c>
      <c r="E89" s="19" t="s">
        <v>186</v>
      </c>
      <c r="F89" s="305">
        <v>0.65400000000000003</v>
      </c>
      <c r="G89" s="40"/>
      <c r="H89" s="46"/>
    </row>
    <row r="90" s="2" customFormat="1" ht="16.8" customHeight="1">
      <c r="A90" s="40"/>
      <c r="B90" s="46"/>
      <c r="C90" s="300" t="s">
        <v>104</v>
      </c>
      <c r="D90" s="301" t="s">
        <v>19</v>
      </c>
      <c r="E90" s="302" t="s">
        <v>19</v>
      </c>
      <c r="F90" s="303">
        <v>3.7040000000000002</v>
      </c>
      <c r="G90" s="40"/>
      <c r="H90" s="46"/>
    </row>
    <row r="91" s="2" customFormat="1" ht="16.8" customHeight="1">
      <c r="A91" s="40"/>
      <c r="B91" s="46"/>
      <c r="C91" s="304" t="s">
        <v>19</v>
      </c>
      <c r="D91" s="304" t="s">
        <v>198</v>
      </c>
      <c r="E91" s="19" t="s">
        <v>19</v>
      </c>
      <c r="F91" s="305">
        <v>0</v>
      </c>
      <c r="G91" s="40"/>
      <c r="H91" s="46"/>
    </row>
    <row r="92" s="2" customFormat="1" ht="16.8" customHeight="1">
      <c r="A92" s="40"/>
      <c r="B92" s="46"/>
      <c r="C92" s="304" t="s">
        <v>19</v>
      </c>
      <c r="D92" s="304" t="s">
        <v>199</v>
      </c>
      <c r="E92" s="19" t="s">
        <v>19</v>
      </c>
      <c r="F92" s="305">
        <v>2.1000000000000001</v>
      </c>
      <c r="G92" s="40"/>
      <c r="H92" s="46"/>
    </row>
    <row r="93" s="2" customFormat="1" ht="16.8" customHeight="1">
      <c r="A93" s="40"/>
      <c r="B93" s="46"/>
      <c r="C93" s="304" t="s">
        <v>19</v>
      </c>
      <c r="D93" s="304" t="s">
        <v>200</v>
      </c>
      <c r="E93" s="19" t="s">
        <v>19</v>
      </c>
      <c r="F93" s="305">
        <v>1.6040000000000001</v>
      </c>
      <c r="G93" s="40"/>
      <c r="H93" s="46"/>
    </row>
    <row r="94" s="2" customFormat="1" ht="16.8" customHeight="1">
      <c r="A94" s="40"/>
      <c r="B94" s="46"/>
      <c r="C94" s="304" t="s">
        <v>104</v>
      </c>
      <c r="D94" s="304" t="s">
        <v>201</v>
      </c>
      <c r="E94" s="19" t="s">
        <v>19</v>
      </c>
      <c r="F94" s="305">
        <v>3.7040000000000002</v>
      </c>
      <c r="G94" s="40"/>
      <c r="H94" s="46"/>
    </row>
    <row r="95" s="2" customFormat="1" ht="16.8" customHeight="1">
      <c r="A95" s="40"/>
      <c r="B95" s="46"/>
      <c r="C95" s="306" t="s">
        <v>456</v>
      </c>
      <c r="D95" s="40"/>
      <c r="E95" s="40"/>
      <c r="F95" s="40"/>
      <c r="G95" s="40"/>
      <c r="H95" s="46"/>
    </row>
    <row r="96" s="2" customFormat="1" ht="16.8" customHeight="1">
      <c r="A96" s="40"/>
      <c r="B96" s="46"/>
      <c r="C96" s="304" t="s">
        <v>194</v>
      </c>
      <c r="D96" s="304" t="s">
        <v>460</v>
      </c>
      <c r="E96" s="19" t="s">
        <v>186</v>
      </c>
      <c r="F96" s="305">
        <v>4.4710000000000001</v>
      </c>
      <c r="G96" s="40"/>
      <c r="H96" s="46"/>
    </row>
    <row r="97" s="2" customFormat="1" ht="16.8" customHeight="1">
      <c r="A97" s="40"/>
      <c r="B97" s="46"/>
      <c r="C97" s="304" t="s">
        <v>228</v>
      </c>
      <c r="D97" s="304" t="s">
        <v>463</v>
      </c>
      <c r="E97" s="19" t="s">
        <v>148</v>
      </c>
      <c r="F97" s="305">
        <v>37.039999999999999</v>
      </c>
      <c r="G97" s="40"/>
      <c r="H97" s="46"/>
    </row>
    <row r="98" s="2" customFormat="1" ht="16.8" customHeight="1">
      <c r="A98" s="40"/>
      <c r="B98" s="46"/>
      <c r="C98" s="300" t="s">
        <v>99</v>
      </c>
      <c r="D98" s="301" t="s">
        <v>19</v>
      </c>
      <c r="E98" s="302" t="s">
        <v>19</v>
      </c>
      <c r="F98" s="303">
        <v>7</v>
      </c>
      <c r="G98" s="40"/>
      <c r="H98" s="46"/>
    </row>
    <row r="99" s="2" customFormat="1" ht="16.8" customHeight="1">
      <c r="A99" s="40"/>
      <c r="B99" s="46"/>
      <c r="C99" s="304" t="s">
        <v>19</v>
      </c>
      <c r="D99" s="304" t="s">
        <v>181</v>
      </c>
      <c r="E99" s="19" t="s">
        <v>19</v>
      </c>
      <c r="F99" s="305">
        <v>0</v>
      </c>
      <c r="G99" s="40"/>
      <c r="H99" s="46"/>
    </row>
    <row r="100" s="2" customFormat="1" ht="16.8" customHeight="1">
      <c r="A100" s="40"/>
      <c r="B100" s="46"/>
      <c r="C100" s="304" t="s">
        <v>19</v>
      </c>
      <c r="D100" s="304" t="s">
        <v>406</v>
      </c>
      <c r="E100" s="19" t="s">
        <v>19</v>
      </c>
      <c r="F100" s="305">
        <v>7</v>
      </c>
      <c r="G100" s="40"/>
      <c r="H100" s="46"/>
    </row>
    <row r="101" s="2" customFormat="1" ht="16.8" customHeight="1">
      <c r="A101" s="40"/>
      <c r="B101" s="46"/>
      <c r="C101" s="304" t="s">
        <v>99</v>
      </c>
      <c r="D101" s="304" t="s">
        <v>175</v>
      </c>
      <c r="E101" s="19" t="s">
        <v>19</v>
      </c>
      <c r="F101" s="305">
        <v>7</v>
      </c>
      <c r="G101" s="40"/>
      <c r="H101" s="46"/>
    </row>
    <row r="102" s="2" customFormat="1" ht="16.8" customHeight="1">
      <c r="A102" s="40"/>
      <c r="B102" s="46"/>
      <c r="C102" s="306" t="s">
        <v>456</v>
      </c>
      <c r="D102" s="40"/>
      <c r="E102" s="40"/>
      <c r="F102" s="40"/>
      <c r="G102" s="40"/>
      <c r="H102" s="46"/>
    </row>
    <row r="103" s="2" customFormat="1" ht="16.8" customHeight="1">
      <c r="A103" s="40"/>
      <c r="B103" s="46"/>
      <c r="C103" s="304" t="s">
        <v>177</v>
      </c>
      <c r="D103" s="304" t="s">
        <v>464</v>
      </c>
      <c r="E103" s="19" t="s">
        <v>148</v>
      </c>
      <c r="F103" s="305">
        <v>7</v>
      </c>
      <c r="G103" s="40"/>
      <c r="H103" s="46"/>
    </row>
    <row r="104" s="2" customFormat="1" ht="16.8" customHeight="1">
      <c r="A104" s="40"/>
      <c r="B104" s="46"/>
      <c r="C104" s="304" t="s">
        <v>194</v>
      </c>
      <c r="D104" s="304" t="s">
        <v>460</v>
      </c>
      <c r="E104" s="19" t="s">
        <v>186</v>
      </c>
      <c r="F104" s="305">
        <v>4.4710000000000001</v>
      </c>
      <c r="G104" s="40"/>
      <c r="H104" s="46"/>
    </row>
    <row r="105" s="2" customFormat="1" ht="16.8" customHeight="1">
      <c r="A105" s="40"/>
      <c r="B105" s="46"/>
      <c r="C105" s="300" t="s">
        <v>97</v>
      </c>
      <c r="D105" s="301" t="s">
        <v>19</v>
      </c>
      <c r="E105" s="302" t="s">
        <v>19</v>
      </c>
      <c r="F105" s="303">
        <v>8.0190000000000001</v>
      </c>
      <c r="G105" s="40"/>
      <c r="H105" s="46"/>
    </row>
    <row r="106" s="2" customFormat="1" ht="16.8" customHeight="1">
      <c r="A106" s="40"/>
      <c r="B106" s="46"/>
      <c r="C106" s="304" t="s">
        <v>19</v>
      </c>
      <c r="D106" s="304" t="s">
        <v>173</v>
      </c>
      <c r="E106" s="19" t="s">
        <v>19</v>
      </c>
      <c r="F106" s="305">
        <v>0</v>
      </c>
      <c r="G106" s="40"/>
      <c r="H106" s="46"/>
    </row>
    <row r="107" s="2" customFormat="1" ht="16.8" customHeight="1">
      <c r="A107" s="40"/>
      <c r="B107" s="46"/>
      <c r="C107" s="304" t="s">
        <v>19</v>
      </c>
      <c r="D107" s="304" t="s">
        <v>174</v>
      </c>
      <c r="E107" s="19" t="s">
        <v>19</v>
      </c>
      <c r="F107" s="305">
        <v>8.0190000000000001</v>
      </c>
      <c r="G107" s="40"/>
      <c r="H107" s="46"/>
    </row>
    <row r="108" s="2" customFormat="1" ht="16.8" customHeight="1">
      <c r="A108" s="40"/>
      <c r="B108" s="46"/>
      <c r="C108" s="304" t="s">
        <v>97</v>
      </c>
      <c r="D108" s="304" t="s">
        <v>175</v>
      </c>
      <c r="E108" s="19" t="s">
        <v>19</v>
      </c>
      <c r="F108" s="305">
        <v>8.0190000000000001</v>
      </c>
      <c r="G108" s="40"/>
      <c r="H108" s="46"/>
    </row>
    <row r="109" s="2" customFormat="1" ht="16.8" customHeight="1">
      <c r="A109" s="40"/>
      <c r="B109" s="46"/>
      <c r="C109" s="306" t="s">
        <v>456</v>
      </c>
      <c r="D109" s="40"/>
      <c r="E109" s="40"/>
      <c r="F109" s="40"/>
      <c r="G109" s="40"/>
      <c r="H109" s="46"/>
    </row>
    <row r="110" s="2" customFormat="1" ht="16.8" customHeight="1">
      <c r="A110" s="40"/>
      <c r="B110" s="46"/>
      <c r="C110" s="304" t="s">
        <v>169</v>
      </c>
      <c r="D110" s="304" t="s">
        <v>465</v>
      </c>
      <c r="E110" s="19" t="s">
        <v>148</v>
      </c>
      <c r="F110" s="305">
        <v>8.0190000000000001</v>
      </c>
      <c r="G110" s="40"/>
      <c r="H110" s="46"/>
    </row>
    <row r="111" s="2" customFormat="1" ht="16.8" customHeight="1">
      <c r="A111" s="40"/>
      <c r="B111" s="46"/>
      <c r="C111" s="304" t="s">
        <v>194</v>
      </c>
      <c r="D111" s="304" t="s">
        <v>460</v>
      </c>
      <c r="E111" s="19" t="s">
        <v>186</v>
      </c>
      <c r="F111" s="305">
        <v>4.4710000000000001</v>
      </c>
      <c r="G111" s="40"/>
      <c r="H111" s="46"/>
    </row>
    <row r="112" s="2" customFormat="1" ht="16.8" customHeight="1">
      <c r="A112" s="40"/>
      <c r="B112" s="46"/>
      <c r="C112" s="300" t="s">
        <v>106</v>
      </c>
      <c r="D112" s="301" t="s">
        <v>19</v>
      </c>
      <c r="E112" s="302" t="s">
        <v>19</v>
      </c>
      <c r="F112" s="303">
        <v>1.421</v>
      </c>
      <c r="G112" s="40"/>
      <c r="H112" s="46"/>
    </row>
    <row r="113" s="2" customFormat="1" ht="16.8" customHeight="1">
      <c r="A113" s="40"/>
      <c r="B113" s="46"/>
      <c r="C113" s="304" t="s">
        <v>19</v>
      </c>
      <c r="D113" s="304" t="s">
        <v>189</v>
      </c>
      <c r="E113" s="19" t="s">
        <v>19</v>
      </c>
      <c r="F113" s="305">
        <v>0</v>
      </c>
      <c r="G113" s="40"/>
      <c r="H113" s="46"/>
    </row>
    <row r="114" s="2" customFormat="1" ht="16.8" customHeight="1">
      <c r="A114" s="40"/>
      <c r="B114" s="46"/>
      <c r="C114" s="304" t="s">
        <v>19</v>
      </c>
      <c r="D114" s="304" t="s">
        <v>190</v>
      </c>
      <c r="E114" s="19" t="s">
        <v>19</v>
      </c>
      <c r="F114" s="305">
        <v>1.421</v>
      </c>
      <c r="G114" s="40"/>
      <c r="H114" s="46"/>
    </row>
    <row r="115" s="2" customFormat="1" ht="16.8" customHeight="1">
      <c r="A115" s="40"/>
      <c r="B115" s="46"/>
      <c r="C115" s="304" t="s">
        <v>106</v>
      </c>
      <c r="D115" s="304" t="s">
        <v>175</v>
      </c>
      <c r="E115" s="19" t="s">
        <v>19</v>
      </c>
      <c r="F115" s="305">
        <v>1.421</v>
      </c>
      <c r="G115" s="40"/>
      <c r="H115" s="46"/>
    </row>
    <row r="116" s="2" customFormat="1" ht="16.8" customHeight="1">
      <c r="A116" s="40"/>
      <c r="B116" s="46"/>
      <c r="C116" s="306" t="s">
        <v>456</v>
      </c>
      <c r="D116" s="40"/>
      <c r="E116" s="40"/>
      <c r="F116" s="40"/>
      <c r="G116" s="40"/>
      <c r="H116" s="46"/>
    </row>
    <row r="117" s="2" customFormat="1" ht="16.8" customHeight="1">
      <c r="A117" s="40"/>
      <c r="B117" s="46"/>
      <c r="C117" s="304" t="s">
        <v>184</v>
      </c>
      <c r="D117" s="304" t="s">
        <v>466</v>
      </c>
      <c r="E117" s="19" t="s">
        <v>186</v>
      </c>
      <c r="F117" s="305">
        <v>1.421</v>
      </c>
      <c r="G117" s="40"/>
      <c r="H117" s="46"/>
    </row>
    <row r="118" s="2" customFormat="1" ht="16.8" customHeight="1">
      <c r="A118" s="40"/>
      <c r="B118" s="46"/>
      <c r="C118" s="304" t="s">
        <v>194</v>
      </c>
      <c r="D118" s="304" t="s">
        <v>460</v>
      </c>
      <c r="E118" s="19" t="s">
        <v>186</v>
      </c>
      <c r="F118" s="305">
        <v>4.4710000000000001</v>
      </c>
      <c r="G118" s="40"/>
      <c r="H118" s="46"/>
    </row>
    <row r="119" s="2" customFormat="1" ht="16.8" customHeight="1">
      <c r="A119" s="40"/>
      <c r="B119" s="46"/>
      <c r="C119" s="304" t="s">
        <v>205</v>
      </c>
      <c r="D119" s="304" t="s">
        <v>461</v>
      </c>
      <c r="E119" s="19" t="s">
        <v>186</v>
      </c>
      <c r="F119" s="305">
        <v>3.0680000000000001</v>
      </c>
      <c r="G119" s="40"/>
      <c r="H119" s="46"/>
    </row>
    <row r="120" s="2" customFormat="1" ht="16.8" customHeight="1">
      <c r="A120" s="40"/>
      <c r="B120" s="46"/>
      <c r="C120" s="304" t="s">
        <v>212</v>
      </c>
      <c r="D120" s="304" t="s">
        <v>459</v>
      </c>
      <c r="E120" s="19" t="s">
        <v>186</v>
      </c>
      <c r="F120" s="305">
        <v>0.65400000000000003</v>
      </c>
      <c r="G120" s="40"/>
      <c r="H120" s="46"/>
    </row>
    <row r="121" s="2" customFormat="1" ht="7.44" customHeight="1">
      <c r="A121" s="40"/>
      <c r="B121" s="168"/>
      <c r="C121" s="169"/>
      <c r="D121" s="169"/>
      <c r="E121" s="169"/>
      <c r="F121" s="169"/>
      <c r="G121" s="169"/>
      <c r="H121" s="46"/>
    </row>
    <row r="122" s="2" customFormat="1">
      <c r="A122" s="40"/>
      <c r="B122" s="40"/>
      <c r="C122" s="40"/>
      <c r="D122" s="40"/>
      <c r="E122" s="40"/>
      <c r="F122" s="40"/>
      <c r="G122" s="40"/>
      <c r="H122" s="40"/>
    </row>
  </sheetData>
  <sheetProtection sheet="1" formatColumns="0" formatRows="0" objects="1" scenarios="1" spinCount="100000" saltValue="1g29F1xrArm+2hWkwrKXp4Dks/iFy4hQGo9HgWo6VKoaxkxEE2Ckle94ukZp4pqyiB8Po9vMpRV8m+slMJJi/g==" hashValue="FcKOxqZNhD0nMkgECdWztucCn/1bySfLEdtWTzlVPxXARv0NTqqblUnp3wFAyWOkuak8IB2ZzDTYgR5M7SRRpQ==" algorithmName="SHA-512" password="CC35"/>
  <mergeCells count="2">
    <mergeCell ref="D5:F5"/>
    <mergeCell ref="D6:F6"/>
  </mergeCells>
  <pageSetup paperSize="9" orientation="landscape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/>
  </sheetViews>
  <cols>
    <col min="1" max="1" width="8.332031" style="307" customWidth="1"/>
    <col min="2" max="2" width="1.667969" style="307" customWidth="1"/>
    <col min="3" max="4" width="5" style="307" customWidth="1"/>
    <col min="5" max="5" width="11.66016" style="307" customWidth="1"/>
    <col min="6" max="6" width="9.160156" style="307" customWidth="1"/>
    <col min="7" max="7" width="5" style="307" customWidth="1"/>
    <col min="8" max="8" width="77.83203" style="307" customWidth="1"/>
    <col min="9" max="10" width="20" style="307" customWidth="1"/>
    <col min="11" max="11" width="1.667969" style="307" customWidth="1"/>
  </cols>
  <sheetData>
    <row r="1" s="1" customFormat="1" ht="37.5" customHeight="1"/>
    <row r="2" s="1" customFormat="1" ht="7.5" customHeight="1">
      <c r="B2" s="308"/>
      <c r="C2" s="309"/>
      <c r="D2" s="309"/>
      <c r="E2" s="309"/>
      <c r="F2" s="309"/>
      <c r="G2" s="309"/>
      <c r="H2" s="309"/>
      <c r="I2" s="309"/>
      <c r="J2" s="309"/>
      <c r="K2" s="310"/>
    </row>
    <row r="3" s="17" customFormat="1" ht="45" customHeight="1">
      <c r="B3" s="311"/>
      <c r="C3" s="312" t="s">
        <v>468</v>
      </c>
      <c r="D3" s="312"/>
      <c r="E3" s="312"/>
      <c r="F3" s="312"/>
      <c r="G3" s="312"/>
      <c r="H3" s="312"/>
      <c r="I3" s="312"/>
      <c r="J3" s="312"/>
      <c r="K3" s="313"/>
    </row>
    <row r="4" s="1" customFormat="1" ht="25.5" customHeight="1">
      <c r="B4" s="314"/>
      <c r="C4" s="315" t="s">
        <v>469</v>
      </c>
      <c r="D4" s="315"/>
      <c r="E4" s="315"/>
      <c r="F4" s="315"/>
      <c r="G4" s="315"/>
      <c r="H4" s="315"/>
      <c r="I4" s="315"/>
      <c r="J4" s="315"/>
      <c r="K4" s="316"/>
    </row>
    <row r="5" s="1" customFormat="1" ht="5.25" customHeight="1">
      <c r="B5" s="314"/>
      <c r="C5" s="317"/>
      <c r="D5" s="317"/>
      <c r="E5" s="317"/>
      <c r="F5" s="317"/>
      <c r="G5" s="317"/>
      <c r="H5" s="317"/>
      <c r="I5" s="317"/>
      <c r="J5" s="317"/>
      <c r="K5" s="316"/>
    </row>
    <row r="6" s="1" customFormat="1" ht="15" customHeight="1">
      <c r="B6" s="314"/>
      <c r="C6" s="318" t="s">
        <v>470</v>
      </c>
      <c r="D6" s="318"/>
      <c r="E6" s="318"/>
      <c r="F6" s="318"/>
      <c r="G6" s="318"/>
      <c r="H6" s="318"/>
      <c r="I6" s="318"/>
      <c r="J6" s="318"/>
      <c r="K6" s="316"/>
    </row>
    <row r="7" s="1" customFormat="1" ht="15" customHeight="1">
      <c r="B7" s="319"/>
      <c r="C7" s="318" t="s">
        <v>471</v>
      </c>
      <c r="D7" s="318"/>
      <c r="E7" s="318"/>
      <c r="F7" s="318"/>
      <c r="G7" s="318"/>
      <c r="H7" s="318"/>
      <c r="I7" s="318"/>
      <c r="J7" s="318"/>
      <c r="K7" s="316"/>
    </row>
    <row r="8" s="1" customFormat="1" ht="12.75" customHeight="1">
      <c r="B8" s="319"/>
      <c r="C8" s="318"/>
      <c r="D8" s="318"/>
      <c r="E8" s="318"/>
      <c r="F8" s="318"/>
      <c r="G8" s="318"/>
      <c r="H8" s="318"/>
      <c r="I8" s="318"/>
      <c r="J8" s="318"/>
      <c r="K8" s="316"/>
    </row>
    <row r="9" s="1" customFormat="1" ht="15" customHeight="1">
      <c r="B9" s="319"/>
      <c r="C9" s="318" t="s">
        <v>472</v>
      </c>
      <c r="D9" s="318"/>
      <c r="E9" s="318"/>
      <c r="F9" s="318"/>
      <c r="G9" s="318"/>
      <c r="H9" s="318"/>
      <c r="I9" s="318"/>
      <c r="J9" s="318"/>
      <c r="K9" s="316"/>
    </row>
    <row r="10" s="1" customFormat="1" ht="15" customHeight="1">
      <c r="B10" s="319"/>
      <c r="C10" s="318"/>
      <c r="D10" s="318" t="s">
        <v>473</v>
      </c>
      <c r="E10" s="318"/>
      <c r="F10" s="318"/>
      <c r="G10" s="318"/>
      <c r="H10" s="318"/>
      <c r="I10" s="318"/>
      <c r="J10" s="318"/>
      <c r="K10" s="316"/>
    </row>
    <row r="11" s="1" customFormat="1" ht="15" customHeight="1">
      <c r="B11" s="319"/>
      <c r="C11" s="320"/>
      <c r="D11" s="318" t="s">
        <v>474</v>
      </c>
      <c r="E11" s="318"/>
      <c r="F11" s="318"/>
      <c r="G11" s="318"/>
      <c r="H11" s="318"/>
      <c r="I11" s="318"/>
      <c r="J11" s="318"/>
      <c r="K11" s="316"/>
    </row>
    <row r="12" s="1" customFormat="1" ht="15" customHeight="1">
      <c r="B12" s="319"/>
      <c r="C12" s="320"/>
      <c r="D12" s="318"/>
      <c r="E12" s="318"/>
      <c r="F12" s="318"/>
      <c r="G12" s="318"/>
      <c r="H12" s="318"/>
      <c r="I12" s="318"/>
      <c r="J12" s="318"/>
      <c r="K12" s="316"/>
    </row>
    <row r="13" s="1" customFormat="1" ht="15" customHeight="1">
      <c r="B13" s="319"/>
      <c r="C13" s="320"/>
      <c r="D13" s="321" t="s">
        <v>475</v>
      </c>
      <c r="E13" s="318"/>
      <c r="F13" s="318"/>
      <c r="G13" s="318"/>
      <c r="H13" s="318"/>
      <c r="I13" s="318"/>
      <c r="J13" s="318"/>
      <c r="K13" s="316"/>
    </row>
    <row r="14" s="1" customFormat="1" ht="12.75" customHeight="1">
      <c r="B14" s="319"/>
      <c r="C14" s="320"/>
      <c r="D14" s="320"/>
      <c r="E14" s="320"/>
      <c r="F14" s="320"/>
      <c r="G14" s="320"/>
      <c r="H14" s="320"/>
      <c r="I14" s="320"/>
      <c r="J14" s="320"/>
      <c r="K14" s="316"/>
    </row>
    <row r="15" s="1" customFormat="1" ht="15" customHeight="1">
      <c r="B15" s="319"/>
      <c r="C15" s="320"/>
      <c r="D15" s="318" t="s">
        <v>476</v>
      </c>
      <c r="E15" s="318"/>
      <c r="F15" s="318"/>
      <c r="G15" s="318"/>
      <c r="H15" s="318"/>
      <c r="I15" s="318"/>
      <c r="J15" s="318"/>
      <c r="K15" s="316"/>
    </row>
    <row r="16" s="1" customFormat="1" ht="15" customHeight="1">
      <c r="B16" s="319"/>
      <c r="C16" s="320"/>
      <c r="D16" s="318" t="s">
        <v>477</v>
      </c>
      <c r="E16" s="318"/>
      <c r="F16" s="318"/>
      <c r="G16" s="318"/>
      <c r="H16" s="318"/>
      <c r="I16" s="318"/>
      <c r="J16" s="318"/>
      <c r="K16" s="316"/>
    </row>
    <row r="17" s="1" customFormat="1" ht="15" customHeight="1">
      <c r="B17" s="319"/>
      <c r="C17" s="320"/>
      <c r="D17" s="318" t="s">
        <v>478</v>
      </c>
      <c r="E17" s="318"/>
      <c r="F17" s="318"/>
      <c r="G17" s="318"/>
      <c r="H17" s="318"/>
      <c r="I17" s="318"/>
      <c r="J17" s="318"/>
      <c r="K17" s="316"/>
    </row>
    <row r="18" s="1" customFormat="1" ht="15" customHeight="1">
      <c r="B18" s="319"/>
      <c r="C18" s="320"/>
      <c r="D18" s="320"/>
      <c r="E18" s="322" t="s">
        <v>75</v>
      </c>
      <c r="F18" s="318" t="s">
        <v>479</v>
      </c>
      <c r="G18" s="318"/>
      <c r="H18" s="318"/>
      <c r="I18" s="318"/>
      <c r="J18" s="318"/>
      <c r="K18" s="316"/>
    </row>
    <row r="19" s="1" customFormat="1" ht="15" customHeight="1">
      <c r="B19" s="319"/>
      <c r="C19" s="320"/>
      <c r="D19" s="320"/>
      <c r="E19" s="322" t="s">
        <v>480</v>
      </c>
      <c r="F19" s="318" t="s">
        <v>481</v>
      </c>
      <c r="G19" s="318"/>
      <c r="H19" s="318"/>
      <c r="I19" s="318"/>
      <c r="J19" s="318"/>
      <c r="K19" s="316"/>
    </row>
    <row r="20" s="1" customFormat="1" ht="15" customHeight="1">
      <c r="B20" s="319"/>
      <c r="C20" s="320"/>
      <c r="D20" s="320"/>
      <c r="E20" s="322" t="s">
        <v>482</v>
      </c>
      <c r="F20" s="318" t="s">
        <v>483</v>
      </c>
      <c r="G20" s="318"/>
      <c r="H20" s="318"/>
      <c r="I20" s="318"/>
      <c r="J20" s="318"/>
      <c r="K20" s="316"/>
    </row>
    <row r="21" s="1" customFormat="1" ht="15" customHeight="1">
      <c r="B21" s="319"/>
      <c r="C21" s="320"/>
      <c r="D21" s="320"/>
      <c r="E21" s="322" t="s">
        <v>87</v>
      </c>
      <c r="F21" s="318" t="s">
        <v>484</v>
      </c>
      <c r="G21" s="318"/>
      <c r="H21" s="318"/>
      <c r="I21" s="318"/>
      <c r="J21" s="318"/>
      <c r="K21" s="316"/>
    </row>
    <row r="22" s="1" customFormat="1" ht="15" customHeight="1">
      <c r="B22" s="319"/>
      <c r="C22" s="320"/>
      <c r="D22" s="320"/>
      <c r="E22" s="322" t="s">
        <v>419</v>
      </c>
      <c r="F22" s="318" t="s">
        <v>485</v>
      </c>
      <c r="G22" s="318"/>
      <c r="H22" s="318"/>
      <c r="I22" s="318"/>
      <c r="J22" s="318"/>
      <c r="K22" s="316"/>
    </row>
    <row r="23" s="1" customFormat="1" ht="15" customHeight="1">
      <c r="B23" s="319"/>
      <c r="C23" s="320"/>
      <c r="D23" s="320"/>
      <c r="E23" s="322" t="s">
        <v>81</v>
      </c>
      <c r="F23" s="318" t="s">
        <v>486</v>
      </c>
      <c r="G23" s="318"/>
      <c r="H23" s="318"/>
      <c r="I23" s="318"/>
      <c r="J23" s="318"/>
      <c r="K23" s="316"/>
    </row>
    <row r="24" s="1" customFormat="1" ht="12.75" customHeight="1">
      <c r="B24" s="319"/>
      <c r="C24" s="320"/>
      <c r="D24" s="320"/>
      <c r="E24" s="320"/>
      <c r="F24" s="320"/>
      <c r="G24" s="320"/>
      <c r="H24" s="320"/>
      <c r="I24" s="320"/>
      <c r="J24" s="320"/>
      <c r="K24" s="316"/>
    </row>
    <row r="25" s="1" customFormat="1" ht="15" customHeight="1">
      <c r="B25" s="319"/>
      <c r="C25" s="318" t="s">
        <v>487</v>
      </c>
      <c r="D25" s="318"/>
      <c r="E25" s="318"/>
      <c r="F25" s="318"/>
      <c r="G25" s="318"/>
      <c r="H25" s="318"/>
      <c r="I25" s="318"/>
      <c r="J25" s="318"/>
      <c r="K25" s="316"/>
    </row>
    <row r="26" s="1" customFormat="1" ht="15" customHeight="1">
      <c r="B26" s="319"/>
      <c r="C26" s="318" t="s">
        <v>488</v>
      </c>
      <c r="D26" s="318"/>
      <c r="E26" s="318"/>
      <c r="F26" s="318"/>
      <c r="G26" s="318"/>
      <c r="H26" s="318"/>
      <c r="I26" s="318"/>
      <c r="J26" s="318"/>
      <c r="K26" s="316"/>
    </row>
    <row r="27" s="1" customFormat="1" ht="15" customHeight="1">
      <c r="B27" s="319"/>
      <c r="C27" s="318"/>
      <c r="D27" s="318" t="s">
        <v>489</v>
      </c>
      <c r="E27" s="318"/>
      <c r="F27" s="318"/>
      <c r="G27" s="318"/>
      <c r="H27" s="318"/>
      <c r="I27" s="318"/>
      <c r="J27" s="318"/>
      <c r="K27" s="316"/>
    </row>
    <row r="28" s="1" customFormat="1" ht="15" customHeight="1">
      <c r="B28" s="319"/>
      <c r="C28" s="320"/>
      <c r="D28" s="318" t="s">
        <v>490</v>
      </c>
      <c r="E28" s="318"/>
      <c r="F28" s="318"/>
      <c r="G28" s="318"/>
      <c r="H28" s="318"/>
      <c r="I28" s="318"/>
      <c r="J28" s="318"/>
      <c r="K28" s="316"/>
    </row>
    <row r="29" s="1" customFormat="1" ht="12.75" customHeight="1">
      <c r="B29" s="319"/>
      <c r="C29" s="320"/>
      <c r="D29" s="320"/>
      <c r="E29" s="320"/>
      <c r="F29" s="320"/>
      <c r="G29" s="320"/>
      <c r="H29" s="320"/>
      <c r="I29" s="320"/>
      <c r="J29" s="320"/>
      <c r="K29" s="316"/>
    </row>
    <row r="30" s="1" customFormat="1" ht="15" customHeight="1">
      <c r="B30" s="319"/>
      <c r="C30" s="320"/>
      <c r="D30" s="318" t="s">
        <v>491</v>
      </c>
      <c r="E30" s="318"/>
      <c r="F30" s="318"/>
      <c r="G30" s="318"/>
      <c r="H30" s="318"/>
      <c r="I30" s="318"/>
      <c r="J30" s="318"/>
      <c r="K30" s="316"/>
    </row>
    <row r="31" s="1" customFormat="1" ht="15" customHeight="1">
      <c r="B31" s="319"/>
      <c r="C31" s="320"/>
      <c r="D31" s="318" t="s">
        <v>492</v>
      </c>
      <c r="E31" s="318"/>
      <c r="F31" s="318"/>
      <c r="G31" s="318"/>
      <c r="H31" s="318"/>
      <c r="I31" s="318"/>
      <c r="J31" s="318"/>
      <c r="K31" s="316"/>
    </row>
    <row r="32" s="1" customFormat="1" ht="12.75" customHeight="1">
      <c r="B32" s="319"/>
      <c r="C32" s="320"/>
      <c r="D32" s="320"/>
      <c r="E32" s="320"/>
      <c r="F32" s="320"/>
      <c r="G32" s="320"/>
      <c r="H32" s="320"/>
      <c r="I32" s="320"/>
      <c r="J32" s="320"/>
      <c r="K32" s="316"/>
    </row>
    <row r="33" s="1" customFormat="1" ht="15" customHeight="1">
      <c r="B33" s="319"/>
      <c r="C33" s="320"/>
      <c r="D33" s="318" t="s">
        <v>493</v>
      </c>
      <c r="E33" s="318"/>
      <c r="F33" s="318"/>
      <c r="G33" s="318"/>
      <c r="H33" s="318"/>
      <c r="I33" s="318"/>
      <c r="J33" s="318"/>
      <c r="K33" s="316"/>
    </row>
    <row r="34" s="1" customFormat="1" ht="15" customHeight="1">
      <c r="B34" s="319"/>
      <c r="C34" s="320"/>
      <c r="D34" s="318" t="s">
        <v>494</v>
      </c>
      <c r="E34" s="318"/>
      <c r="F34" s="318"/>
      <c r="G34" s="318"/>
      <c r="H34" s="318"/>
      <c r="I34" s="318"/>
      <c r="J34" s="318"/>
      <c r="K34" s="316"/>
    </row>
    <row r="35" s="1" customFormat="1" ht="15" customHeight="1">
      <c r="B35" s="319"/>
      <c r="C35" s="320"/>
      <c r="D35" s="318" t="s">
        <v>495</v>
      </c>
      <c r="E35" s="318"/>
      <c r="F35" s="318"/>
      <c r="G35" s="318"/>
      <c r="H35" s="318"/>
      <c r="I35" s="318"/>
      <c r="J35" s="318"/>
      <c r="K35" s="316"/>
    </row>
    <row r="36" s="1" customFormat="1" ht="15" customHeight="1">
      <c r="B36" s="319"/>
      <c r="C36" s="320"/>
      <c r="D36" s="318"/>
      <c r="E36" s="321" t="s">
        <v>129</v>
      </c>
      <c r="F36" s="318"/>
      <c r="G36" s="318" t="s">
        <v>496</v>
      </c>
      <c r="H36" s="318"/>
      <c r="I36" s="318"/>
      <c r="J36" s="318"/>
      <c r="K36" s="316"/>
    </row>
    <row r="37" s="1" customFormat="1" ht="30.75" customHeight="1">
      <c r="B37" s="319"/>
      <c r="C37" s="320"/>
      <c r="D37" s="318"/>
      <c r="E37" s="321" t="s">
        <v>497</v>
      </c>
      <c r="F37" s="318"/>
      <c r="G37" s="318" t="s">
        <v>498</v>
      </c>
      <c r="H37" s="318"/>
      <c r="I37" s="318"/>
      <c r="J37" s="318"/>
      <c r="K37" s="316"/>
    </row>
    <row r="38" s="1" customFormat="1" ht="15" customHeight="1">
      <c r="B38" s="319"/>
      <c r="C38" s="320"/>
      <c r="D38" s="318"/>
      <c r="E38" s="321" t="s">
        <v>50</v>
      </c>
      <c r="F38" s="318"/>
      <c r="G38" s="318" t="s">
        <v>499</v>
      </c>
      <c r="H38" s="318"/>
      <c r="I38" s="318"/>
      <c r="J38" s="318"/>
      <c r="K38" s="316"/>
    </row>
    <row r="39" s="1" customFormat="1" ht="15" customHeight="1">
      <c r="B39" s="319"/>
      <c r="C39" s="320"/>
      <c r="D39" s="318"/>
      <c r="E39" s="321" t="s">
        <v>51</v>
      </c>
      <c r="F39" s="318"/>
      <c r="G39" s="318" t="s">
        <v>500</v>
      </c>
      <c r="H39" s="318"/>
      <c r="I39" s="318"/>
      <c r="J39" s="318"/>
      <c r="K39" s="316"/>
    </row>
    <row r="40" s="1" customFormat="1" ht="15" customHeight="1">
      <c r="B40" s="319"/>
      <c r="C40" s="320"/>
      <c r="D40" s="318"/>
      <c r="E40" s="321" t="s">
        <v>130</v>
      </c>
      <c r="F40" s="318"/>
      <c r="G40" s="318" t="s">
        <v>501</v>
      </c>
      <c r="H40" s="318"/>
      <c r="I40" s="318"/>
      <c r="J40" s="318"/>
      <c r="K40" s="316"/>
    </row>
    <row r="41" s="1" customFormat="1" ht="15" customHeight="1">
      <c r="B41" s="319"/>
      <c r="C41" s="320"/>
      <c r="D41" s="318"/>
      <c r="E41" s="321" t="s">
        <v>131</v>
      </c>
      <c r="F41" s="318"/>
      <c r="G41" s="318" t="s">
        <v>502</v>
      </c>
      <c r="H41" s="318"/>
      <c r="I41" s="318"/>
      <c r="J41" s="318"/>
      <c r="K41" s="316"/>
    </row>
    <row r="42" s="1" customFormat="1" ht="15" customHeight="1">
      <c r="B42" s="319"/>
      <c r="C42" s="320"/>
      <c r="D42" s="318"/>
      <c r="E42" s="321" t="s">
        <v>503</v>
      </c>
      <c r="F42" s="318"/>
      <c r="G42" s="318" t="s">
        <v>504</v>
      </c>
      <c r="H42" s="318"/>
      <c r="I42" s="318"/>
      <c r="J42" s="318"/>
      <c r="K42" s="316"/>
    </row>
    <row r="43" s="1" customFormat="1" ht="15" customHeight="1">
      <c r="B43" s="319"/>
      <c r="C43" s="320"/>
      <c r="D43" s="318"/>
      <c r="E43" s="321"/>
      <c r="F43" s="318"/>
      <c r="G43" s="318" t="s">
        <v>505</v>
      </c>
      <c r="H43" s="318"/>
      <c r="I43" s="318"/>
      <c r="J43" s="318"/>
      <c r="K43" s="316"/>
    </row>
    <row r="44" s="1" customFormat="1" ht="15" customHeight="1">
      <c r="B44" s="319"/>
      <c r="C44" s="320"/>
      <c r="D44" s="318"/>
      <c r="E44" s="321" t="s">
        <v>506</v>
      </c>
      <c r="F44" s="318"/>
      <c r="G44" s="318" t="s">
        <v>507</v>
      </c>
      <c r="H44" s="318"/>
      <c r="I44" s="318"/>
      <c r="J44" s="318"/>
      <c r="K44" s="316"/>
    </row>
    <row r="45" s="1" customFormat="1" ht="15" customHeight="1">
      <c r="B45" s="319"/>
      <c r="C45" s="320"/>
      <c r="D45" s="318"/>
      <c r="E45" s="321" t="s">
        <v>133</v>
      </c>
      <c r="F45" s="318"/>
      <c r="G45" s="318" t="s">
        <v>508</v>
      </c>
      <c r="H45" s="318"/>
      <c r="I45" s="318"/>
      <c r="J45" s="318"/>
      <c r="K45" s="316"/>
    </row>
    <row r="46" s="1" customFormat="1" ht="12.75" customHeight="1">
      <c r="B46" s="319"/>
      <c r="C46" s="320"/>
      <c r="D46" s="318"/>
      <c r="E46" s="318"/>
      <c r="F46" s="318"/>
      <c r="G46" s="318"/>
      <c r="H46" s="318"/>
      <c r="I46" s="318"/>
      <c r="J46" s="318"/>
      <c r="K46" s="316"/>
    </row>
    <row r="47" s="1" customFormat="1" ht="15" customHeight="1">
      <c r="B47" s="319"/>
      <c r="C47" s="320"/>
      <c r="D47" s="318" t="s">
        <v>509</v>
      </c>
      <c r="E47" s="318"/>
      <c r="F47" s="318"/>
      <c r="G47" s="318"/>
      <c r="H47" s="318"/>
      <c r="I47" s="318"/>
      <c r="J47" s="318"/>
      <c r="K47" s="316"/>
    </row>
    <row r="48" s="1" customFormat="1" ht="15" customHeight="1">
      <c r="B48" s="319"/>
      <c r="C48" s="320"/>
      <c r="D48" s="320"/>
      <c r="E48" s="318" t="s">
        <v>510</v>
      </c>
      <c r="F48" s="318"/>
      <c r="G48" s="318"/>
      <c r="H48" s="318"/>
      <c r="I48" s="318"/>
      <c r="J48" s="318"/>
      <c r="K48" s="316"/>
    </row>
    <row r="49" s="1" customFormat="1" ht="15" customHeight="1">
      <c r="B49" s="319"/>
      <c r="C49" s="320"/>
      <c r="D49" s="320"/>
      <c r="E49" s="318" t="s">
        <v>511</v>
      </c>
      <c r="F49" s="318"/>
      <c r="G49" s="318"/>
      <c r="H49" s="318"/>
      <c r="I49" s="318"/>
      <c r="J49" s="318"/>
      <c r="K49" s="316"/>
    </row>
    <row r="50" s="1" customFormat="1" ht="15" customHeight="1">
      <c r="B50" s="319"/>
      <c r="C50" s="320"/>
      <c r="D50" s="320"/>
      <c r="E50" s="318" t="s">
        <v>512</v>
      </c>
      <c r="F50" s="318"/>
      <c r="G50" s="318"/>
      <c r="H50" s="318"/>
      <c r="I50" s="318"/>
      <c r="J50" s="318"/>
      <c r="K50" s="316"/>
    </row>
    <row r="51" s="1" customFormat="1" ht="15" customHeight="1">
      <c r="B51" s="319"/>
      <c r="C51" s="320"/>
      <c r="D51" s="318" t="s">
        <v>513</v>
      </c>
      <c r="E51" s="318"/>
      <c r="F51" s="318"/>
      <c r="G51" s="318"/>
      <c r="H51" s="318"/>
      <c r="I51" s="318"/>
      <c r="J51" s="318"/>
      <c r="K51" s="316"/>
    </row>
    <row r="52" s="1" customFormat="1" ht="25.5" customHeight="1">
      <c r="B52" s="314"/>
      <c r="C52" s="315" t="s">
        <v>514</v>
      </c>
      <c r="D52" s="315"/>
      <c r="E52" s="315"/>
      <c r="F52" s="315"/>
      <c r="G52" s="315"/>
      <c r="H52" s="315"/>
      <c r="I52" s="315"/>
      <c r="J52" s="315"/>
      <c r="K52" s="316"/>
    </row>
    <row r="53" s="1" customFormat="1" ht="5.25" customHeight="1">
      <c r="B53" s="314"/>
      <c r="C53" s="317"/>
      <c r="D53" s="317"/>
      <c r="E53" s="317"/>
      <c r="F53" s="317"/>
      <c r="G53" s="317"/>
      <c r="H53" s="317"/>
      <c r="I53" s="317"/>
      <c r="J53" s="317"/>
      <c r="K53" s="316"/>
    </row>
    <row r="54" s="1" customFormat="1" ht="15" customHeight="1">
      <c r="B54" s="314"/>
      <c r="C54" s="318" t="s">
        <v>515</v>
      </c>
      <c r="D54" s="318"/>
      <c r="E54" s="318"/>
      <c r="F54" s="318"/>
      <c r="G54" s="318"/>
      <c r="H54" s="318"/>
      <c r="I54" s="318"/>
      <c r="J54" s="318"/>
      <c r="K54" s="316"/>
    </row>
    <row r="55" s="1" customFormat="1" ht="15" customHeight="1">
      <c r="B55" s="314"/>
      <c r="C55" s="318" t="s">
        <v>516</v>
      </c>
      <c r="D55" s="318"/>
      <c r="E55" s="318"/>
      <c r="F55" s="318"/>
      <c r="G55" s="318"/>
      <c r="H55" s="318"/>
      <c r="I55" s="318"/>
      <c r="J55" s="318"/>
      <c r="K55" s="316"/>
    </row>
    <row r="56" s="1" customFormat="1" ht="12.75" customHeight="1">
      <c r="B56" s="314"/>
      <c r="C56" s="318"/>
      <c r="D56" s="318"/>
      <c r="E56" s="318"/>
      <c r="F56" s="318"/>
      <c r="G56" s="318"/>
      <c r="H56" s="318"/>
      <c r="I56" s="318"/>
      <c r="J56" s="318"/>
      <c r="K56" s="316"/>
    </row>
    <row r="57" s="1" customFormat="1" ht="15" customHeight="1">
      <c r="B57" s="314"/>
      <c r="C57" s="318" t="s">
        <v>517</v>
      </c>
      <c r="D57" s="318"/>
      <c r="E57" s="318"/>
      <c r="F57" s="318"/>
      <c r="G57" s="318"/>
      <c r="H57" s="318"/>
      <c r="I57" s="318"/>
      <c r="J57" s="318"/>
      <c r="K57" s="316"/>
    </row>
    <row r="58" s="1" customFormat="1" ht="15" customHeight="1">
      <c r="B58" s="314"/>
      <c r="C58" s="320"/>
      <c r="D58" s="318" t="s">
        <v>518</v>
      </c>
      <c r="E58" s="318"/>
      <c r="F58" s="318"/>
      <c r="G58" s="318"/>
      <c r="H58" s="318"/>
      <c r="I58" s="318"/>
      <c r="J58" s="318"/>
      <c r="K58" s="316"/>
    </row>
    <row r="59" s="1" customFormat="1" ht="15" customHeight="1">
      <c r="B59" s="314"/>
      <c r="C59" s="320"/>
      <c r="D59" s="318" t="s">
        <v>519</v>
      </c>
      <c r="E59" s="318"/>
      <c r="F59" s="318"/>
      <c r="G59" s="318"/>
      <c r="H59" s="318"/>
      <c r="I59" s="318"/>
      <c r="J59" s="318"/>
      <c r="K59" s="316"/>
    </row>
    <row r="60" s="1" customFormat="1" ht="15" customHeight="1">
      <c r="B60" s="314"/>
      <c r="C60" s="320"/>
      <c r="D60" s="318" t="s">
        <v>520</v>
      </c>
      <c r="E60" s="318"/>
      <c r="F60" s="318"/>
      <c r="G60" s="318"/>
      <c r="H60" s="318"/>
      <c r="I60" s="318"/>
      <c r="J60" s="318"/>
      <c r="K60" s="316"/>
    </row>
    <row r="61" s="1" customFormat="1" ht="15" customHeight="1">
      <c r="B61" s="314"/>
      <c r="C61" s="320"/>
      <c r="D61" s="318" t="s">
        <v>521</v>
      </c>
      <c r="E61" s="318"/>
      <c r="F61" s="318"/>
      <c r="G61" s="318"/>
      <c r="H61" s="318"/>
      <c r="I61" s="318"/>
      <c r="J61" s="318"/>
      <c r="K61" s="316"/>
    </row>
    <row r="62" s="1" customFormat="1" ht="15" customHeight="1">
      <c r="B62" s="314"/>
      <c r="C62" s="320"/>
      <c r="D62" s="323" t="s">
        <v>522</v>
      </c>
      <c r="E62" s="323"/>
      <c r="F62" s="323"/>
      <c r="G62" s="323"/>
      <c r="H62" s="323"/>
      <c r="I62" s="323"/>
      <c r="J62" s="323"/>
      <c r="K62" s="316"/>
    </row>
    <row r="63" s="1" customFormat="1" ht="15" customHeight="1">
      <c r="B63" s="314"/>
      <c r="C63" s="320"/>
      <c r="D63" s="318" t="s">
        <v>523</v>
      </c>
      <c r="E63" s="318"/>
      <c r="F63" s="318"/>
      <c r="G63" s="318"/>
      <c r="H63" s="318"/>
      <c r="I63" s="318"/>
      <c r="J63" s="318"/>
      <c r="K63" s="316"/>
    </row>
    <row r="64" s="1" customFormat="1" ht="12.75" customHeight="1">
      <c r="B64" s="314"/>
      <c r="C64" s="320"/>
      <c r="D64" s="320"/>
      <c r="E64" s="324"/>
      <c r="F64" s="320"/>
      <c r="G64" s="320"/>
      <c r="H64" s="320"/>
      <c r="I64" s="320"/>
      <c r="J64" s="320"/>
      <c r="K64" s="316"/>
    </row>
    <row r="65" s="1" customFormat="1" ht="15" customHeight="1">
      <c r="B65" s="314"/>
      <c r="C65" s="320"/>
      <c r="D65" s="318" t="s">
        <v>524</v>
      </c>
      <c r="E65" s="318"/>
      <c r="F65" s="318"/>
      <c r="G65" s="318"/>
      <c r="H65" s="318"/>
      <c r="I65" s="318"/>
      <c r="J65" s="318"/>
      <c r="K65" s="316"/>
    </row>
    <row r="66" s="1" customFormat="1" ht="15" customHeight="1">
      <c r="B66" s="314"/>
      <c r="C66" s="320"/>
      <c r="D66" s="323" t="s">
        <v>525</v>
      </c>
      <c r="E66" s="323"/>
      <c r="F66" s="323"/>
      <c r="G66" s="323"/>
      <c r="H66" s="323"/>
      <c r="I66" s="323"/>
      <c r="J66" s="323"/>
      <c r="K66" s="316"/>
    </row>
    <row r="67" s="1" customFormat="1" ht="15" customHeight="1">
      <c r="B67" s="314"/>
      <c r="C67" s="320"/>
      <c r="D67" s="318" t="s">
        <v>526</v>
      </c>
      <c r="E67" s="318"/>
      <c r="F67" s="318"/>
      <c r="G67" s="318"/>
      <c r="H67" s="318"/>
      <c r="I67" s="318"/>
      <c r="J67" s="318"/>
      <c r="K67" s="316"/>
    </row>
    <row r="68" s="1" customFormat="1" ht="15" customHeight="1">
      <c r="B68" s="314"/>
      <c r="C68" s="320"/>
      <c r="D68" s="318" t="s">
        <v>527</v>
      </c>
      <c r="E68" s="318"/>
      <c r="F68" s="318"/>
      <c r="G68" s="318"/>
      <c r="H68" s="318"/>
      <c r="I68" s="318"/>
      <c r="J68" s="318"/>
      <c r="K68" s="316"/>
    </row>
    <row r="69" s="1" customFormat="1" ht="15" customHeight="1">
      <c r="B69" s="314"/>
      <c r="C69" s="320"/>
      <c r="D69" s="318" t="s">
        <v>528</v>
      </c>
      <c r="E69" s="318"/>
      <c r="F69" s="318"/>
      <c r="G69" s="318"/>
      <c r="H69" s="318"/>
      <c r="I69" s="318"/>
      <c r="J69" s="318"/>
      <c r="K69" s="316"/>
    </row>
    <row r="70" s="1" customFormat="1" ht="15" customHeight="1">
      <c r="B70" s="314"/>
      <c r="C70" s="320"/>
      <c r="D70" s="318" t="s">
        <v>529</v>
      </c>
      <c r="E70" s="318"/>
      <c r="F70" s="318"/>
      <c r="G70" s="318"/>
      <c r="H70" s="318"/>
      <c r="I70" s="318"/>
      <c r="J70" s="318"/>
      <c r="K70" s="316"/>
    </row>
    <row r="71" s="1" customFormat="1" ht="12.75" customHeight="1">
      <c r="B71" s="325"/>
      <c r="C71" s="326"/>
      <c r="D71" s="326"/>
      <c r="E71" s="326"/>
      <c r="F71" s="326"/>
      <c r="G71" s="326"/>
      <c r="H71" s="326"/>
      <c r="I71" s="326"/>
      <c r="J71" s="326"/>
      <c r="K71" s="327"/>
    </row>
    <row r="72" s="1" customFormat="1" ht="18.75" customHeight="1">
      <c r="B72" s="328"/>
      <c r="C72" s="328"/>
      <c r="D72" s="328"/>
      <c r="E72" s="328"/>
      <c r="F72" s="328"/>
      <c r="G72" s="328"/>
      <c r="H72" s="328"/>
      <c r="I72" s="328"/>
      <c r="J72" s="328"/>
      <c r="K72" s="329"/>
    </row>
    <row r="73" s="1" customFormat="1" ht="18.75" customHeight="1">
      <c r="B73" s="329"/>
      <c r="C73" s="329"/>
      <c r="D73" s="329"/>
      <c r="E73" s="329"/>
      <c r="F73" s="329"/>
      <c r="G73" s="329"/>
      <c r="H73" s="329"/>
      <c r="I73" s="329"/>
      <c r="J73" s="329"/>
      <c r="K73" s="329"/>
    </row>
    <row r="74" s="1" customFormat="1" ht="7.5" customHeight="1">
      <c r="B74" s="330"/>
      <c r="C74" s="331"/>
      <c r="D74" s="331"/>
      <c r="E74" s="331"/>
      <c r="F74" s="331"/>
      <c r="G74" s="331"/>
      <c r="H74" s="331"/>
      <c r="I74" s="331"/>
      <c r="J74" s="331"/>
      <c r="K74" s="332"/>
    </row>
    <row r="75" s="1" customFormat="1" ht="45" customHeight="1">
      <c r="B75" s="333"/>
      <c r="C75" s="334" t="s">
        <v>530</v>
      </c>
      <c r="D75" s="334"/>
      <c r="E75" s="334"/>
      <c r="F75" s="334"/>
      <c r="G75" s="334"/>
      <c r="H75" s="334"/>
      <c r="I75" s="334"/>
      <c r="J75" s="334"/>
      <c r="K75" s="335"/>
    </row>
    <row r="76" s="1" customFormat="1" ht="17.25" customHeight="1">
      <c r="B76" s="333"/>
      <c r="C76" s="336" t="s">
        <v>531</v>
      </c>
      <c r="D76" s="336"/>
      <c r="E76" s="336"/>
      <c r="F76" s="336" t="s">
        <v>532</v>
      </c>
      <c r="G76" s="337"/>
      <c r="H76" s="336" t="s">
        <v>51</v>
      </c>
      <c r="I76" s="336" t="s">
        <v>54</v>
      </c>
      <c r="J76" s="336" t="s">
        <v>533</v>
      </c>
      <c r="K76" s="335"/>
    </row>
    <row r="77" s="1" customFormat="1" ht="17.25" customHeight="1">
      <c r="B77" s="333"/>
      <c r="C77" s="338" t="s">
        <v>534</v>
      </c>
      <c r="D77" s="338"/>
      <c r="E77" s="338"/>
      <c r="F77" s="339" t="s">
        <v>535</v>
      </c>
      <c r="G77" s="340"/>
      <c r="H77" s="338"/>
      <c r="I77" s="338"/>
      <c r="J77" s="338" t="s">
        <v>536</v>
      </c>
      <c r="K77" s="335"/>
    </row>
    <row r="78" s="1" customFormat="1" ht="5.25" customHeight="1">
      <c r="B78" s="333"/>
      <c r="C78" s="341"/>
      <c r="D78" s="341"/>
      <c r="E78" s="341"/>
      <c r="F78" s="341"/>
      <c r="G78" s="342"/>
      <c r="H78" s="341"/>
      <c r="I78" s="341"/>
      <c r="J78" s="341"/>
      <c r="K78" s="335"/>
    </row>
    <row r="79" s="1" customFormat="1" ht="15" customHeight="1">
      <c r="B79" s="333"/>
      <c r="C79" s="321" t="s">
        <v>50</v>
      </c>
      <c r="D79" s="343"/>
      <c r="E79" s="343"/>
      <c r="F79" s="344" t="s">
        <v>537</v>
      </c>
      <c r="G79" s="345"/>
      <c r="H79" s="321" t="s">
        <v>538</v>
      </c>
      <c r="I79" s="321" t="s">
        <v>539</v>
      </c>
      <c r="J79" s="321">
        <v>20</v>
      </c>
      <c r="K79" s="335"/>
    </row>
    <row r="80" s="1" customFormat="1" ht="15" customHeight="1">
      <c r="B80" s="333"/>
      <c r="C80" s="321" t="s">
        <v>540</v>
      </c>
      <c r="D80" s="321"/>
      <c r="E80" s="321"/>
      <c r="F80" s="344" t="s">
        <v>537</v>
      </c>
      <c r="G80" s="345"/>
      <c r="H80" s="321" t="s">
        <v>541</v>
      </c>
      <c r="I80" s="321" t="s">
        <v>539</v>
      </c>
      <c r="J80" s="321">
        <v>120</v>
      </c>
      <c r="K80" s="335"/>
    </row>
    <row r="81" s="1" customFormat="1" ht="15" customHeight="1">
      <c r="B81" s="346"/>
      <c r="C81" s="321" t="s">
        <v>542</v>
      </c>
      <c r="D81" s="321"/>
      <c r="E81" s="321"/>
      <c r="F81" s="344" t="s">
        <v>543</v>
      </c>
      <c r="G81" s="345"/>
      <c r="H81" s="321" t="s">
        <v>544</v>
      </c>
      <c r="I81" s="321" t="s">
        <v>539</v>
      </c>
      <c r="J81" s="321">
        <v>50</v>
      </c>
      <c r="K81" s="335"/>
    </row>
    <row r="82" s="1" customFormat="1" ht="15" customHeight="1">
      <c r="B82" s="346"/>
      <c r="C82" s="321" t="s">
        <v>545</v>
      </c>
      <c r="D82" s="321"/>
      <c r="E82" s="321"/>
      <c r="F82" s="344" t="s">
        <v>537</v>
      </c>
      <c r="G82" s="345"/>
      <c r="H82" s="321" t="s">
        <v>546</v>
      </c>
      <c r="I82" s="321" t="s">
        <v>547</v>
      </c>
      <c r="J82" s="321"/>
      <c r="K82" s="335"/>
    </row>
    <row r="83" s="1" customFormat="1" ht="15" customHeight="1">
      <c r="B83" s="346"/>
      <c r="C83" s="347" t="s">
        <v>548</v>
      </c>
      <c r="D83" s="347"/>
      <c r="E83" s="347"/>
      <c r="F83" s="348" t="s">
        <v>543</v>
      </c>
      <c r="G83" s="347"/>
      <c r="H83" s="347" t="s">
        <v>549</v>
      </c>
      <c r="I83" s="347" t="s">
        <v>539</v>
      </c>
      <c r="J83" s="347">
        <v>15</v>
      </c>
      <c r="K83" s="335"/>
    </row>
    <row r="84" s="1" customFormat="1" ht="15" customHeight="1">
      <c r="B84" s="346"/>
      <c r="C84" s="347" t="s">
        <v>550</v>
      </c>
      <c r="D84" s="347"/>
      <c r="E84" s="347"/>
      <c r="F84" s="348" t="s">
        <v>543</v>
      </c>
      <c r="G84" s="347"/>
      <c r="H84" s="347" t="s">
        <v>551</v>
      </c>
      <c r="I84" s="347" t="s">
        <v>539</v>
      </c>
      <c r="J84" s="347">
        <v>15</v>
      </c>
      <c r="K84" s="335"/>
    </row>
    <row r="85" s="1" customFormat="1" ht="15" customHeight="1">
      <c r="B85" s="346"/>
      <c r="C85" s="347" t="s">
        <v>552</v>
      </c>
      <c r="D85" s="347"/>
      <c r="E85" s="347"/>
      <c r="F85" s="348" t="s">
        <v>543</v>
      </c>
      <c r="G85" s="347"/>
      <c r="H85" s="347" t="s">
        <v>553</v>
      </c>
      <c r="I85" s="347" t="s">
        <v>539</v>
      </c>
      <c r="J85" s="347">
        <v>20</v>
      </c>
      <c r="K85" s="335"/>
    </row>
    <row r="86" s="1" customFormat="1" ht="15" customHeight="1">
      <c r="B86" s="346"/>
      <c r="C86" s="347" t="s">
        <v>554</v>
      </c>
      <c r="D86" s="347"/>
      <c r="E86" s="347"/>
      <c r="F86" s="348" t="s">
        <v>543</v>
      </c>
      <c r="G86" s="347"/>
      <c r="H86" s="347" t="s">
        <v>555</v>
      </c>
      <c r="I86" s="347" t="s">
        <v>539</v>
      </c>
      <c r="J86" s="347">
        <v>20</v>
      </c>
      <c r="K86" s="335"/>
    </row>
    <row r="87" s="1" customFormat="1" ht="15" customHeight="1">
      <c r="B87" s="346"/>
      <c r="C87" s="321" t="s">
        <v>556</v>
      </c>
      <c r="D87" s="321"/>
      <c r="E87" s="321"/>
      <c r="F87" s="344" t="s">
        <v>543</v>
      </c>
      <c r="G87" s="345"/>
      <c r="H87" s="321" t="s">
        <v>557</v>
      </c>
      <c r="I87" s="321" t="s">
        <v>539</v>
      </c>
      <c r="J87" s="321">
        <v>50</v>
      </c>
      <c r="K87" s="335"/>
    </row>
    <row r="88" s="1" customFormat="1" ht="15" customHeight="1">
      <c r="B88" s="346"/>
      <c r="C88" s="321" t="s">
        <v>558</v>
      </c>
      <c r="D88" s="321"/>
      <c r="E88" s="321"/>
      <c r="F88" s="344" t="s">
        <v>543</v>
      </c>
      <c r="G88" s="345"/>
      <c r="H88" s="321" t="s">
        <v>559</v>
      </c>
      <c r="I88" s="321" t="s">
        <v>539</v>
      </c>
      <c r="J88" s="321">
        <v>20</v>
      </c>
      <c r="K88" s="335"/>
    </row>
    <row r="89" s="1" customFormat="1" ht="15" customHeight="1">
      <c r="B89" s="346"/>
      <c r="C89" s="321" t="s">
        <v>560</v>
      </c>
      <c r="D89" s="321"/>
      <c r="E89" s="321"/>
      <c r="F89" s="344" t="s">
        <v>543</v>
      </c>
      <c r="G89" s="345"/>
      <c r="H89" s="321" t="s">
        <v>561</v>
      </c>
      <c r="I89" s="321" t="s">
        <v>539</v>
      </c>
      <c r="J89" s="321">
        <v>20</v>
      </c>
      <c r="K89" s="335"/>
    </row>
    <row r="90" s="1" customFormat="1" ht="15" customHeight="1">
      <c r="B90" s="346"/>
      <c r="C90" s="321" t="s">
        <v>562</v>
      </c>
      <c r="D90" s="321"/>
      <c r="E90" s="321"/>
      <c r="F90" s="344" t="s">
        <v>543</v>
      </c>
      <c r="G90" s="345"/>
      <c r="H90" s="321" t="s">
        <v>563</v>
      </c>
      <c r="I90" s="321" t="s">
        <v>539</v>
      </c>
      <c r="J90" s="321">
        <v>50</v>
      </c>
      <c r="K90" s="335"/>
    </row>
    <row r="91" s="1" customFormat="1" ht="15" customHeight="1">
      <c r="B91" s="346"/>
      <c r="C91" s="321" t="s">
        <v>564</v>
      </c>
      <c r="D91" s="321"/>
      <c r="E91" s="321"/>
      <c r="F91" s="344" t="s">
        <v>543</v>
      </c>
      <c r="G91" s="345"/>
      <c r="H91" s="321" t="s">
        <v>564</v>
      </c>
      <c r="I91" s="321" t="s">
        <v>539</v>
      </c>
      <c r="J91" s="321">
        <v>50</v>
      </c>
      <c r="K91" s="335"/>
    </row>
    <row r="92" s="1" customFormat="1" ht="15" customHeight="1">
      <c r="B92" s="346"/>
      <c r="C92" s="321" t="s">
        <v>565</v>
      </c>
      <c r="D92" s="321"/>
      <c r="E92" s="321"/>
      <c r="F92" s="344" t="s">
        <v>543</v>
      </c>
      <c r="G92" s="345"/>
      <c r="H92" s="321" t="s">
        <v>566</v>
      </c>
      <c r="I92" s="321" t="s">
        <v>539</v>
      </c>
      <c r="J92" s="321">
        <v>255</v>
      </c>
      <c r="K92" s="335"/>
    </row>
    <row r="93" s="1" customFormat="1" ht="15" customHeight="1">
      <c r="B93" s="346"/>
      <c r="C93" s="321" t="s">
        <v>567</v>
      </c>
      <c r="D93" s="321"/>
      <c r="E93" s="321"/>
      <c r="F93" s="344" t="s">
        <v>537</v>
      </c>
      <c r="G93" s="345"/>
      <c r="H93" s="321" t="s">
        <v>568</v>
      </c>
      <c r="I93" s="321" t="s">
        <v>569</v>
      </c>
      <c r="J93" s="321"/>
      <c r="K93" s="335"/>
    </row>
    <row r="94" s="1" customFormat="1" ht="15" customHeight="1">
      <c r="B94" s="346"/>
      <c r="C94" s="321" t="s">
        <v>570</v>
      </c>
      <c r="D94" s="321"/>
      <c r="E94" s="321"/>
      <c r="F94" s="344" t="s">
        <v>537</v>
      </c>
      <c r="G94" s="345"/>
      <c r="H94" s="321" t="s">
        <v>571</v>
      </c>
      <c r="I94" s="321" t="s">
        <v>572</v>
      </c>
      <c r="J94" s="321"/>
      <c r="K94" s="335"/>
    </row>
    <row r="95" s="1" customFormat="1" ht="15" customHeight="1">
      <c r="B95" s="346"/>
      <c r="C95" s="321" t="s">
        <v>573</v>
      </c>
      <c r="D95" s="321"/>
      <c r="E95" s="321"/>
      <c r="F95" s="344" t="s">
        <v>537</v>
      </c>
      <c r="G95" s="345"/>
      <c r="H95" s="321" t="s">
        <v>573</v>
      </c>
      <c r="I95" s="321" t="s">
        <v>572</v>
      </c>
      <c r="J95" s="321"/>
      <c r="K95" s="335"/>
    </row>
    <row r="96" s="1" customFormat="1" ht="15" customHeight="1">
      <c r="B96" s="346"/>
      <c r="C96" s="321" t="s">
        <v>35</v>
      </c>
      <c r="D96" s="321"/>
      <c r="E96" s="321"/>
      <c r="F96" s="344" t="s">
        <v>537</v>
      </c>
      <c r="G96" s="345"/>
      <c r="H96" s="321" t="s">
        <v>574</v>
      </c>
      <c r="I96" s="321" t="s">
        <v>572</v>
      </c>
      <c r="J96" s="321"/>
      <c r="K96" s="335"/>
    </row>
    <row r="97" s="1" customFormat="1" ht="15" customHeight="1">
      <c r="B97" s="346"/>
      <c r="C97" s="321" t="s">
        <v>45</v>
      </c>
      <c r="D97" s="321"/>
      <c r="E97" s="321"/>
      <c r="F97" s="344" t="s">
        <v>537</v>
      </c>
      <c r="G97" s="345"/>
      <c r="H97" s="321" t="s">
        <v>575</v>
      </c>
      <c r="I97" s="321" t="s">
        <v>572</v>
      </c>
      <c r="J97" s="321"/>
      <c r="K97" s="335"/>
    </row>
    <row r="98" s="1" customFormat="1" ht="15" customHeight="1">
      <c r="B98" s="349"/>
      <c r="C98" s="350"/>
      <c r="D98" s="350"/>
      <c r="E98" s="350"/>
      <c r="F98" s="350"/>
      <c r="G98" s="350"/>
      <c r="H98" s="350"/>
      <c r="I98" s="350"/>
      <c r="J98" s="350"/>
      <c r="K98" s="351"/>
    </row>
    <row r="99" s="1" customFormat="1" ht="18.75" customHeight="1">
      <c r="B99" s="352"/>
      <c r="C99" s="353"/>
      <c r="D99" s="353"/>
      <c r="E99" s="353"/>
      <c r="F99" s="353"/>
      <c r="G99" s="353"/>
      <c r="H99" s="353"/>
      <c r="I99" s="353"/>
      <c r="J99" s="353"/>
      <c r="K99" s="352"/>
    </row>
    <row r="100" s="1" customFormat="1" ht="18.75" customHeight="1">
      <c r="B100" s="329"/>
      <c r="C100" s="329"/>
      <c r="D100" s="329"/>
      <c r="E100" s="329"/>
      <c r="F100" s="329"/>
      <c r="G100" s="329"/>
      <c r="H100" s="329"/>
      <c r="I100" s="329"/>
      <c r="J100" s="329"/>
      <c r="K100" s="329"/>
    </row>
    <row r="101" s="1" customFormat="1" ht="7.5" customHeight="1">
      <c r="B101" s="330"/>
      <c r="C101" s="331"/>
      <c r="D101" s="331"/>
      <c r="E101" s="331"/>
      <c r="F101" s="331"/>
      <c r="G101" s="331"/>
      <c r="H101" s="331"/>
      <c r="I101" s="331"/>
      <c r="J101" s="331"/>
      <c r="K101" s="332"/>
    </row>
    <row r="102" s="1" customFormat="1" ht="45" customHeight="1">
      <c r="B102" s="333"/>
      <c r="C102" s="334" t="s">
        <v>576</v>
      </c>
      <c r="D102" s="334"/>
      <c r="E102" s="334"/>
      <c r="F102" s="334"/>
      <c r="G102" s="334"/>
      <c r="H102" s="334"/>
      <c r="I102" s="334"/>
      <c r="J102" s="334"/>
      <c r="K102" s="335"/>
    </row>
    <row r="103" s="1" customFormat="1" ht="17.25" customHeight="1">
      <c r="B103" s="333"/>
      <c r="C103" s="336" t="s">
        <v>531</v>
      </c>
      <c r="D103" s="336"/>
      <c r="E103" s="336"/>
      <c r="F103" s="336" t="s">
        <v>532</v>
      </c>
      <c r="G103" s="337"/>
      <c r="H103" s="336" t="s">
        <v>51</v>
      </c>
      <c r="I103" s="336" t="s">
        <v>54</v>
      </c>
      <c r="J103" s="336" t="s">
        <v>533</v>
      </c>
      <c r="K103" s="335"/>
    </row>
    <row r="104" s="1" customFormat="1" ht="17.25" customHeight="1">
      <c r="B104" s="333"/>
      <c r="C104" s="338" t="s">
        <v>534</v>
      </c>
      <c r="D104" s="338"/>
      <c r="E104" s="338"/>
      <c r="F104" s="339" t="s">
        <v>535</v>
      </c>
      <c r="G104" s="340"/>
      <c r="H104" s="338"/>
      <c r="I104" s="338"/>
      <c r="J104" s="338" t="s">
        <v>536</v>
      </c>
      <c r="K104" s="335"/>
    </row>
    <row r="105" s="1" customFormat="1" ht="5.25" customHeight="1">
      <c r="B105" s="333"/>
      <c r="C105" s="336"/>
      <c r="D105" s="336"/>
      <c r="E105" s="336"/>
      <c r="F105" s="336"/>
      <c r="G105" s="354"/>
      <c r="H105" s="336"/>
      <c r="I105" s="336"/>
      <c r="J105" s="336"/>
      <c r="K105" s="335"/>
    </row>
    <row r="106" s="1" customFormat="1" ht="15" customHeight="1">
      <c r="B106" s="333"/>
      <c r="C106" s="321" t="s">
        <v>50</v>
      </c>
      <c r="D106" s="343"/>
      <c r="E106" s="343"/>
      <c r="F106" s="344" t="s">
        <v>537</v>
      </c>
      <c r="G106" s="321"/>
      <c r="H106" s="321" t="s">
        <v>577</v>
      </c>
      <c r="I106" s="321" t="s">
        <v>539</v>
      </c>
      <c r="J106" s="321">
        <v>20</v>
      </c>
      <c r="K106" s="335"/>
    </row>
    <row r="107" s="1" customFormat="1" ht="15" customHeight="1">
      <c r="B107" s="333"/>
      <c r="C107" s="321" t="s">
        <v>540</v>
      </c>
      <c r="D107" s="321"/>
      <c r="E107" s="321"/>
      <c r="F107" s="344" t="s">
        <v>537</v>
      </c>
      <c r="G107" s="321"/>
      <c r="H107" s="321" t="s">
        <v>577</v>
      </c>
      <c r="I107" s="321" t="s">
        <v>539</v>
      </c>
      <c r="J107" s="321">
        <v>120</v>
      </c>
      <c r="K107" s="335"/>
    </row>
    <row r="108" s="1" customFormat="1" ht="15" customHeight="1">
      <c r="B108" s="346"/>
      <c r="C108" s="321" t="s">
        <v>542</v>
      </c>
      <c r="D108" s="321"/>
      <c r="E108" s="321"/>
      <c r="F108" s="344" t="s">
        <v>543</v>
      </c>
      <c r="G108" s="321"/>
      <c r="H108" s="321" t="s">
        <v>577</v>
      </c>
      <c r="I108" s="321" t="s">
        <v>539</v>
      </c>
      <c r="J108" s="321">
        <v>50</v>
      </c>
      <c r="K108" s="335"/>
    </row>
    <row r="109" s="1" customFormat="1" ht="15" customHeight="1">
      <c r="B109" s="346"/>
      <c r="C109" s="321" t="s">
        <v>545</v>
      </c>
      <c r="D109" s="321"/>
      <c r="E109" s="321"/>
      <c r="F109" s="344" t="s">
        <v>537</v>
      </c>
      <c r="G109" s="321"/>
      <c r="H109" s="321" t="s">
        <v>577</v>
      </c>
      <c r="I109" s="321" t="s">
        <v>547</v>
      </c>
      <c r="J109" s="321"/>
      <c r="K109" s="335"/>
    </row>
    <row r="110" s="1" customFormat="1" ht="15" customHeight="1">
      <c r="B110" s="346"/>
      <c r="C110" s="321" t="s">
        <v>556</v>
      </c>
      <c r="D110" s="321"/>
      <c r="E110" s="321"/>
      <c r="F110" s="344" t="s">
        <v>543</v>
      </c>
      <c r="G110" s="321"/>
      <c r="H110" s="321" t="s">
        <v>577</v>
      </c>
      <c r="I110" s="321" t="s">
        <v>539</v>
      </c>
      <c r="J110" s="321">
        <v>50</v>
      </c>
      <c r="K110" s="335"/>
    </row>
    <row r="111" s="1" customFormat="1" ht="15" customHeight="1">
      <c r="B111" s="346"/>
      <c r="C111" s="321" t="s">
        <v>564</v>
      </c>
      <c r="D111" s="321"/>
      <c r="E111" s="321"/>
      <c r="F111" s="344" t="s">
        <v>543</v>
      </c>
      <c r="G111" s="321"/>
      <c r="H111" s="321" t="s">
        <v>577</v>
      </c>
      <c r="I111" s="321" t="s">
        <v>539</v>
      </c>
      <c r="J111" s="321">
        <v>50</v>
      </c>
      <c r="K111" s="335"/>
    </row>
    <row r="112" s="1" customFormat="1" ht="15" customHeight="1">
      <c r="B112" s="346"/>
      <c r="C112" s="321" t="s">
        <v>562</v>
      </c>
      <c r="D112" s="321"/>
      <c r="E112" s="321"/>
      <c r="F112" s="344" t="s">
        <v>543</v>
      </c>
      <c r="G112" s="321"/>
      <c r="H112" s="321" t="s">
        <v>577</v>
      </c>
      <c r="I112" s="321" t="s">
        <v>539</v>
      </c>
      <c r="J112" s="321">
        <v>50</v>
      </c>
      <c r="K112" s="335"/>
    </row>
    <row r="113" s="1" customFormat="1" ht="15" customHeight="1">
      <c r="B113" s="346"/>
      <c r="C113" s="321" t="s">
        <v>50</v>
      </c>
      <c r="D113" s="321"/>
      <c r="E113" s="321"/>
      <c r="F113" s="344" t="s">
        <v>537</v>
      </c>
      <c r="G113" s="321"/>
      <c r="H113" s="321" t="s">
        <v>578</v>
      </c>
      <c r="I113" s="321" t="s">
        <v>539</v>
      </c>
      <c r="J113" s="321">
        <v>20</v>
      </c>
      <c r="K113" s="335"/>
    </row>
    <row r="114" s="1" customFormat="1" ht="15" customHeight="1">
      <c r="B114" s="346"/>
      <c r="C114" s="321" t="s">
        <v>579</v>
      </c>
      <c r="D114" s="321"/>
      <c r="E114" s="321"/>
      <c r="F114" s="344" t="s">
        <v>537</v>
      </c>
      <c r="G114" s="321"/>
      <c r="H114" s="321" t="s">
        <v>580</v>
      </c>
      <c r="I114" s="321" t="s">
        <v>539</v>
      </c>
      <c r="J114" s="321">
        <v>120</v>
      </c>
      <c r="K114" s="335"/>
    </row>
    <row r="115" s="1" customFormat="1" ht="15" customHeight="1">
      <c r="B115" s="346"/>
      <c r="C115" s="321" t="s">
        <v>35</v>
      </c>
      <c r="D115" s="321"/>
      <c r="E115" s="321"/>
      <c r="F115" s="344" t="s">
        <v>537</v>
      </c>
      <c r="G115" s="321"/>
      <c r="H115" s="321" t="s">
        <v>581</v>
      </c>
      <c r="I115" s="321" t="s">
        <v>572</v>
      </c>
      <c r="J115" s="321"/>
      <c r="K115" s="335"/>
    </row>
    <row r="116" s="1" customFormat="1" ht="15" customHeight="1">
      <c r="B116" s="346"/>
      <c r="C116" s="321" t="s">
        <v>45</v>
      </c>
      <c r="D116" s="321"/>
      <c r="E116" s="321"/>
      <c r="F116" s="344" t="s">
        <v>537</v>
      </c>
      <c r="G116" s="321"/>
      <c r="H116" s="321" t="s">
        <v>582</v>
      </c>
      <c r="I116" s="321" t="s">
        <v>572</v>
      </c>
      <c r="J116" s="321"/>
      <c r="K116" s="335"/>
    </row>
    <row r="117" s="1" customFormat="1" ht="15" customHeight="1">
      <c r="B117" s="346"/>
      <c r="C117" s="321" t="s">
        <v>54</v>
      </c>
      <c r="D117" s="321"/>
      <c r="E117" s="321"/>
      <c r="F117" s="344" t="s">
        <v>537</v>
      </c>
      <c r="G117" s="321"/>
      <c r="H117" s="321" t="s">
        <v>583</v>
      </c>
      <c r="I117" s="321" t="s">
        <v>584</v>
      </c>
      <c r="J117" s="321"/>
      <c r="K117" s="335"/>
    </row>
    <row r="118" s="1" customFormat="1" ht="15" customHeight="1">
      <c r="B118" s="349"/>
      <c r="C118" s="355"/>
      <c r="D118" s="355"/>
      <c r="E118" s="355"/>
      <c r="F118" s="355"/>
      <c r="G118" s="355"/>
      <c r="H118" s="355"/>
      <c r="I118" s="355"/>
      <c r="J118" s="355"/>
      <c r="K118" s="351"/>
    </row>
    <row r="119" s="1" customFormat="1" ht="18.75" customHeight="1">
      <c r="B119" s="356"/>
      <c r="C119" s="357"/>
      <c r="D119" s="357"/>
      <c r="E119" s="357"/>
      <c r="F119" s="358"/>
      <c r="G119" s="357"/>
      <c r="H119" s="357"/>
      <c r="I119" s="357"/>
      <c r="J119" s="357"/>
      <c r="K119" s="356"/>
    </row>
    <row r="120" s="1" customFormat="1" ht="18.75" customHeight="1">
      <c r="B120" s="329"/>
      <c r="C120" s="329"/>
      <c r="D120" s="329"/>
      <c r="E120" s="329"/>
      <c r="F120" s="329"/>
      <c r="G120" s="329"/>
      <c r="H120" s="329"/>
      <c r="I120" s="329"/>
      <c r="J120" s="329"/>
      <c r="K120" s="329"/>
    </row>
    <row r="121" s="1" customFormat="1" ht="7.5" customHeight="1">
      <c r="B121" s="359"/>
      <c r="C121" s="360"/>
      <c r="D121" s="360"/>
      <c r="E121" s="360"/>
      <c r="F121" s="360"/>
      <c r="G121" s="360"/>
      <c r="H121" s="360"/>
      <c r="I121" s="360"/>
      <c r="J121" s="360"/>
      <c r="K121" s="361"/>
    </row>
    <row r="122" s="1" customFormat="1" ht="45" customHeight="1">
      <c r="B122" s="362"/>
      <c r="C122" s="312" t="s">
        <v>585</v>
      </c>
      <c r="D122" s="312"/>
      <c r="E122" s="312"/>
      <c r="F122" s="312"/>
      <c r="G122" s="312"/>
      <c r="H122" s="312"/>
      <c r="I122" s="312"/>
      <c r="J122" s="312"/>
      <c r="K122" s="363"/>
    </row>
    <row r="123" s="1" customFormat="1" ht="17.25" customHeight="1">
      <c r="B123" s="364"/>
      <c r="C123" s="336" t="s">
        <v>531</v>
      </c>
      <c r="D123" s="336"/>
      <c r="E123" s="336"/>
      <c r="F123" s="336" t="s">
        <v>532</v>
      </c>
      <c r="G123" s="337"/>
      <c r="H123" s="336" t="s">
        <v>51</v>
      </c>
      <c r="I123" s="336" t="s">
        <v>54</v>
      </c>
      <c r="J123" s="336" t="s">
        <v>533</v>
      </c>
      <c r="K123" s="365"/>
    </row>
    <row r="124" s="1" customFormat="1" ht="17.25" customHeight="1">
      <c r="B124" s="364"/>
      <c r="C124" s="338" t="s">
        <v>534</v>
      </c>
      <c r="D124" s="338"/>
      <c r="E124" s="338"/>
      <c r="F124" s="339" t="s">
        <v>535</v>
      </c>
      <c r="G124" s="340"/>
      <c r="H124" s="338"/>
      <c r="I124" s="338"/>
      <c r="J124" s="338" t="s">
        <v>536</v>
      </c>
      <c r="K124" s="365"/>
    </row>
    <row r="125" s="1" customFormat="1" ht="5.25" customHeight="1">
      <c r="B125" s="366"/>
      <c r="C125" s="341"/>
      <c r="D125" s="341"/>
      <c r="E125" s="341"/>
      <c r="F125" s="341"/>
      <c r="G125" s="367"/>
      <c r="H125" s="341"/>
      <c r="I125" s="341"/>
      <c r="J125" s="341"/>
      <c r="K125" s="368"/>
    </row>
    <row r="126" s="1" customFormat="1" ht="15" customHeight="1">
      <c r="B126" s="366"/>
      <c r="C126" s="321" t="s">
        <v>540</v>
      </c>
      <c r="D126" s="343"/>
      <c r="E126" s="343"/>
      <c r="F126" s="344" t="s">
        <v>537</v>
      </c>
      <c r="G126" s="321"/>
      <c r="H126" s="321" t="s">
        <v>577</v>
      </c>
      <c r="I126" s="321" t="s">
        <v>539</v>
      </c>
      <c r="J126" s="321">
        <v>120</v>
      </c>
      <c r="K126" s="369"/>
    </row>
    <row r="127" s="1" customFormat="1" ht="15" customHeight="1">
      <c r="B127" s="366"/>
      <c r="C127" s="321" t="s">
        <v>586</v>
      </c>
      <c r="D127" s="321"/>
      <c r="E127" s="321"/>
      <c r="F127" s="344" t="s">
        <v>537</v>
      </c>
      <c r="G127" s="321"/>
      <c r="H127" s="321" t="s">
        <v>587</v>
      </c>
      <c r="I127" s="321" t="s">
        <v>539</v>
      </c>
      <c r="J127" s="321" t="s">
        <v>588</v>
      </c>
      <c r="K127" s="369"/>
    </row>
    <row r="128" s="1" customFormat="1" ht="15" customHeight="1">
      <c r="B128" s="366"/>
      <c r="C128" s="321" t="s">
        <v>81</v>
      </c>
      <c r="D128" s="321"/>
      <c r="E128" s="321"/>
      <c r="F128" s="344" t="s">
        <v>537</v>
      </c>
      <c r="G128" s="321"/>
      <c r="H128" s="321" t="s">
        <v>589</v>
      </c>
      <c r="I128" s="321" t="s">
        <v>539</v>
      </c>
      <c r="J128" s="321" t="s">
        <v>588</v>
      </c>
      <c r="K128" s="369"/>
    </row>
    <row r="129" s="1" customFormat="1" ht="15" customHeight="1">
      <c r="B129" s="366"/>
      <c r="C129" s="321" t="s">
        <v>548</v>
      </c>
      <c r="D129" s="321"/>
      <c r="E129" s="321"/>
      <c r="F129" s="344" t="s">
        <v>543</v>
      </c>
      <c r="G129" s="321"/>
      <c r="H129" s="321" t="s">
        <v>549</v>
      </c>
      <c r="I129" s="321" t="s">
        <v>539</v>
      </c>
      <c r="J129" s="321">
        <v>15</v>
      </c>
      <c r="K129" s="369"/>
    </row>
    <row r="130" s="1" customFormat="1" ht="15" customHeight="1">
      <c r="B130" s="366"/>
      <c r="C130" s="347" t="s">
        <v>550</v>
      </c>
      <c r="D130" s="347"/>
      <c r="E130" s="347"/>
      <c r="F130" s="348" t="s">
        <v>543</v>
      </c>
      <c r="G130" s="347"/>
      <c r="H130" s="347" t="s">
        <v>551</v>
      </c>
      <c r="I130" s="347" t="s">
        <v>539</v>
      </c>
      <c r="J130" s="347">
        <v>15</v>
      </c>
      <c r="K130" s="369"/>
    </row>
    <row r="131" s="1" customFormat="1" ht="15" customHeight="1">
      <c r="B131" s="366"/>
      <c r="C131" s="347" t="s">
        <v>552</v>
      </c>
      <c r="D131" s="347"/>
      <c r="E131" s="347"/>
      <c r="F131" s="348" t="s">
        <v>543</v>
      </c>
      <c r="G131" s="347"/>
      <c r="H131" s="347" t="s">
        <v>553</v>
      </c>
      <c r="I131" s="347" t="s">
        <v>539</v>
      </c>
      <c r="J131" s="347">
        <v>20</v>
      </c>
      <c r="K131" s="369"/>
    </row>
    <row r="132" s="1" customFormat="1" ht="15" customHeight="1">
      <c r="B132" s="366"/>
      <c r="C132" s="347" t="s">
        <v>554</v>
      </c>
      <c r="D132" s="347"/>
      <c r="E132" s="347"/>
      <c r="F132" s="348" t="s">
        <v>543</v>
      </c>
      <c r="G132" s="347"/>
      <c r="H132" s="347" t="s">
        <v>555</v>
      </c>
      <c r="I132" s="347" t="s">
        <v>539</v>
      </c>
      <c r="J132" s="347">
        <v>20</v>
      </c>
      <c r="K132" s="369"/>
    </row>
    <row r="133" s="1" customFormat="1" ht="15" customHeight="1">
      <c r="B133" s="366"/>
      <c r="C133" s="321" t="s">
        <v>542</v>
      </c>
      <c r="D133" s="321"/>
      <c r="E133" s="321"/>
      <c r="F133" s="344" t="s">
        <v>543</v>
      </c>
      <c r="G133" s="321"/>
      <c r="H133" s="321" t="s">
        <v>577</v>
      </c>
      <c r="I133" s="321" t="s">
        <v>539</v>
      </c>
      <c r="J133" s="321">
        <v>50</v>
      </c>
      <c r="K133" s="369"/>
    </row>
    <row r="134" s="1" customFormat="1" ht="15" customHeight="1">
      <c r="B134" s="366"/>
      <c r="C134" s="321" t="s">
        <v>556</v>
      </c>
      <c r="D134" s="321"/>
      <c r="E134" s="321"/>
      <c r="F134" s="344" t="s">
        <v>543</v>
      </c>
      <c r="G134" s="321"/>
      <c r="H134" s="321" t="s">
        <v>577</v>
      </c>
      <c r="I134" s="321" t="s">
        <v>539</v>
      </c>
      <c r="J134" s="321">
        <v>50</v>
      </c>
      <c r="K134" s="369"/>
    </row>
    <row r="135" s="1" customFormat="1" ht="15" customHeight="1">
      <c r="B135" s="366"/>
      <c r="C135" s="321" t="s">
        <v>562</v>
      </c>
      <c r="D135" s="321"/>
      <c r="E135" s="321"/>
      <c r="F135" s="344" t="s">
        <v>543</v>
      </c>
      <c r="G135" s="321"/>
      <c r="H135" s="321" t="s">
        <v>577</v>
      </c>
      <c r="I135" s="321" t="s">
        <v>539</v>
      </c>
      <c r="J135" s="321">
        <v>50</v>
      </c>
      <c r="K135" s="369"/>
    </row>
    <row r="136" s="1" customFormat="1" ht="15" customHeight="1">
      <c r="B136" s="366"/>
      <c r="C136" s="321" t="s">
        <v>564</v>
      </c>
      <c r="D136" s="321"/>
      <c r="E136" s="321"/>
      <c r="F136" s="344" t="s">
        <v>543</v>
      </c>
      <c r="G136" s="321"/>
      <c r="H136" s="321" t="s">
        <v>577</v>
      </c>
      <c r="I136" s="321" t="s">
        <v>539</v>
      </c>
      <c r="J136" s="321">
        <v>50</v>
      </c>
      <c r="K136" s="369"/>
    </row>
    <row r="137" s="1" customFormat="1" ht="15" customHeight="1">
      <c r="B137" s="366"/>
      <c r="C137" s="321" t="s">
        <v>565</v>
      </c>
      <c r="D137" s="321"/>
      <c r="E137" s="321"/>
      <c r="F137" s="344" t="s">
        <v>543</v>
      </c>
      <c r="G137" s="321"/>
      <c r="H137" s="321" t="s">
        <v>590</v>
      </c>
      <c r="I137" s="321" t="s">
        <v>539</v>
      </c>
      <c r="J137" s="321">
        <v>255</v>
      </c>
      <c r="K137" s="369"/>
    </row>
    <row r="138" s="1" customFormat="1" ht="15" customHeight="1">
      <c r="B138" s="366"/>
      <c r="C138" s="321" t="s">
        <v>567</v>
      </c>
      <c r="D138" s="321"/>
      <c r="E138" s="321"/>
      <c r="F138" s="344" t="s">
        <v>537</v>
      </c>
      <c r="G138" s="321"/>
      <c r="H138" s="321" t="s">
        <v>591</v>
      </c>
      <c r="I138" s="321" t="s">
        <v>569</v>
      </c>
      <c r="J138" s="321"/>
      <c r="K138" s="369"/>
    </row>
    <row r="139" s="1" customFormat="1" ht="15" customHeight="1">
      <c r="B139" s="366"/>
      <c r="C139" s="321" t="s">
        <v>570</v>
      </c>
      <c r="D139" s="321"/>
      <c r="E139" s="321"/>
      <c r="F139" s="344" t="s">
        <v>537</v>
      </c>
      <c r="G139" s="321"/>
      <c r="H139" s="321" t="s">
        <v>592</v>
      </c>
      <c r="I139" s="321" t="s">
        <v>572</v>
      </c>
      <c r="J139" s="321"/>
      <c r="K139" s="369"/>
    </row>
    <row r="140" s="1" customFormat="1" ht="15" customHeight="1">
      <c r="B140" s="366"/>
      <c r="C140" s="321" t="s">
        <v>573</v>
      </c>
      <c r="D140" s="321"/>
      <c r="E140" s="321"/>
      <c r="F140" s="344" t="s">
        <v>537</v>
      </c>
      <c r="G140" s="321"/>
      <c r="H140" s="321" t="s">
        <v>573</v>
      </c>
      <c r="I140" s="321" t="s">
        <v>572</v>
      </c>
      <c r="J140" s="321"/>
      <c r="K140" s="369"/>
    </row>
    <row r="141" s="1" customFormat="1" ht="15" customHeight="1">
      <c r="B141" s="366"/>
      <c r="C141" s="321" t="s">
        <v>35</v>
      </c>
      <c r="D141" s="321"/>
      <c r="E141" s="321"/>
      <c r="F141" s="344" t="s">
        <v>537</v>
      </c>
      <c r="G141" s="321"/>
      <c r="H141" s="321" t="s">
        <v>593</v>
      </c>
      <c r="I141" s="321" t="s">
        <v>572</v>
      </c>
      <c r="J141" s="321"/>
      <c r="K141" s="369"/>
    </row>
    <row r="142" s="1" customFormat="1" ht="15" customHeight="1">
      <c r="B142" s="366"/>
      <c r="C142" s="321" t="s">
        <v>594</v>
      </c>
      <c r="D142" s="321"/>
      <c r="E142" s="321"/>
      <c r="F142" s="344" t="s">
        <v>537</v>
      </c>
      <c r="G142" s="321"/>
      <c r="H142" s="321" t="s">
        <v>595</v>
      </c>
      <c r="I142" s="321" t="s">
        <v>572</v>
      </c>
      <c r="J142" s="321"/>
      <c r="K142" s="369"/>
    </row>
    <row r="143" s="1" customFormat="1" ht="15" customHeight="1">
      <c r="B143" s="370"/>
      <c r="C143" s="371"/>
      <c r="D143" s="371"/>
      <c r="E143" s="371"/>
      <c r="F143" s="371"/>
      <c r="G143" s="371"/>
      <c r="H143" s="371"/>
      <c r="I143" s="371"/>
      <c r="J143" s="371"/>
      <c r="K143" s="372"/>
    </row>
    <row r="144" s="1" customFormat="1" ht="18.75" customHeight="1">
      <c r="B144" s="357"/>
      <c r="C144" s="357"/>
      <c r="D144" s="357"/>
      <c r="E144" s="357"/>
      <c r="F144" s="358"/>
      <c r="G144" s="357"/>
      <c r="H144" s="357"/>
      <c r="I144" s="357"/>
      <c r="J144" s="357"/>
      <c r="K144" s="357"/>
    </row>
    <row r="145" s="1" customFormat="1" ht="18.75" customHeight="1">
      <c r="B145" s="329"/>
      <c r="C145" s="329"/>
      <c r="D145" s="329"/>
      <c r="E145" s="329"/>
      <c r="F145" s="329"/>
      <c r="G145" s="329"/>
      <c r="H145" s="329"/>
      <c r="I145" s="329"/>
      <c r="J145" s="329"/>
      <c r="K145" s="329"/>
    </row>
    <row r="146" s="1" customFormat="1" ht="7.5" customHeight="1">
      <c r="B146" s="330"/>
      <c r="C146" s="331"/>
      <c r="D146" s="331"/>
      <c r="E146" s="331"/>
      <c r="F146" s="331"/>
      <c r="G146" s="331"/>
      <c r="H146" s="331"/>
      <c r="I146" s="331"/>
      <c r="J146" s="331"/>
      <c r="K146" s="332"/>
    </row>
    <row r="147" s="1" customFormat="1" ht="45" customHeight="1">
      <c r="B147" s="333"/>
      <c r="C147" s="334" t="s">
        <v>596</v>
      </c>
      <c r="D147" s="334"/>
      <c r="E147" s="334"/>
      <c r="F147" s="334"/>
      <c r="G147" s="334"/>
      <c r="H147" s="334"/>
      <c r="I147" s="334"/>
      <c r="J147" s="334"/>
      <c r="K147" s="335"/>
    </row>
    <row r="148" s="1" customFormat="1" ht="17.25" customHeight="1">
      <c r="B148" s="333"/>
      <c r="C148" s="336" t="s">
        <v>531</v>
      </c>
      <c r="D148" s="336"/>
      <c r="E148" s="336"/>
      <c r="F148" s="336" t="s">
        <v>532</v>
      </c>
      <c r="G148" s="337"/>
      <c r="H148" s="336" t="s">
        <v>51</v>
      </c>
      <c r="I148" s="336" t="s">
        <v>54</v>
      </c>
      <c r="J148" s="336" t="s">
        <v>533</v>
      </c>
      <c r="K148" s="335"/>
    </row>
    <row r="149" s="1" customFormat="1" ht="17.25" customHeight="1">
      <c r="B149" s="333"/>
      <c r="C149" s="338" t="s">
        <v>534</v>
      </c>
      <c r="D149" s="338"/>
      <c r="E149" s="338"/>
      <c r="F149" s="339" t="s">
        <v>535</v>
      </c>
      <c r="G149" s="340"/>
      <c r="H149" s="338"/>
      <c r="I149" s="338"/>
      <c r="J149" s="338" t="s">
        <v>536</v>
      </c>
      <c r="K149" s="335"/>
    </row>
    <row r="150" s="1" customFormat="1" ht="5.25" customHeight="1">
      <c r="B150" s="346"/>
      <c r="C150" s="341"/>
      <c r="D150" s="341"/>
      <c r="E150" s="341"/>
      <c r="F150" s="341"/>
      <c r="G150" s="342"/>
      <c r="H150" s="341"/>
      <c r="I150" s="341"/>
      <c r="J150" s="341"/>
      <c r="K150" s="369"/>
    </row>
    <row r="151" s="1" customFormat="1" ht="15" customHeight="1">
      <c r="B151" s="346"/>
      <c r="C151" s="373" t="s">
        <v>540</v>
      </c>
      <c r="D151" s="321"/>
      <c r="E151" s="321"/>
      <c r="F151" s="374" t="s">
        <v>537</v>
      </c>
      <c r="G151" s="321"/>
      <c r="H151" s="373" t="s">
        <v>577</v>
      </c>
      <c r="I151" s="373" t="s">
        <v>539</v>
      </c>
      <c r="J151" s="373">
        <v>120</v>
      </c>
      <c r="K151" s="369"/>
    </row>
    <row r="152" s="1" customFormat="1" ht="15" customHeight="1">
      <c r="B152" s="346"/>
      <c r="C152" s="373" t="s">
        <v>586</v>
      </c>
      <c r="D152" s="321"/>
      <c r="E152" s="321"/>
      <c r="F152" s="374" t="s">
        <v>537</v>
      </c>
      <c r="G152" s="321"/>
      <c r="H152" s="373" t="s">
        <v>597</v>
      </c>
      <c r="I152" s="373" t="s">
        <v>539</v>
      </c>
      <c r="J152" s="373" t="s">
        <v>588</v>
      </c>
      <c r="K152" s="369"/>
    </row>
    <row r="153" s="1" customFormat="1" ht="15" customHeight="1">
      <c r="B153" s="346"/>
      <c r="C153" s="373" t="s">
        <v>81</v>
      </c>
      <c r="D153" s="321"/>
      <c r="E153" s="321"/>
      <c r="F153" s="374" t="s">
        <v>537</v>
      </c>
      <c r="G153" s="321"/>
      <c r="H153" s="373" t="s">
        <v>598</v>
      </c>
      <c r="I153" s="373" t="s">
        <v>539</v>
      </c>
      <c r="J153" s="373" t="s">
        <v>588</v>
      </c>
      <c r="K153" s="369"/>
    </row>
    <row r="154" s="1" customFormat="1" ht="15" customHeight="1">
      <c r="B154" s="346"/>
      <c r="C154" s="373" t="s">
        <v>542</v>
      </c>
      <c r="D154" s="321"/>
      <c r="E154" s="321"/>
      <c r="F154" s="374" t="s">
        <v>543</v>
      </c>
      <c r="G154" s="321"/>
      <c r="H154" s="373" t="s">
        <v>577</v>
      </c>
      <c r="I154" s="373" t="s">
        <v>539</v>
      </c>
      <c r="J154" s="373">
        <v>50</v>
      </c>
      <c r="K154" s="369"/>
    </row>
    <row r="155" s="1" customFormat="1" ht="15" customHeight="1">
      <c r="B155" s="346"/>
      <c r="C155" s="373" t="s">
        <v>545</v>
      </c>
      <c r="D155" s="321"/>
      <c r="E155" s="321"/>
      <c r="F155" s="374" t="s">
        <v>537</v>
      </c>
      <c r="G155" s="321"/>
      <c r="H155" s="373" t="s">
        <v>577</v>
      </c>
      <c r="I155" s="373" t="s">
        <v>547</v>
      </c>
      <c r="J155" s="373"/>
      <c r="K155" s="369"/>
    </row>
    <row r="156" s="1" customFormat="1" ht="15" customHeight="1">
      <c r="B156" s="346"/>
      <c r="C156" s="373" t="s">
        <v>556</v>
      </c>
      <c r="D156" s="321"/>
      <c r="E156" s="321"/>
      <c r="F156" s="374" t="s">
        <v>543</v>
      </c>
      <c r="G156" s="321"/>
      <c r="H156" s="373" t="s">
        <v>577</v>
      </c>
      <c r="I156" s="373" t="s">
        <v>539</v>
      </c>
      <c r="J156" s="373">
        <v>50</v>
      </c>
      <c r="K156" s="369"/>
    </row>
    <row r="157" s="1" customFormat="1" ht="15" customHeight="1">
      <c r="B157" s="346"/>
      <c r="C157" s="373" t="s">
        <v>564</v>
      </c>
      <c r="D157" s="321"/>
      <c r="E157" s="321"/>
      <c r="F157" s="374" t="s">
        <v>543</v>
      </c>
      <c r="G157" s="321"/>
      <c r="H157" s="373" t="s">
        <v>577</v>
      </c>
      <c r="I157" s="373" t="s">
        <v>539</v>
      </c>
      <c r="J157" s="373">
        <v>50</v>
      </c>
      <c r="K157" s="369"/>
    </row>
    <row r="158" s="1" customFormat="1" ht="15" customHeight="1">
      <c r="B158" s="346"/>
      <c r="C158" s="373" t="s">
        <v>562</v>
      </c>
      <c r="D158" s="321"/>
      <c r="E158" s="321"/>
      <c r="F158" s="374" t="s">
        <v>543</v>
      </c>
      <c r="G158" s="321"/>
      <c r="H158" s="373" t="s">
        <v>577</v>
      </c>
      <c r="I158" s="373" t="s">
        <v>539</v>
      </c>
      <c r="J158" s="373">
        <v>50</v>
      </c>
      <c r="K158" s="369"/>
    </row>
    <row r="159" s="1" customFormat="1" ht="15" customHeight="1">
      <c r="B159" s="346"/>
      <c r="C159" s="373" t="s">
        <v>115</v>
      </c>
      <c r="D159" s="321"/>
      <c r="E159" s="321"/>
      <c r="F159" s="374" t="s">
        <v>537</v>
      </c>
      <c r="G159" s="321"/>
      <c r="H159" s="373" t="s">
        <v>599</v>
      </c>
      <c r="I159" s="373" t="s">
        <v>539</v>
      </c>
      <c r="J159" s="373" t="s">
        <v>600</v>
      </c>
      <c r="K159" s="369"/>
    </row>
    <row r="160" s="1" customFormat="1" ht="15" customHeight="1">
      <c r="B160" s="346"/>
      <c r="C160" s="373" t="s">
        <v>601</v>
      </c>
      <c r="D160" s="321"/>
      <c r="E160" s="321"/>
      <c r="F160" s="374" t="s">
        <v>537</v>
      </c>
      <c r="G160" s="321"/>
      <c r="H160" s="373" t="s">
        <v>602</v>
      </c>
      <c r="I160" s="373" t="s">
        <v>572</v>
      </c>
      <c r="J160" s="373"/>
      <c r="K160" s="369"/>
    </row>
    <row r="161" s="1" customFormat="1" ht="15" customHeight="1">
      <c r="B161" s="375"/>
      <c r="C161" s="355"/>
      <c r="D161" s="355"/>
      <c r="E161" s="355"/>
      <c r="F161" s="355"/>
      <c r="G161" s="355"/>
      <c r="H161" s="355"/>
      <c r="I161" s="355"/>
      <c r="J161" s="355"/>
      <c r="K161" s="376"/>
    </row>
    <row r="162" s="1" customFormat="1" ht="18.75" customHeight="1">
      <c r="B162" s="357"/>
      <c r="C162" s="367"/>
      <c r="D162" s="367"/>
      <c r="E162" s="367"/>
      <c r="F162" s="377"/>
      <c r="G162" s="367"/>
      <c r="H162" s="367"/>
      <c r="I162" s="367"/>
      <c r="J162" s="367"/>
      <c r="K162" s="357"/>
    </row>
    <row r="163" s="1" customFormat="1" ht="18.75" customHeight="1">
      <c r="B163" s="329"/>
      <c r="C163" s="329"/>
      <c r="D163" s="329"/>
      <c r="E163" s="329"/>
      <c r="F163" s="329"/>
      <c r="G163" s="329"/>
      <c r="H163" s="329"/>
      <c r="I163" s="329"/>
      <c r="J163" s="329"/>
      <c r="K163" s="329"/>
    </row>
    <row r="164" s="1" customFormat="1" ht="7.5" customHeight="1">
      <c r="B164" s="308"/>
      <c r="C164" s="309"/>
      <c r="D164" s="309"/>
      <c r="E164" s="309"/>
      <c r="F164" s="309"/>
      <c r="G164" s="309"/>
      <c r="H164" s="309"/>
      <c r="I164" s="309"/>
      <c r="J164" s="309"/>
      <c r="K164" s="310"/>
    </row>
    <row r="165" s="1" customFormat="1" ht="45" customHeight="1">
      <c r="B165" s="311"/>
      <c r="C165" s="312" t="s">
        <v>603</v>
      </c>
      <c r="D165" s="312"/>
      <c r="E165" s="312"/>
      <c r="F165" s="312"/>
      <c r="G165" s="312"/>
      <c r="H165" s="312"/>
      <c r="I165" s="312"/>
      <c r="J165" s="312"/>
      <c r="K165" s="313"/>
    </row>
    <row r="166" s="1" customFormat="1" ht="17.25" customHeight="1">
      <c r="B166" s="311"/>
      <c r="C166" s="336" t="s">
        <v>531</v>
      </c>
      <c r="D166" s="336"/>
      <c r="E166" s="336"/>
      <c r="F166" s="336" t="s">
        <v>532</v>
      </c>
      <c r="G166" s="378"/>
      <c r="H166" s="379" t="s">
        <v>51</v>
      </c>
      <c r="I166" s="379" t="s">
        <v>54</v>
      </c>
      <c r="J166" s="336" t="s">
        <v>533</v>
      </c>
      <c r="K166" s="313"/>
    </row>
    <row r="167" s="1" customFormat="1" ht="17.25" customHeight="1">
      <c r="B167" s="314"/>
      <c r="C167" s="338" t="s">
        <v>534</v>
      </c>
      <c r="D167" s="338"/>
      <c r="E167" s="338"/>
      <c r="F167" s="339" t="s">
        <v>535</v>
      </c>
      <c r="G167" s="380"/>
      <c r="H167" s="381"/>
      <c r="I167" s="381"/>
      <c r="J167" s="338" t="s">
        <v>536</v>
      </c>
      <c r="K167" s="316"/>
    </row>
    <row r="168" s="1" customFormat="1" ht="5.25" customHeight="1">
      <c r="B168" s="346"/>
      <c r="C168" s="341"/>
      <c r="D168" s="341"/>
      <c r="E168" s="341"/>
      <c r="F168" s="341"/>
      <c r="G168" s="342"/>
      <c r="H168" s="341"/>
      <c r="I168" s="341"/>
      <c r="J168" s="341"/>
      <c r="K168" s="369"/>
    </row>
    <row r="169" s="1" customFormat="1" ht="15" customHeight="1">
      <c r="B169" s="346"/>
      <c r="C169" s="321" t="s">
        <v>540</v>
      </c>
      <c r="D169" s="321"/>
      <c r="E169" s="321"/>
      <c r="F169" s="344" t="s">
        <v>537</v>
      </c>
      <c r="G169" s="321"/>
      <c r="H169" s="321" t="s">
        <v>577</v>
      </c>
      <c r="I169" s="321" t="s">
        <v>539</v>
      </c>
      <c r="J169" s="321">
        <v>120</v>
      </c>
      <c r="K169" s="369"/>
    </row>
    <row r="170" s="1" customFormat="1" ht="15" customHeight="1">
      <c r="B170" s="346"/>
      <c r="C170" s="321" t="s">
        <v>586</v>
      </c>
      <c r="D170" s="321"/>
      <c r="E170" s="321"/>
      <c r="F170" s="344" t="s">
        <v>537</v>
      </c>
      <c r="G170" s="321"/>
      <c r="H170" s="321" t="s">
        <v>587</v>
      </c>
      <c r="I170" s="321" t="s">
        <v>539</v>
      </c>
      <c r="J170" s="321" t="s">
        <v>588</v>
      </c>
      <c r="K170" s="369"/>
    </row>
    <row r="171" s="1" customFormat="1" ht="15" customHeight="1">
      <c r="B171" s="346"/>
      <c r="C171" s="321" t="s">
        <v>81</v>
      </c>
      <c r="D171" s="321"/>
      <c r="E171" s="321"/>
      <c r="F171" s="344" t="s">
        <v>537</v>
      </c>
      <c r="G171" s="321"/>
      <c r="H171" s="321" t="s">
        <v>604</v>
      </c>
      <c r="I171" s="321" t="s">
        <v>539</v>
      </c>
      <c r="J171" s="321" t="s">
        <v>588</v>
      </c>
      <c r="K171" s="369"/>
    </row>
    <row r="172" s="1" customFormat="1" ht="15" customHeight="1">
      <c r="B172" s="346"/>
      <c r="C172" s="321" t="s">
        <v>542</v>
      </c>
      <c r="D172" s="321"/>
      <c r="E172" s="321"/>
      <c r="F172" s="344" t="s">
        <v>543</v>
      </c>
      <c r="G172" s="321"/>
      <c r="H172" s="321" t="s">
        <v>604</v>
      </c>
      <c r="I172" s="321" t="s">
        <v>539</v>
      </c>
      <c r="J172" s="321">
        <v>50</v>
      </c>
      <c r="K172" s="369"/>
    </row>
    <row r="173" s="1" customFormat="1" ht="15" customHeight="1">
      <c r="B173" s="346"/>
      <c r="C173" s="321" t="s">
        <v>545</v>
      </c>
      <c r="D173" s="321"/>
      <c r="E173" s="321"/>
      <c r="F173" s="344" t="s">
        <v>537</v>
      </c>
      <c r="G173" s="321"/>
      <c r="H173" s="321" t="s">
        <v>604</v>
      </c>
      <c r="I173" s="321" t="s">
        <v>547</v>
      </c>
      <c r="J173" s="321"/>
      <c r="K173" s="369"/>
    </row>
    <row r="174" s="1" customFormat="1" ht="15" customHeight="1">
      <c r="B174" s="346"/>
      <c r="C174" s="321" t="s">
        <v>556</v>
      </c>
      <c r="D174" s="321"/>
      <c r="E174" s="321"/>
      <c r="F174" s="344" t="s">
        <v>543</v>
      </c>
      <c r="G174" s="321"/>
      <c r="H174" s="321" t="s">
        <v>604</v>
      </c>
      <c r="I174" s="321" t="s">
        <v>539</v>
      </c>
      <c r="J174" s="321">
        <v>50</v>
      </c>
      <c r="K174" s="369"/>
    </row>
    <row r="175" s="1" customFormat="1" ht="15" customHeight="1">
      <c r="B175" s="346"/>
      <c r="C175" s="321" t="s">
        <v>564</v>
      </c>
      <c r="D175" s="321"/>
      <c r="E175" s="321"/>
      <c r="F175" s="344" t="s">
        <v>543</v>
      </c>
      <c r="G175" s="321"/>
      <c r="H175" s="321" t="s">
        <v>604</v>
      </c>
      <c r="I175" s="321" t="s">
        <v>539</v>
      </c>
      <c r="J175" s="321">
        <v>50</v>
      </c>
      <c r="K175" s="369"/>
    </row>
    <row r="176" s="1" customFormat="1" ht="15" customHeight="1">
      <c r="B176" s="346"/>
      <c r="C176" s="321" t="s">
        <v>562</v>
      </c>
      <c r="D176" s="321"/>
      <c r="E176" s="321"/>
      <c r="F176" s="344" t="s">
        <v>543</v>
      </c>
      <c r="G176" s="321"/>
      <c r="H176" s="321" t="s">
        <v>604</v>
      </c>
      <c r="I176" s="321" t="s">
        <v>539</v>
      </c>
      <c r="J176" s="321">
        <v>50</v>
      </c>
      <c r="K176" s="369"/>
    </row>
    <row r="177" s="1" customFormat="1" ht="15" customHeight="1">
      <c r="B177" s="346"/>
      <c r="C177" s="321" t="s">
        <v>129</v>
      </c>
      <c r="D177" s="321"/>
      <c r="E177" s="321"/>
      <c r="F177" s="344" t="s">
        <v>537</v>
      </c>
      <c r="G177" s="321"/>
      <c r="H177" s="321" t="s">
        <v>605</v>
      </c>
      <c r="I177" s="321" t="s">
        <v>606</v>
      </c>
      <c r="J177" s="321"/>
      <c r="K177" s="369"/>
    </row>
    <row r="178" s="1" customFormat="1" ht="15" customHeight="1">
      <c r="B178" s="346"/>
      <c r="C178" s="321" t="s">
        <v>54</v>
      </c>
      <c r="D178" s="321"/>
      <c r="E178" s="321"/>
      <c r="F178" s="344" t="s">
        <v>537</v>
      </c>
      <c r="G178" s="321"/>
      <c r="H178" s="321" t="s">
        <v>607</v>
      </c>
      <c r="I178" s="321" t="s">
        <v>608</v>
      </c>
      <c r="J178" s="321">
        <v>1</v>
      </c>
      <c r="K178" s="369"/>
    </row>
    <row r="179" s="1" customFormat="1" ht="15" customHeight="1">
      <c r="B179" s="346"/>
      <c r="C179" s="321" t="s">
        <v>50</v>
      </c>
      <c r="D179" s="321"/>
      <c r="E179" s="321"/>
      <c r="F179" s="344" t="s">
        <v>537</v>
      </c>
      <c r="G179" s="321"/>
      <c r="H179" s="321" t="s">
        <v>609</v>
      </c>
      <c r="I179" s="321" t="s">
        <v>539</v>
      </c>
      <c r="J179" s="321">
        <v>20</v>
      </c>
      <c r="K179" s="369"/>
    </row>
    <row r="180" s="1" customFormat="1" ht="15" customHeight="1">
      <c r="B180" s="346"/>
      <c r="C180" s="321" t="s">
        <v>51</v>
      </c>
      <c r="D180" s="321"/>
      <c r="E180" s="321"/>
      <c r="F180" s="344" t="s">
        <v>537</v>
      </c>
      <c r="G180" s="321"/>
      <c r="H180" s="321" t="s">
        <v>610</v>
      </c>
      <c r="I180" s="321" t="s">
        <v>539</v>
      </c>
      <c r="J180" s="321">
        <v>255</v>
      </c>
      <c r="K180" s="369"/>
    </row>
    <row r="181" s="1" customFormat="1" ht="15" customHeight="1">
      <c r="B181" s="346"/>
      <c r="C181" s="321" t="s">
        <v>130</v>
      </c>
      <c r="D181" s="321"/>
      <c r="E181" s="321"/>
      <c r="F181" s="344" t="s">
        <v>537</v>
      </c>
      <c r="G181" s="321"/>
      <c r="H181" s="321" t="s">
        <v>501</v>
      </c>
      <c r="I181" s="321" t="s">
        <v>539</v>
      </c>
      <c r="J181" s="321">
        <v>10</v>
      </c>
      <c r="K181" s="369"/>
    </row>
    <row r="182" s="1" customFormat="1" ht="15" customHeight="1">
      <c r="B182" s="346"/>
      <c r="C182" s="321" t="s">
        <v>131</v>
      </c>
      <c r="D182" s="321"/>
      <c r="E182" s="321"/>
      <c r="F182" s="344" t="s">
        <v>537</v>
      </c>
      <c r="G182" s="321"/>
      <c r="H182" s="321" t="s">
        <v>611</v>
      </c>
      <c r="I182" s="321" t="s">
        <v>572</v>
      </c>
      <c r="J182" s="321"/>
      <c r="K182" s="369"/>
    </row>
    <row r="183" s="1" customFormat="1" ht="15" customHeight="1">
      <c r="B183" s="346"/>
      <c r="C183" s="321" t="s">
        <v>612</v>
      </c>
      <c r="D183" s="321"/>
      <c r="E183" s="321"/>
      <c r="F183" s="344" t="s">
        <v>537</v>
      </c>
      <c r="G183" s="321"/>
      <c r="H183" s="321" t="s">
        <v>613</v>
      </c>
      <c r="I183" s="321" t="s">
        <v>572</v>
      </c>
      <c r="J183" s="321"/>
      <c r="K183" s="369"/>
    </row>
    <row r="184" s="1" customFormat="1" ht="15" customHeight="1">
      <c r="B184" s="346"/>
      <c r="C184" s="321" t="s">
        <v>601</v>
      </c>
      <c r="D184" s="321"/>
      <c r="E184" s="321"/>
      <c r="F184" s="344" t="s">
        <v>537</v>
      </c>
      <c r="G184" s="321"/>
      <c r="H184" s="321" t="s">
        <v>614</v>
      </c>
      <c r="I184" s="321" t="s">
        <v>572</v>
      </c>
      <c r="J184" s="321"/>
      <c r="K184" s="369"/>
    </row>
    <row r="185" s="1" customFormat="1" ht="15" customHeight="1">
      <c r="B185" s="346"/>
      <c r="C185" s="321" t="s">
        <v>133</v>
      </c>
      <c r="D185" s="321"/>
      <c r="E185" s="321"/>
      <c r="F185" s="344" t="s">
        <v>543</v>
      </c>
      <c r="G185" s="321"/>
      <c r="H185" s="321" t="s">
        <v>615</v>
      </c>
      <c r="I185" s="321" t="s">
        <v>539</v>
      </c>
      <c r="J185" s="321">
        <v>50</v>
      </c>
      <c r="K185" s="369"/>
    </row>
    <row r="186" s="1" customFormat="1" ht="15" customHeight="1">
      <c r="B186" s="346"/>
      <c r="C186" s="321" t="s">
        <v>616</v>
      </c>
      <c r="D186" s="321"/>
      <c r="E186" s="321"/>
      <c r="F186" s="344" t="s">
        <v>543</v>
      </c>
      <c r="G186" s="321"/>
      <c r="H186" s="321" t="s">
        <v>617</v>
      </c>
      <c r="I186" s="321" t="s">
        <v>618</v>
      </c>
      <c r="J186" s="321"/>
      <c r="K186" s="369"/>
    </row>
    <row r="187" s="1" customFormat="1" ht="15" customHeight="1">
      <c r="B187" s="346"/>
      <c r="C187" s="321" t="s">
        <v>619</v>
      </c>
      <c r="D187" s="321"/>
      <c r="E187" s="321"/>
      <c r="F187" s="344" t="s">
        <v>543</v>
      </c>
      <c r="G187" s="321"/>
      <c r="H187" s="321" t="s">
        <v>620</v>
      </c>
      <c r="I187" s="321" t="s">
        <v>618</v>
      </c>
      <c r="J187" s="321"/>
      <c r="K187" s="369"/>
    </row>
    <row r="188" s="1" customFormat="1" ht="15" customHeight="1">
      <c r="B188" s="346"/>
      <c r="C188" s="321" t="s">
        <v>621</v>
      </c>
      <c r="D188" s="321"/>
      <c r="E188" s="321"/>
      <c r="F188" s="344" t="s">
        <v>543</v>
      </c>
      <c r="G188" s="321"/>
      <c r="H188" s="321" t="s">
        <v>622</v>
      </c>
      <c r="I188" s="321" t="s">
        <v>618</v>
      </c>
      <c r="J188" s="321"/>
      <c r="K188" s="369"/>
    </row>
    <row r="189" s="1" customFormat="1" ht="15" customHeight="1">
      <c r="B189" s="346"/>
      <c r="C189" s="382" t="s">
        <v>623</v>
      </c>
      <c r="D189" s="321"/>
      <c r="E189" s="321"/>
      <c r="F189" s="344" t="s">
        <v>543</v>
      </c>
      <c r="G189" s="321"/>
      <c r="H189" s="321" t="s">
        <v>624</v>
      </c>
      <c r="I189" s="321" t="s">
        <v>625</v>
      </c>
      <c r="J189" s="383" t="s">
        <v>626</v>
      </c>
      <c r="K189" s="369"/>
    </row>
    <row r="190" s="1" customFormat="1" ht="15" customHeight="1">
      <c r="B190" s="346"/>
      <c r="C190" s="382" t="s">
        <v>39</v>
      </c>
      <c r="D190" s="321"/>
      <c r="E190" s="321"/>
      <c r="F190" s="344" t="s">
        <v>537</v>
      </c>
      <c r="G190" s="321"/>
      <c r="H190" s="318" t="s">
        <v>627</v>
      </c>
      <c r="I190" s="321" t="s">
        <v>628</v>
      </c>
      <c r="J190" s="321"/>
      <c r="K190" s="369"/>
    </row>
    <row r="191" s="1" customFormat="1" ht="15" customHeight="1">
      <c r="B191" s="346"/>
      <c r="C191" s="382" t="s">
        <v>629</v>
      </c>
      <c r="D191" s="321"/>
      <c r="E191" s="321"/>
      <c r="F191" s="344" t="s">
        <v>537</v>
      </c>
      <c r="G191" s="321"/>
      <c r="H191" s="321" t="s">
        <v>630</v>
      </c>
      <c r="I191" s="321" t="s">
        <v>572</v>
      </c>
      <c r="J191" s="321"/>
      <c r="K191" s="369"/>
    </row>
    <row r="192" s="1" customFormat="1" ht="15" customHeight="1">
      <c r="B192" s="346"/>
      <c r="C192" s="382" t="s">
        <v>631</v>
      </c>
      <c r="D192" s="321"/>
      <c r="E192" s="321"/>
      <c r="F192" s="344" t="s">
        <v>537</v>
      </c>
      <c r="G192" s="321"/>
      <c r="H192" s="321" t="s">
        <v>632</v>
      </c>
      <c r="I192" s="321" t="s">
        <v>572</v>
      </c>
      <c r="J192" s="321"/>
      <c r="K192" s="369"/>
    </row>
    <row r="193" s="1" customFormat="1" ht="15" customHeight="1">
      <c r="B193" s="346"/>
      <c r="C193" s="382" t="s">
        <v>633</v>
      </c>
      <c r="D193" s="321"/>
      <c r="E193" s="321"/>
      <c r="F193" s="344" t="s">
        <v>543</v>
      </c>
      <c r="G193" s="321"/>
      <c r="H193" s="321" t="s">
        <v>634</v>
      </c>
      <c r="I193" s="321" t="s">
        <v>572</v>
      </c>
      <c r="J193" s="321"/>
      <c r="K193" s="369"/>
    </row>
    <row r="194" s="1" customFormat="1" ht="15" customHeight="1">
      <c r="B194" s="375"/>
      <c r="C194" s="384"/>
      <c r="D194" s="355"/>
      <c r="E194" s="355"/>
      <c r="F194" s="355"/>
      <c r="G194" s="355"/>
      <c r="H194" s="355"/>
      <c r="I194" s="355"/>
      <c r="J194" s="355"/>
      <c r="K194" s="376"/>
    </row>
    <row r="195" s="1" customFormat="1" ht="18.75" customHeight="1">
      <c r="B195" s="357"/>
      <c r="C195" s="367"/>
      <c r="D195" s="367"/>
      <c r="E195" s="367"/>
      <c r="F195" s="377"/>
      <c r="G195" s="367"/>
      <c r="H195" s="367"/>
      <c r="I195" s="367"/>
      <c r="J195" s="367"/>
      <c r="K195" s="357"/>
    </row>
    <row r="196" s="1" customFormat="1" ht="18.75" customHeight="1">
      <c r="B196" s="357"/>
      <c r="C196" s="367"/>
      <c r="D196" s="367"/>
      <c r="E196" s="367"/>
      <c r="F196" s="377"/>
      <c r="G196" s="367"/>
      <c r="H196" s="367"/>
      <c r="I196" s="367"/>
      <c r="J196" s="367"/>
      <c r="K196" s="357"/>
    </row>
    <row r="197" s="1" customFormat="1" ht="18.75" customHeight="1">
      <c r="B197" s="329"/>
      <c r="C197" s="329"/>
      <c r="D197" s="329"/>
      <c r="E197" s="329"/>
      <c r="F197" s="329"/>
      <c r="G197" s="329"/>
      <c r="H197" s="329"/>
      <c r="I197" s="329"/>
      <c r="J197" s="329"/>
      <c r="K197" s="329"/>
    </row>
    <row r="198" s="1" customFormat="1" ht="13.5">
      <c r="B198" s="308"/>
      <c r="C198" s="309"/>
      <c r="D198" s="309"/>
      <c r="E198" s="309"/>
      <c r="F198" s="309"/>
      <c r="G198" s="309"/>
      <c r="H198" s="309"/>
      <c r="I198" s="309"/>
      <c r="J198" s="309"/>
      <c r="K198" s="310"/>
    </row>
    <row r="199" s="1" customFormat="1" ht="21">
      <c r="B199" s="311"/>
      <c r="C199" s="312" t="s">
        <v>635</v>
      </c>
      <c r="D199" s="312"/>
      <c r="E199" s="312"/>
      <c r="F199" s="312"/>
      <c r="G199" s="312"/>
      <c r="H199" s="312"/>
      <c r="I199" s="312"/>
      <c r="J199" s="312"/>
      <c r="K199" s="313"/>
    </row>
    <row r="200" s="1" customFormat="1" ht="25.5" customHeight="1">
      <c r="B200" s="311"/>
      <c r="C200" s="385" t="s">
        <v>636</v>
      </c>
      <c r="D200" s="385"/>
      <c r="E200" s="385"/>
      <c r="F200" s="385" t="s">
        <v>637</v>
      </c>
      <c r="G200" s="386"/>
      <c r="H200" s="385" t="s">
        <v>638</v>
      </c>
      <c r="I200" s="385"/>
      <c r="J200" s="385"/>
      <c r="K200" s="313"/>
    </row>
    <row r="201" s="1" customFormat="1" ht="5.25" customHeight="1">
      <c r="B201" s="346"/>
      <c r="C201" s="341"/>
      <c r="D201" s="341"/>
      <c r="E201" s="341"/>
      <c r="F201" s="341"/>
      <c r="G201" s="367"/>
      <c r="H201" s="341"/>
      <c r="I201" s="341"/>
      <c r="J201" s="341"/>
      <c r="K201" s="369"/>
    </row>
    <row r="202" s="1" customFormat="1" ht="15" customHeight="1">
      <c r="B202" s="346"/>
      <c r="C202" s="321" t="s">
        <v>628</v>
      </c>
      <c r="D202" s="321"/>
      <c r="E202" s="321"/>
      <c r="F202" s="344" t="s">
        <v>40</v>
      </c>
      <c r="G202" s="321"/>
      <c r="H202" s="321" t="s">
        <v>639</v>
      </c>
      <c r="I202" s="321"/>
      <c r="J202" s="321"/>
      <c r="K202" s="369"/>
    </row>
    <row r="203" s="1" customFormat="1" ht="15" customHeight="1">
      <c r="B203" s="346"/>
      <c r="C203" s="321"/>
      <c r="D203" s="321"/>
      <c r="E203" s="321"/>
      <c r="F203" s="344" t="s">
        <v>41</v>
      </c>
      <c r="G203" s="321"/>
      <c r="H203" s="321" t="s">
        <v>640</v>
      </c>
      <c r="I203" s="321"/>
      <c r="J203" s="321"/>
      <c r="K203" s="369"/>
    </row>
    <row r="204" s="1" customFormat="1" ht="15" customHeight="1">
      <c r="B204" s="346"/>
      <c r="C204" s="321"/>
      <c r="D204" s="321"/>
      <c r="E204" s="321"/>
      <c r="F204" s="344" t="s">
        <v>44</v>
      </c>
      <c r="G204" s="321"/>
      <c r="H204" s="321" t="s">
        <v>641</v>
      </c>
      <c r="I204" s="321"/>
      <c r="J204" s="321"/>
      <c r="K204" s="369"/>
    </row>
    <row r="205" s="1" customFormat="1" ht="15" customHeight="1">
      <c r="B205" s="346"/>
      <c r="C205" s="321"/>
      <c r="D205" s="321"/>
      <c r="E205" s="321"/>
      <c r="F205" s="344" t="s">
        <v>42</v>
      </c>
      <c r="G205" s="321"/>
      <c r="H205" s="321" t="s">
        <v>642</v>
      </c>
      <c r="I205" s="321"/>
      <c r="J205" s="321"/>
      <c r="K205" s="369"/>
    </row>
    <row r="206" s="1" customFormat="1" ht="15" customHeight="1">
      <c r="B206" s="346"/>
      <c r="C206" s="321"/>
      <c r="D206" s="321"/>
      <c r="E206" s="321"/>
      <c r="F206" s="344" t="s">
        <v>43</v>
      </c>
      <c r="G206" s="321"/>
      <c r="H206" s="321" t="s">
        <v>643</v>
      </c>
      <c r="I206" s="321"/>
      <c r="J206" s="321"/>
      <c r="K206" s="369"/>
    </row>
    <row r="207" s="1" customFormat="1" ht="15" customHeight="1">
      <c r="B207" s="346"/>
      <c r="C207" s="321"/>
      <c r="D207" s="321"/>
      <c r="E207" s="321"/>
      <c r="F207" s="344"/>
      <c r="G207" s="321"/>
      <c r="H207" s="321"/>
      <c r="I207" s="321"/>
      <c r="J207" s="321"/>
      <c r="K207" s="369"/>
    </row>
    <row r="208" s="1" customFormat="1" ht="15" customHeight="1">
      <c r="B208" s="346"/>
      <c r="C208" s="321" t="s">
        <v>584</v>
      </c>
      <c r="D208" s="321"/>
      <c r="E208" s="321"/>
      <c r="F208" s="344" t="s">
        <v>75</v>
      </c>
      <c r="G208" s="321"/>
      <c r="H208" s="321" t="s">
        <v>644</v>
      </c>
      <c r="I208" s="321"/>
      <c r="J208" s="321"/>
      <c r="K208" s="369"/>
    </row>
    <row r="209" s="1" customFormat="1" ht="15" customHeight="1">
      <c r="B209" s="346"/>
      <c r="C209" s="321"/>
      <c r="D209" s="321"/>
      <c r="E209" s="321"/>
      <c r="F209" s="344" t="s">
        <v>482</v>
      </c>
      <c r="G209" s="321"/>
      <c r="H209" s="321" t="s">
        <v>483</v>
      </c>
      <c r="I209" s="321"/>
      <c r="J209" s="321"/>
      <c r="K209" s="369"/>
    </row>
    <row r="210" s="1" customFormat="1" ht="15" customHeight="1">
      <c r="B210" s="346"/>
      <c r="C210" s="321"/>
      <c r="D210" s="321"/>
      <c r="E210" s="321"/>
      <c r="F210" s="344" t="s">
        <v>480</v>
      </c>
      <c r="G210" s="321"/>
      <c r="H210" s="321" t="s">
        <v>645</v>
      </c>
      <c r="I210" s="321"/>
      <c r="J210" s="321"/>
      <c r="K210" s="369"/>
    </row>
    <row r="211" s="1" customFormat="1" ht="15" customHeight="1">
      <c r="B211" s="387"/>
      <c r="C211" s="321"/>
      <c r="D211" s="321"/>
      <c r="E211" s="321"/>
      <c r="F211" s="344" t="s">
        <v>87</v>
      </c>
      <c r="G211" s="382"/>
      <c r="H211" s="373" t="s">
        <v>484</v>
      </c>
      <c r="I211" s="373"/>
      <c r="J211" s="373"/>
      <c r="K211" s="388"/>
    </row>
    <row r="212" s="1" customFormat="1" ht="15" customHeight="1">
      <c r="B212" s="387"/>
      <c r="C212" s="321"/>
      <c r="D212" s="321"/>
      <c r="E212" s="321"/>
      <c r="F212" s="344" t="s">
        <v>419</v>
      </c>
      <c r="G212" s="382"/>
      <c r="H212" s="373" t="s">
        <v>92</v>
      </c>
      <c r="I212" s="373"/>
      <c r="J212" s="373"/>
      <c r="K212" s="388"/>
    </row>
    <row r="213" s="1" customFormat="1" ht="15" customHeight="1">
      <c r="B213" s="387"/>
      <c r="C213" s="321"/>
      <c r="D213" s="321"/>
      <c r="E213" s="321"/>
      <c r="F213" s="344"/>
      <c r="G213" s="382"/>
      <c r="H213" s="373"/>
      <c r="I213" s="373"/>
      <c r="J213" s="373"/>
      <c r="K213" s="388"/>
    </row>
    <row r="214" s="1" customFormat="1" ht="15" customHeight="1">
      <c r="B214" s="387"/>
      <c r="C214" s="321" t="s">
        <v>608</v>
      </c>
      <c r="D214" s="321"/>
      <c r="E214" s="321"/>
      <c r="F214" s="344">
        <v>1</v>
      </c>
      <c r="G214" s="382"/>
      <c r="H214" s="373" t="s">
        <v>646</v>
      </c>
      <c r="I214" s="373"/>
      <c r="J214" s="373"/>
      <c r="K214" s="388"/>
    </row>
    <row r="215" s="1" customFormat="1" ht="15" customHeight="1">
      <c r="B215" s="387"/>
      <c r="C215" s="321"/>
      <c r="D215" s="321"/>
      <c r="E215" s="321"/>
      <c r="F215" s="344">
        <v>2</v>
      </c>
      <c r="G215" s="382"/>
      <c r="H215" s="373" t="s">
        <v>647</v>
      </c>
      <c r="I215" s="373"/>
      <c r="J215" s="373"/>
      <c r="K215" s="388"/>
    </row>
    <row r="216" s="1" customFormat="1" ht="15" customHeight="1">
      <c r="B216" s="387"/>
      <c r="C216" s="321"/>
      <c r="D216" s="321"/>
      <c r="E216" s="321"/>
      <c r="F216" s="344">
        <v>3</v>
      </c>
      <c r="G216" s="382"/>
      <c r="H216" s="373" t="s">
        <v>648</v>
      </c>
      <c r="I216" s="373"/>
      <c r="J216" s="373"/>
      <c r="K216" s="388"/>
    </row>
    <row r="217" s="1" customFormat="1" ht="15" customHeight="1">
      <c r="B217" s="387"/>
      <c r="C217" s="321"/>
      <c r="D217" s="321"/>
      <c r="E217" s="321"/>
      <c r="F217" s="344">
        <v>4</v>
      </c>
      <c r="G217" s="382"/>
      <c r="H217" s="373" t="s">
        <v>649</v>
      </c>
      <c r="I217" s="373"/>
      <c r="J217" s="373"/>
      <c r="K217" s="388"/>
    </row>
    <row r="218" s="1" customFormat="1" ht="12.75" customHeight="1">
      <c r="B218" s="389"/>
      <c r="C218" s="390"/>
      <c r="D218" s="390"/>
      <c r="E218" s="390"/>
      <c r="F218" s="390"/>
      <c r="G218" s="390"/>
      <c r="H218" s="390"/>
      <c r="I218" s="390"/>
      <c r="J218" s="390"/>
      <c r="K218" s="391"/>
    </row>
  </sheetData>
  <sheetProtection autoFilter="0" deleteColumns="0" deleteRows="0" formatCells="0" formatColumns="0" formatRows="0" insertColumns="0" insertHyperlinks="0" insertRows="0" pivotTables="0" sort="0"/>
  <mergeCells count="77">
    <mergeCell ref="C102:J102"/>
    <mergeCell ref="C122:J122"/>
    <mergeCell ref="C147:J147"/>
    <mergeCell ref="C165:J165"/>
    <mergeCell ref="C199:J199"/>
    <mergeCell ref="H200:J200"/>
    <mergeCell ref="H202:J202"/>
    <mergeCell ref="H203:J203"/>
    <mergeCell ref="H204:J204"/>
    <mergeCell ref="H205:J205"/>
    <mergeCell ref="H206:J206"/>
    <mergeCell ref="H208:J208"/>
    <mergeCell ref="H209:J209"/>
    <mergeCell ref="H210:J210"/>
    <mergeCell ref="H211:J211"/>
    <mergeCell ref="H212:J212"/>
    <mergeCell ref="H214:J214"/>
    <mergeCell ref="H215:J215"/>
    <mergeCell ref="H216:J216"/>
    <mergeCell ref="H217:J217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C3:J3"/>
    <mergeCell ref="C4:J4"/>
    <mergeCell ref="C6:J6"/>
    <mergeCell ref="C7:J7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MILOS\Miloš</dc:creator>
  <cp:lastModifiedBy>MILOS\Miloš</cp:lastModifiedBy>
  <dcterms:created xsi:type="dcterms:W3CDTF">2023-02-22T18:46:01Z</dcterms:created>
  <dcterms:modified xsi:type="dcterms:W3CDTF">2023-02-22T18:46:09Z</dcterms:modified>
</cp:coreProperties>
</file>