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sporuba-my.sharepoint.com/personal/ikotulova_domovslunecnice_cz/Documents/Dokumenty/VEŘEJNÉ ZAKÁZKY/2026/VZ/02_KLIENT x SESTRA/"/>
    </mc:Choice>
  </mc:AlternateContent>
  <xr:revisionPtr revIDLastSave="29" documentId="13_ncr:1_{B0343208-658B-4760-96C8-9194866249C4}" xr6:coauthVersionLast="47" xr6:coauthVersionMax="47" xr10:uidLastSave="{2365E339-F2D3-4F5F-8E93-E7C99CB4A33C}"/>
  <bookViews>
    <workbookView xWindow="-120" yWindow="-120" windowWidth="51840" windowHeight="21120" activeTab="2" xr2:uid="{B1CACBD7-132E-4AAF-9E5D-2BEB3DFD08BC}"/>
  </bookViews>
  <sheets>
    <sheet name="Parametry" sheetId="1" r:id="rId1"/>
    <sheet name="Rekapitulace" sheetId="3" r:id="rId2"/>
    <sheet name="Rozpočet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1" i="2" l="1"/>
  <c r="H22" i="2"/>
  <c r="H23" i="2"/>
  <c r="H24" i="2"/>
  <c r="H25" i="2"/>
  <c r="H26" i="2"/>
  <c r="H27" i="2"/>
  <c r="H28" i="2"/>
  <c r="H29" i="2"/>
  <c r="H30" i="2"/>
  <c r="H31" i="2"/>
  <c r="H32" i="2"/>
  <c r="G21" i="2"/>
  <c r="G22" i="2"/>
  <c r="G23" i="2"/>
  <c r="G24" i="2"/>
  <c r="G25" i="2"/>
  <c r="G26" i="2"/>
  <c r="G27" i="2"/>
  <c r="G28" i="2"/>
  <c r="I28" i="2" s="1"/>
  <c r="G29" i="2"/>
  <c r="G30" i="2"/>
  <c r="G31" i="2"/>
  <c r="G32" i="2"/>
  <c r="E21" i="2"/>
  <c r="E22" i="2"/>
  <c r="E23" i="2"/>
  <c r="I23" i="2" s="1"/>
  <c r="E24" i="2"/>
  <c r="E25" i="2"/>
  <c r="E26" i="2"/>
  <c r="E27" i="2"/>
  <c r="E28" i="2"/>
  <c r="E29" i="2"/>
  <c r="E30" i="2"/>
  <c r="E31" i="2"/>
  <c r="E32" i="2"/>
  <c r="I11" i="2"/>
  <c r="H4" i="2"/>
  <c r="H5" i="2"/>
  <c r="H6" i="2"/>
  <c r="H7" i="2"/>
  <c r="H8" i="2"/>
  <c r="H9" i="2"/>
  <c r="H10" i="2"/>
  <c r="H11" i="2"/>
  <c r="H12" i="2"/>
  <c r="H13" i="2"/>
  <c r="H14" i="2"/>
  <c r="H15" i="2"/>
  <c r="G4" i="2"/>
  <c r="G5" i="2"/>
  <c r="G6" i="2"/>
  <c r="G7" i="2"/>
  <c r="G8" i="2"/>
  <c r="G9" i="2"/>
  <c r="G10" i="2"/>
  <c r="I10" i="2" s="1"/>
  <c r="G11" i="2"/>
  <c r="G12" i="2"/>
  <c r="I12" i="2" s="1"/>
  <c r="G13" i="2"/>
  <c r="G14" i="2"/>
  <c r="G15" i="2"/>
  <c r="E4" i="2"/>
  <c r="E5" i="2"/>
  <c r="E6" i="2"/>
  <c r="E7" i="2"/>
  <c r="E8" i="2"/>
  <c r="E9" i="2"/>
  <c r="E10" i="2"/>
  <c r="E11" i="2"/>
  <c r="E12" i="2"/>
  <c r="E13" i="2"/>
  <c r="E14" i="2"/>
  <c r="E15" i="2"/>
  <c r="E3" i="2"/>
  <c r="G3" i="2"/>
  <c r="H3" i="2"/>
  <c r="E20" i="2"/>
  <c r="G20" i="2"/>
  <c r="H20" i="2"/>
  <c r="I29" i="2" l="1"/>
  <c r="I27" i="2"/>
  <c r="I26" i="2"/>
  <c r="I25" i="2"/>
  <c r="I24" i="2"/>
  <c r="I22" i="2"/>
  <c r="I31" i="2"/>
  <c r="I30" i="2"/>
  <c r="I21" i="2"/>
  <c r="I20" i="2"/>
  <c r="I8" i="2"/>
  <c r="I6" i="2"/>
  <c r="I5" i="2"/>
  <c r="I4" i="2"/>
  <c r="I14" i="2"/>
  <c r="I13" i="2"/>
  <c r="I7" i="2"/>
  <c r="I32" i="2"/>
  <c r="I15" i="2"/>
  <c r="I9" i="2"/>
  <c r="E34" i="2"/>
  <c r="B33" i="3" s="1"/>
  <c r="G17" i="2"/>
  <c r="C32" i="3" s="1"/>
  <c r="E17" i="2"/>
  <c r="B32" i="3" s="1"/>
  <c r="I3" i="2"/>
  <c r="G34" i="2"/>
  <c r="C33" i="3" s="1"/>
  <c r="I34" i="2" l="1"/>
  <c r="I17" i="2"/>
  <c r="C5" i="3"/>
  <c r="B3" i="3"/>
  <c r="B4" i="3" s="1"/>
  <c r="B7" i="3" s="1"/>
  <c r="B12" i="3" s="1"/>
  <c r="C6" i="3"/>
  <c r="C8" i="3" l="1"/>
  <c r="C4" i="3"/>
  <c r="C7" i="3" s="1"/>
  <c r="C12" i="3" l="1"/>
  <c r="C13" i="3" s="1"/>
  <c r="C16" i="3" s="1"/>
  <c r="B25" i="3" l="1"/>
  <c r="C25" i="3" s="1"/>
  <c r="C24" i="3"/>
  <c r="C27" i="3" l="1"/>
</calcChain>
</file>

<file path=xl/sharedStrings.xml><?xml version="1.0" encoding="utf-8"?>
<sst xmlns="http://schemas.openxmlformats.org/spreadsheetml/2006/main" count="162" uniqueCount="110">
  <si>
    <t>Název</t>
  </si>
  <si>
    <t>Hodnota</t>
  </si>
  <si>
    <t>Nadpis rekapitulace</t>
  </si>
  <si>
    <t>Seznam prací a dodávek elektrotechnických zařízení</t>
  </si>
  <si>
    <t>Akce</t>
  </si>
  <si>
    <t>Projekt</t>
  </si>
  <si>
    <t>Investor</t>
  </si>
  <si>
    <t>Z. č.</t>
  </si>
  <si>
    <t>A. č.</t>
  </si>
  <si>
    <t>Smlouva</t>
  </si>
  <si>
    <t/>
  </si>
  <si>
    <t>Vypracoval</t>
  </si>
  <si>
    <t>Ing.Vank</t>
  </si>
  <si>
    <t>Kontroloval</t>
  </si>
  <si>
    <t>Vank</t>
  </si>
  <si>
    <t>Datum</t>
  </si>
  <si>
    <t>Zpracovatel</t>
  </si>
  <si>
    <t>Temar spol. s r.o.</t>
  </si>
  <si>
    <t>CÚ</t>
  </si>
  <si>
    <t>vlastní</t>
  </si>
  <si>
    <t>Poznámka</t>
  </si>
  <si>
    <t>Uvedené ceny jsou v Kč a nezahrnují DPH, pokud to není uvedeno.</t>
  </si>
  <si>
    <t>Doprava dodávek  (3,6) %</t>
  </si>
  <si>
    <t>3,60</t>
  </si>
  <si>
    <t>Přesun dodávek  (1) %</t>
  </si>
  <si>
    <t>1,00</t>
  </si>
  <si>
    <t>PPV  (1 nebo 6) %</t>
  </si>
  <si>
    <t>6,00</t>
  </si>
  <si>
    <t>PPV zemních prací, nátěrů  (1) %</t>
  </si>
  <si>
    <t>0,00</t>
  </si>
  <si>
    <t>Dodavat. dokumentace  (1 - 1,5) %</t>
  </si>
  <si>
    <t>1,50</t>
  </si>
  <si>
    <t>Rizika a pojištění  (1 - 1,5) %</t>
  </si>
  <si>
    <t>Opravy v záruce  (5 - 7) %</t>
  </si>
  <si>
    <t>GZS  (3,25 nebo 8,4) %</t>
  </si>
  <si>
    <t>Provozní vlivy  %</t>
  </si>
  <si>
    <t>Kompletační činnost - a</t>
  </si>
  <si>
    <t>Kompletační činnost - b</t>
  </si>
  <si>
    <t>0,952842</t>
  </si>
  <si>
    <t>Kompletační činnost - k1</t>
  </si>
  <si>
    <t>Kompletační činnost - k2</t>
  </si>
  <si>
    <t>Roční nárůst cen 1   %</t>
  </si>
  <si>
    <t>Roční nárůst cen 2   %</t>
  </si>
  <si>
    <t>1. sazba DPH %
- i pro přirážky rekapitulace</t>
  </si>
  <si>
    <t>21</t>
  </si>
  <si>
    <t>2. sazba DPH %</t>
  </si>
  <si>
    <t>Procento PM %</t>
  </si>
  <si>
    <t>Mj</t>
  </si>
  <si>
    <t>Počet</t>
  </si>
  <si>
    <t>Materiál</t>
  </si>
  <si>
    <t>Materiál celkem</t>
  </si>
  <si>
    <t>Montáž</t>
  </si>
  <si>
    <t>Montáž celkem</t>
  </si>
  <si>
    <t>Cena</t>
  </si>
  <si>
    <t>Cena celkem</t>
  </si>
  <si>
    <t>Dodávky</t>
  </si>
  <si>
    <t>Instalační kabel Cat.6 UTP LSOH 400MHz Euroclass Dca - s2,d2,a1</t>
  </si>
  <si>
    <t>m</t>
  </si>
  <si>
    <t>Datová zásuvka Modulo 50 2xRJ45 cat.6 UTP TL 80x80mm pod omítku bílá šikmá s dvířky komplet</t>
  </si>
  <si>
    <t>ks</t>
  </si>
  <si>
    <t>Krabice KO68 pod omítku</t>
  </si>
  <si>
    <t>19ˇ modulární patch panel neosazený pro 24xRJ45 1U černý</t>
  </si>
  <si>
    <t>keystone modul 1xRJ45 Cat.6 UTP - beznástrojový</t>
  </si>
  <si>
    <t>19“ vyvazovací panel</t>
  </si>
  <si>
    <t>19“ Optická vana + panel</t>
  </si>
  <si>
    <t>Kazeta pro 12 svarů</t>
  </si>
  <si>
    <t>LC optická spojka SM Duplex</t>
  </si>
  <si>
    <t>Optický pigtail 09/125 1m</t>
  </si>
  <si>
    <t>Optický kabel 8 vl. SM 09/125 um, LSOH, B2ca-s1-d1-a1</t>
  </si>
  <si>
    <t>1220_L50D TRUBKA OHEBNÁ - SUPER MONOFLEX 20 750N</t>
  </si>
  <si>
    <t>WiFi AP např. Ubiquiti UniFi AP U6 Enterprise In-Wall</t>
  </si>
  <si>
    <t>Dodávky - celkem</t>
  </si>
  <si>
    <t>Montážní materiál a práce - Strukturovaná kabeláž</t>
  </si>
  <si>
    <t>Zednická výpomoc, průrazy cihla-beton, obklad, obvodové zdivo, průchody, atd., 30 - 60 - 90cm</t>
  </si>
  <si>
    <t>kmpl</t>
  </si>
  <si>
    <t>Prostupy přes dělící stěny pro chráničky kopoflex ke kabelovým žlabům (určeno pro prostupy z centrálních chodeb do místností a mezi místnostmi), 20x20cm</t>
  </si>
  <si>
    <t>Pomocný instalační materiál, kotvy, hmoždinky, wago svorky, DIN lišty, elektro stahovací pásky, texi šrouby samořezné, blíže nespecifikovatelné položky pro kompletní zhotovení díly SK, atd.</t>
  </si>
  <si>
    <t>Protipožární ucpávky, zatěsnění kabelových průvlaků v požárních přepážkách, např. protipožární hmota, apod.</t>
  </si>
  <si>
    <t>Proměření datových pozic 1pozice-začátek,konec, vypracování měřícího protokolu, certifikované měření dle standardů pro Cat.6</t>
  </si>
  <si>
    <t>Blíže nespecifikovatelné kompletační práce na stavbě, koordinace, vyměření kabelových tras a krabic, konzultace se správcem sítě, upřesnění konkrétních požadavků investora, apod.</t>
  </si>
  <si>
    <t>Vybudování stoupacího vedení mezi patry (prostupy, chráničky, zakrytí)</t>
  </si>
  <si>
    <t>Ostatatní drobný montážní materiál</t>
  </si>
  <si>
    <t>Zaměření a kontrola kabelových tras</t>
  </si>
  <si>
    <t>hod</t>
  </si>
  <si>
    <t>Montážní materiál a práce - Strukturovaná kabeláž - celkem</t>
  </si>
  <si>
    <t>Hodnota A</t>
  </si>
  <si>
    <t>Hodnota B</t>
  </si>
  <si>
    <t>Základní náklady</t>
  </si>
  <si>
    <t>Dodávka</t>
  </si>
  <si>
    <t>Doprava 3,60%, Přesun 1,00%</t>
  </si>
  <si>
    <t>Montáž - materiál</t>
  </si>
  <si>
    <t>Montáž - práce</t>
  </si>
  <si>
    <t>Mezisoučet 1</t>
  </si>
  <si>
    <t>PPV 6,00% z montáže: materiál + práce</t>
  </si>
  <si>
    <t>Mezisoučet 2</t>
  </si>
  <si>
    <t>Dodav. dokumentace 1,50% z mezisoučtu 2</t>
  </si>
  <si>
    <t>Základní náklady celkem</t>
  </si>
  <si>
    <t>Náklady celkem</t>
  </si>
  <si>
    <t>Náklady celkem s DPH</t>
  </si>
  <si>
    <t>Součty odstavců</t>
  </si>
  <si>
    <t>Domov Slunečnice Ostrava - Strukturovaná kabeláž</t>
  </si>
  <si>
    <t>Slaboproud - Strukturovaná kabeláž</t>
  </si>
  <si>
    <t>Domov Slunečnice Ostrava příspěvková organizace</t>
  </si>
  <si>
    <t>El. Instalační materiál (trubky, hmoždinky, příchytky, lišty apod.) v návaznosti na volbu tras a technologii dodvatele.</t>
  </si>
  <si>
    <t>kpl</t>
  </si>
  <si>
    <t>Úprava stávajících datových rozváděčů v návaznosti na nové rozvody str. kab. CAT6</t>
  </si>
  <si>
    <t>Demontáž stávajících kabelů a rozvodů dle požadavku provozovatele</t>
  </si>
  <si>
    <t>Otevření stávajících pož. ucpávek a jejich zpětná oprava</t>
  </si>
  <si>
    <t>12</t>
  </si>
  <si>
    <t>Základ a hodnota DPH 12%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</si>
</sst>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5" x14ac:knownFonts="1">
    <font>
      <sz val="11"/>
      <color theme="1"/>
      <name val="Aptos Narrow"/>
      <family val="2"/>
      <charset val="238"/>
      <scheme val="minor"/>
    </font>
    <font>
      <sz val="9"/>
      <color rgb="FF000000"/>
      <name val="Segoe UI"/>
      <family val="2"/>
      <charset val="238"/>
    </font>
    <font>
      <b/>
      <sz val="11"/>
      <color rgb="FF000000"/>
      <name val="Segoe UI"/>
      <family val="2"/>
      <charset val="238"/>
    </font>
    <font>
      <b/>
      <sz val="10"/>
      <color rgb="FF000000"/>
      <name val="Segoe UI"/>
      <family val="2"/>
      <charset val="238"/>
    </font>
    <font>
      <b/>
      <sz val="9"/>
      <color rgb="FF000000"/>
      <name val="Segoe U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rgb="FFBFEBFF"/>
        <bgColor indexed="64"/>
      </patternFill>
    </fill>
    <fill>
      <patternFill patternType="solid">
        <fgColor rgb="FFE0FEE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AFF"/>
        <bgColor indexed="64"/>
      </patternFill>
    </fill>
  </fills>
  <borders count="2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0" borderId="0" xfId="0" applyNumberFormat="1"/>
    <xf numFmtId="49" fontId="1" fillId="2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49" fontId="1" fillId="5" borderId="1" xfId="0" applyNumberFormat="1" applyFont="1" applyFill="1" applyBorder="1" applyAlignment="1">
      <alignment horizontal="left"/>
    </xf>
    <xf numFmtId="49" fontId="4" fillId="6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 wrapText="1"/>
    </xf>
    <xf numFmtId="4" fontId="0" fillId="0" borderId="0" xfId="0" applyNumberFormat="1"/>
    <xf numFmtId="4" fontId="1" fillId="2" borderId="1" xfId="0" applyNumberFormat="1" applyFont="1" applyFill="1" applyBorder="1" applyAlignment="1">
      <alignment horizontal="left"/>
    </xf>
    <xf numFmtId="4" fontId="2" fillId="3" borderId="1" xfId="0" applyNumberFormat="1" applyFont="1" applyFill="1" applyBorder="1" applyAlignment="1">
      <alignment horizontal="left"/>
    </xf>
    <xf numFmtId="4" fontId="1" fillId="5" borderId="1" xfId="0" applyNumberFormat="1" applyFont="1" applyFill="1" applyBorder="1" applyAlignment="1">
      <alignment horizontal="right"/>
    </xf>
    <xf numFmtId="4" fontId="1" fillId="5" borderId="1" xfId="0" applyNumberFormat="1" applyFont="1" applyFill="1" applyBorder="1" applyAlignment="1">
      <alignment horizontal="left"/>
    </xf>
    <xf numFmtId="4" fontId="2" fillId="3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right"/>
    </xf>
    <xf numFmtId="164" fontId="1" fillId="5" borderId="1" xfId="0" applyNumberFormat="1" applyFont="1" applyFill="1" applyBorder="1" applyAlignment="1">
      <alignment horizontal="right"/>
    </xf>
    <xf numFmtId="164" fontId="4" fillId="6" borderId="1" xfId="0" applyNumberFormat="1" applyFont="1" applyFill="1" applyBorder="1" applyAlignment="1">
      <alignment horizontal="right"/>
    </xf>
    <xf numFmtId="164" fontId="2" fillId="3" borderId="1" xfId="0" applyNumberFormat="1" applyFont="1" applyFill="1" applyBorder="1" applyAlignment="1">
      <alignment horizontal="right"/>
    </xf>
    <xf numFmtId="164" fontId="3" fillId="4" borderId="1" xfId="0" applyNumberFormat="1" applyFont="1" applyFill="1" applyBorder="1" applyAlignment="1">
      <alignment horizontal="center"/>
    </xf>
    <xf numFmtId="164" fontId="1" fillId="5" borderId="1" xfId="0" applyNumberFormat="1" applyFont="1" applyFill="1" applyBorder="1" applyAlignment="1">
      <alignment horizontal="center"/>
    </xf>
    <xf numFmtId="164" fontId="0" fillId="0" borderId="0" xfId="0" applyNumberFormat="1"/>
    <xf numFmtId="49" fontId="1" fillId="2" borderId="1" xfId="0" applyNumberFormat="1" applyFont="1" applyFill="1" applyBorder="1" applyAlignment="1">
      <alignment vertical="top" wrapText="1"/>
    </xf>
    <xf numFmtId="49" fontId="2" fillId="3" borderId="1" xfId="0" applyNumberFormat="1" applyFont="1" applyFill="1" applyBorder="1" applyAlignment="1">
      <alignment vertical="top" wrapText="1"/>
    </xf>
    <xf numFmtId="49" fontId="1" fillId="5" borderId="1" xfId="0" applyNumberFormat="1" applyFont="1" applyFill="1" applyBorder="1" applyAlignment="1">
      <alignment vertical="top" wrapText="1"/>
    </xf>
    <xf numFmtId="49" fontId="0" fillId="0" borderId="0" xfId="0" applyNumberFormat="1" applyAlignment="1">
      <alignment vertical="top" wrapText="1"/>
    </xf>
    <xf numFmtId="164" fontId="2" fillId="3" borderId="1" xfId="0" applyNumberFormat="1" applyFont="1" applyFill="1" applyBorder="1" applyAlignment="1">
      <alignment horizontal="left"/>
    </xf>
    <xf numFmtId="164" fontId="1" fillId="5" borderId="1" xfId="0" applyNumberFormat="1" applyFont="1" applyFill="1" applyBorder="1" applyAlignment="1">
      <alignment horizontal="left"/>
    </xf>
    <xf numFmtId="0" fontId="1" fillId="5" borderId="1" xfId="0" applyFont="1" applyFill="1" applyBorder="1" applyAlignment="1">
      <alignment vertical="top" wrapText="1"/>
    </xf>
    <xf numFmtId="164" fontId="1" fillId="5" borderId="1" xfId="0" applyNumberFormat="1" applyFont="1" applyFill="1" applyBorder="1" applyAlignment="1" applyProtection="1">
      <alignment horizontal="right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AD62D-FE29-49FC-9CAB-1878F02C68BD}">
  <dimension ref="A1:B33"/>
  <sheetViews>
    <sheetView workbookViewId="0">
      <selection activeCell="B36" sqref="B36"/>
    </sheetView>
  </sheetViews>
  <sheetFormatPr defaultRowHeight="15" x14ac:dyDescent="0.25"/>
  <cols>
    <col min="1" max="1" width="27.5703125" style="1" bestFit="1" customWidth="1"/>
    <col min="2" max="2" width="61.5703125" style="1" bestFit="1" customWidth="1"/>
    <col min="3" max="3" width="0" hidden="1" customWidth="1"/>
  </cols>
  <sheetData>
    <row r="1" spans="1:2" x14ac:dyDescent="0.25">
      <c r="A1" s="2" t="s">
        <v>0</v>
      </c>
      <c r="B1" s="2" t="s">
        <v>1</v>
      </c>
    </row>
    <row r="2" spans="1:2" ht="16.5" x14ac:dyDescent="0.3">
      <c r="A2" s="2" t="s">
        <v>2</v>
      </c>
      <c r="B2" s="3" t="s">
        <v>3</v>
      </c>
    </row>
    <row r="3" spans="1:2" x14ac:dyDescent="0.25">
      <c r="A3" s="2" t="s">
        <v>4</v>
      </c>
      <c r="B3" s="4" t="s">
        <v>100</v>
      </c>
    </row>
    <row r="4" spans="1:2" x14ac:dyDescent="0.25">
      <c r="A4" s="2" t="s">
        <v>5</v>
      </c>
      <c r="B4" s="4" t="s">
        <v>101</v>
      </c>
    </row>
    <row r="5" spans="1:2" x14ac:dyDescent="0.25">
      <c r="A5" s="2" t="s">
        <v>6</v>
      </c>
      <c r="B5" s="4" t="s">
        <v>102</v>
      </c>
    </row>
    <row r="6" spans="1:2" x14ac:dyDescent="0.25">
      <c r="A6" s="2" t="s">
        <v>7</v>
      </c>
      <c r="B6" s="4"/>
    </row>
    <row r="7" spans="1:2" x14ac:dyDescent="0.25">
      <c r="A7" s="2" t="s">
        <v>8</v>
      </c>
      <c r="B7" s="4"/>
    </row>
    <row r="8" spans="1:2" x14ac:dyDescent="0.25">
      <c r="A8" s="2" t="s">
        <v>9</v>
      </c>
      <c r="B8" s="4" t="s">
        <v>10</v>
      </c>
    </row>
    <row r="9" spans="1:2" x14ac:dyDescent="0.25">
      <c r="A9" s="2" t="s">
        <v>11</v>
      </c>
      <c r="B9" s="4" t="s">
        <v>12</v>
      </c>
    </row>
    <row r="10" spans="1:2" x14ac:dyDescent="0.25">
      <c r="A10" s="2" t="s">
        <v>13</v>
      </c>
      <c r="B10" s="4" t="s">
        <v>14</v>
      </c>
    </row>
    <row r="11" spans="1:2" x14ac:dyDescent="0.25">
      <c r="A11" s="2" t="s">
        <v>15</v>
      </c>
      <c r="B11" s="4"/>
    </row>
    <row r="12" spans="1:2" x14ac:dyDescent="0.25">
      <c r="A12" s="2" t="s">
        <v>16</v>
      </c>
      <c r="B12" s="4" t="s">
        <v>17</v>
      </c>
    </row>
    <row r="13" spans="1:2" x14ac:dyDescent="0.25">
      <c r="A13" s="2" t="s">
        <v>18</v>
      </c>
      <c r="B13" s="4" t="s">
        <v>19</v>
      </c>
    </row>
    <row r="14" spans="1:2" x14ac:dyDescent="0.25">
      <c r="A14" s="2" t="s">
        <v>20</v>
      </c>
      <c r="B14" s="4" t="s">
        <v>21</v>
      </c>
    </row>
    <row r="15" spans="1:2" x14ac:dyDescent="0.25">
      <c r="A15" s="2" t="s">
        <v>10</v>
      </c>
      <c r="B15" s="5" t="s">
        <v>10</v>
      </c>
    </row>
    <row r="16" spans="1:2" x14ac:dyDescent="0.25">
      <c r="A16" s="2" t="s">
        <v>22</v>
      </c>
      <c r="B16" s="6" t="s">
        <v>23</v>
      </c>
    </row>
    <row r="17" spans="1:2" x14ac:dyDescent="0.25">
      <c r="A17" s="2" t="s">
        <v>24</v>
      </c>
      <c r="B17" s="6" t="s">
        <v>25</v>
      </c>
    </row>
    <row r="18" spans="1:2" x14ac:dyDescent="0.25">
      <c r="A18" s="2" t="s">
        <v>26</v>
      </c>
      <c r="B18" s="6" t="s">
        <v>27</v>
      </c>
    </row>
    <row r="19" spans="1:2" x14ac:dyDescent="0.25">
      <c r="A19" s="2" t="s">
        <v>28</v>
      </c>
      <c r="B19" s="6" t="s">
        <v>29</v>
      </c>
    </row>
    <row r="20" spans="1:2" x14ac:dyDescent="0.25">
      <c r="A20" s="2" t="s">
        <v>30</v>
      </c>
      <c r="B20" s="6" t="s">
        <v>31</v>
      </c>
    </row>
    <row r="21" spans="1:2" x14ac:dyDescent="0.25">
      <c r="A21" s="2" t="s">
        <v>32</v>
      </c>
      <c r="B21" s="6" t="s">
        <v>29</v>
      </c>
    </row>
    <row r="22" spans="1:2" x14ac:dyDescent="0.25">
      <c r="A22" s="2" t="s">
        <v>33</v>
      </c>
      <c r="B22" s="6" t="s">
        <v>29</v>
      </c>
    </row>
    <row r="23" spans="1:2" x14ac:dyDescent="0.25">
      <c r="A23" s="2" t="s">
        <v>34</v>
      </c>
      <c r="B23" s="6" t="s">
        <v>29</v>
      </c>
    </row>
    <row r="24" spans="1:2" x14ac:dyDescent="0.25">
      <c r="A24" s="2" t="s">
        <v>35</v>
      </c>
      <c r="B24" s="6" t="s">
        <v>29</v>
      </c>
    </row>
    <row r="25" spans="1:2" x14ac:dyDescent="0.25">
      <c r="A25" s="2" t="s">
        <v>36</v>
      </c>
      <c r="B25" s="6" t="s">
        <v>29</v>
      </c>
    </row>
    <row r="26" spans="1:2" x14ac:dyDescent="0.25">
      <c r="A26" s="2" t="s">
        <v>37</v>
      </c>
      <c r="B26" s="6" t="s">
        <v>38</v>
      </c>
    </row>
    <row r="27" spans="1:2" x14ac:dyDescent="0.25">
      <c r="A27" s="2" t="s">
        <v>39</v>
      </c>
      <c r="B27" s="6" t="s">
        <v>29</v>
      </c>
    </row>
    <row r="28" spans="1:2" x14ac:dyDescent="0.25">
      <c r="A28" s="2" t="s">
        <v>40</v>
      </c>
      <c r="B28" s="6" t="s">
        <v>29</v>
      </c>
    </row>
    <row r="29" spans="1:2" x14ac:dyDescent="0.25">
      <c r="A29" s="2" t="s">
        <v>41</v>
      </c>
      <c r="B29" s="6" t="s">
        <v>29</v>
      </c>
    </row>
    <row r="30" spans="1:2" x14ac:dyDescent="0.25">
      <c r="A30" s="2" t="s">
        <v>42</v>
      </c>
      <c r="B30" s="6" t="s">
        <v>29</v>
      </c>
    </row>
    <row r="31" spans="1:2" ht="24.75" x14ac:dyDescent="0.25">
      <c r="A31" s="7" t="s">
        <v>43</v>
      </c>
      <c r="B31" s="6" t="s">
        <v>44</v>
      </c>
    </row>
    <row r="32" spans="1:2" x14ac:dyDescent="0.25">
      <c r="A32" s="2" t="s">
        <v>45</v>
      </c>
      <c r="B32" s="6" t="s">
        <v>108</v>
      </c>
    </row>
    <row r="33" spans="1:2" x14ac:dyDescent="0.25">
      <c r="A33" s="1" t="s">
        <v>46</v>
      </c>
      <c r="B33" s="1">
        <v>5</v>
      </c>
    </row>
  </sheetData>
  <sheetProtection algorithmName="SHA-512" hashValue="aXNgZ2nMdqWkI4fDyu6Xy4AcsFe8CgrpX4HK7YrkSaczyOfnEIuTgJOy3v9XByZ1tz6YX0uqzKjq+NzUn87VRg==" saltValue="CVaLWVhu7AeDbtPSfQFmVw==" spinCount="100000" sheet="1" objects="1" scenarios="1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D1B71-0D91-4196-A150-870C23A717AB}">
  <dimension ref="A1:C36"/>
  <sheetViews>
    <sheetView workbookViewId="0">
      <selection activeCell="A37" sqref="A37"/>
    </sheetView>
  </sheetViews>
  <sheetFormatPr defaultRowHeight="15" x14ac:dyDescent="0.25"/>
  <cols>
    <col min="1" max="1" width="39.7109375" style="1" bestFit="1" customWidth="1"/>
    <col min="2" max="2" width="14.5703125" style="21" bestFit="1" customWidth="1"/>
    <col min="3" max="3" width="14.7109375" style="21" bestFit="1" customWidth="1"/>
    <col min="5" max="5" width="0" hidden="1" customWidth="1"/>
  </cols>
  <sheetData>
    <row r="1" spans="1:3" x14ac:dyDescent="0.25">
      <c r="A1" s="2" t="s">
        <v>0</v>
      </c>
      <c r="B1" s="14" t="s">
        <v>85</v>
      </c>
      <c r="C1" s="14" t="s">
        <v>86</v>
      </c>
    </row>
    <row r="2" spans="1:3" x14ac:dyDescent="0.25">
      <c r="A2" s="4" t="s">
        <v>87</v>
      </c>
      <c r="B2" s="15"/>
      <c r="C2" s="15"/>
    </row>
    <row r="3" spans="1:3" x14ac:dyDescent="0.25">
      <c r="A3" s="5" t="s">
        <v>88</v>
      </c>
      <c r="B3" s="16">
        <f>(Rozpočet!E17)</f>
        <v>0</v>
      </c>
      <c r="C3" s="16"/>
    </row>
    <row r="4" spans="1:3" x14ac:dyDescent="0.25">
      <c r="A4" s="5" t="s">
        <v>89</v>
      </c>
      <c r="B4" s="16">
        <f>B3 * Parametry!B16 / 100</f>
        <v>0</v>
      </c>
      <c r="C4" s="16">
        <f>B3 * Parametry!B17 / 100</f>
        <v>0</v>
      </c>
    </row>
    <row r="5" spans="1:3" x14ac:dyDescent="0.25">
      <c r="A5" s="5" t="s">
        <v>90</v>
      </c>
      <c r="B5" s="16"/>
      <c r="C5" s="16">
        <f>0 + (Rozpočet!E34)</f>
        <v>0</v>
      </c>
    </row>
    <row r="6" spans="1:3" x14ac:dyDescent="0.25">
      <c r="A6" s="5" t="s">
        <v>91</v>
      </c>
      <c r="B6" s="16"/>
      <c r="C6" s="16">
        <f>(Rozpočet!G17) + 0 + (Rozpočet!G34)</f>
        <v>0</v>
      </c>
    </row>
    <row r="7" spans="1:3" x14ac:dyDescent="0.25">
      <c r="A7" s="6" t="s">
        <v>92</v>
      </c>
      <c r="B7" s="17">
        <f>B3 + B4</f>
        <v>0</v>
      </c>
      <c r="C7" s="17">
        <f>C3 + C4 + C5 + C6</f>
        <v>0</v>
      </c>
    </row>
    <row r="8" spans="1:3" x14ac:dyDescent="0.25">
      <c r="A8" s="5" t="s">
        <v>93</v>
      </c>
      <c r="B8" s="16"/>
      <c r="C8" s="16">
        <f>(C5 + C6) * Parametry!B18 / 100</f>
        <v>0</v>
      </c>
    </row>
    <row r="9" spans="1:3" x14ac:dyDescent="0.25">
      <c r="A9" s="5"/>
      <c r="B9" s="16"/>
      <c r="C9" s="16"/>
    </row>
    <row r="10" spans="1:3" x14ac:dyDescent="0.25">
      <c r="A10" s="5"/>
      <c r="B10" s="16"/>
      <c r="C10" s="16"/>
    </row>
    <row r="11" spans="1:3" x14ac:dyDescent="0.25">
      <c r="A11" s="5"/>
      <c r="B11" s="16"/>
      <c r="C11" s="16"/>
    </row>
    <row r="12" spans="1:3" x14ac:dyDescent="0.25">
      <c r="A12" s="6" t="s">
        <v>94</v>
      </c>
      <c r="B12" s="17">
        <f>B7</f>
        <v>0</v>
      </c>
      <c r="C12" s="17">
        <f>C7 + C8 + C9 + C10 + C11</f>
        <v>0</v>
      </c>
    </row>
    <row r="13" spans="1:3" x14ac:dyDescent="0.25">
      <c r="A13" s="5" t="s">
        <v>95</v>
      </c>
      <c r="B13" s="16"/>
      <c r="C13" s="16">
        <f>(B12 + C12) * Parametry!B20 / 100</f>
        <v>0</v>
      </c>
    </row>
    <row r="14" spans="1:3" x14ac:dyDescent="0.25">
      <c r="A14" s="5"/>
      <c r="B14" s="16"/>
      <c r="C14" s="16"/>
    </row>
    <row r="15" spans="1:3" x14ac:dyDescent="0.25">
      <c r="A15" s="5"/>
      <c r="B15" s="16"/>
      <c r="C15" s="16"/>
    </row>
    <row r="16" spans="1:3" x14ac:dyDescent="0.25">
      <c r="A16" s="4" t="s">
        <v>96</v>
      </c>
      <c r="B16" s="15"/>
      <c r="C16" s="15">
        <f>B12 + C12 + C13 + C14 + C15</f>
        <v>0</v>
      </c>
    </row>
    <row r="17" spans="1:3" x14ac:dyDescent="0.25">
      <c r="A17" s="5" t="s">
        <v>10</v>
      </c>
      <c r="B17" s="16"/>
      <c r="C17" s="16"/>
    </row>
    <row r="18" spans="1:3" x14ac:dyDescent="0.25">
      <c r="A18" s="4"/>
      <c r="B18" s="15"/>
      <c r="C18" s="15"/>
    </row>
    <row r="19" spans="1:3" x14ac:dyDescent="0.25">
      <c r="A19" s="5"/>
      <c r="B19" s="16"/>
      <c r="C19" s="16"/>
    </row>
    <row r="20" spans="1:3" x14ac:dyDescent="0.25">
      <c r="A20" s="5"/>
      <c r="B20" s="16"/>
      <c r="C20" s="16"/>
    </row>
    <row r="21" spans="1:3" x14ac:dyDescent="0.25">
      <c r="A21" s="4"/>
      <c r="B21" s="15"/>
      <c r="C21" s="15"/>
    </row>
    <row r="22" spans="1:3" x14ac:dyDescent="0.25">
      <c r="A22" s="5"/>
      <c r="B22" s="16"/>
      <c r="C22" s="16"/>
    </row>
    <row r="23" spans="1:3" x14ac:dyDescent="0.25">
      <c r="A23" s="5" t="s">
        <v>10</v>
      </c>
      <c r="B23" s="16"/>
      <c r="C23" s="16"/>
    </row>
    <row r="24" spans="1:3" ht="16.5" x14ac:dyDescent="0.3">
      <c r="A24" s="3" t="s">
        <v>97</v>
      </c>
      <c r="B24" s="18"/>
      <c r="C24" s="18">
        <f>C16 + C21 + C22</f>
        <v>0</v>
      </c>
    </row>
    <row r="25" spans="1:3" x14ac:dyDescent="0.25">
      <c r="A25" s="5" t="s">
        <v>109</v>
      </c>
      <c r="B25" s="16">
        <f>(SUM(Rozpočet!E3:E15)+SUM(Rozpočet!E20:E28,Rozpočet!E32)) + (SUM(Rozpočet!G3:G15)+SUM(Rozpočet!G20:G32)) + B4 + C4 + C8 + C11 + C13 + C14 + C15 + C21 + C22</f>
        <v>0</v>
      </c>
      <c r="C25" s="16">
        <f>B25 * Parametry!B32 / 100</f>
        <v>0</v>
      </c>
    </row>
    <row r="26" spans="1:3" x14ac:dyDescent="0.25">
      <c r="A26" s="5"/>
      <c r="B26" s="16"/>
      <c r="C26" s="16"/>
    </row>
    <row r="27" spans="1:3" ht="16.5" x14ac:dyDescent="0.3">
      <c r="A27" s="3" t="s">
        <v>98</v>
      </c>
      <c r="B27" s="18"/>
      <c r="C27" s="18">
        <f>C24 + C25 + C26</f>
        <v>0</v>
      </c>
    </row>
    <row r="28" spans="1:3" x14ac:dyDescent="0.25">
      <c r="A28" s="5" t="s">
        <v>10</v>
      </c>
      <c r="B28" s="16"/>
      <c r="C28" s="16"/>
    </row>
    <row r="29" spans="1:3" x14ac:dyDescent="0.25">
      <c r="A29" s="5"/>
      <c r="B29" s="16"/>
      <c r="C29" s="16"/>
    </row>
    <row r="30" spans="1:3" x14ac:dyDescent="0.25">
      <c r="A30" s="5"/>
      <c r="B30" s="16"/>
      <c r="C30" s="16"/>
    </row>
    <row r="31" spans="1:3" x14ac:dyDescent="0.25">
      <c r="A31" s="4" t="s">
        <v>99</v>
      </c>
      <c r="B31" s="19" t="s">
        <v>49</v>
      </c>
      <c r="C31" s="19" t="s">
        <v>51</v>
      </c>
    </row>
    <row r="32" spans="1:3" x14ac:dyDescent="0.25">
      <c r="A32" s="5" t="s">
        <v>55</v>
      </c>
      <c r="B32" s="16">
        <f>(Rozpočet!E17)</f>
        <v>0</v>
      </c>
      <c r="C32" s="16">
        <f>(Rozpočet!G17)</f>
        <v>0</v>
      </c>
    </row>
    <row r="33" spans="1:3" x14ac:dyDescent="0.25">
      <c r="A33" s="5" t="s">
        <v>72</v>
      </c>
      <c r="B33" s="16">
        <f>(Rozpočet!E34)</f>
        <v>0</v>
      </c>
      <c r="C33" s="16">
        <f>(Rozpočet!G34)</f>
        <v>0</v>
      </c>
    </row>
    <row r="34" spans="1:3" x14ac:dyDescent="0.25">
      <c r="A34" s="5" t="s">
        <v>10</v>
      </c>
      <c r="B34" s="16"/>
      <c r="C34" s="16"/>
    </row>
    <row r="35" spans="1:3" x14ac:dyDescent="0.25">
      <c r="A35" s="4"/>
      <c r="B35" s="19"/>
      <c r="C35" s="19"/>
    </row>
    <row r="36" spans="1:3" x14ac:dyDescent="0.25">
      <c r="A36" s="5"/>
      <c r="B36" s="20"/>
      <c r="C36" s="16"/>
    </row>
  </sheetData>
  <sheetProtection algorithmName="SHA-512" hashValue="BRvws4KrWRFVmFpK4LMx4fFMoAhiB2iHz9I9L79m1L1sYske7WFhucevQVU89+JtcBzQga/inzoh9efLchkaDg==" saltValue="AC5vuS498CccTZis/JmJdQ==" spinCount="100000" sheet="1" objects="1" scenarios="1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DC69E-F394-406B-8B8E-11EBE1FBFBE4}">
  <dimension ref="A1:I37"/>
  <sheetViews>
    <sheetView tabSelected="1" workbookViewId="0">
      <selection activeCell="D3" sqref="D3"/>
    </sheetView>
  </sheetViews>
  <sheetFormatPr defaultRowHeight="15" x14ac:dyDescent="0.25"/>
  <cols>
    <col min="1" max="1" width="71.42578125" style="25" customWidth="1"/>
    <col min="2" max="2" width="4.85546875" style="1" bestFit="1" customWidth="1"/>
    <col min="3" max="3" width="7" style="8" bestFit="1" customWidth="1"/>
    <col min="4" max="4" width="7.85546875" style="21" bestFit="1" customWidth="1"/>
    <col min="5" max="5" width="13.140625" style="21" bestFit="1" customWidth="1"/>
    <col min="6" max="6" width="7.85546875" style="21" bestFit="1" customWidth="1"/>
    <col min="7" max="7" width="12.7109375" style="21" bestFit="1" customWidth="1"/>
    <col min="8" max="8" width="8.7109375" style="21" bestFit="1" customWidth="1"/>
    <col min="9" max="9" width="12.7109375" style="21" bestFit="1" customWidth="1"/>
  </cols>
  <sheetData>
    <row r="1" spans="1:9" x14ac:dyDescent="0.25">
      <c r="A1" s="22" t="s">
        <v>0</v>
      </c>
      <c r="B1" s="2" t="s">
        <v>47</v>
      </c>
      <c r="C1" s="9" t="s">
        <v>48</v>
      </c>
      <c r="D1" s="14" t="s">
        <v>49</v>
      </c>
      <c r="E1" s="14" t="s">
        <v>50</v>
      </c>
      <c r="F1" s="14" t="s">
        <v>51</v>
      </c>
      <c r="G1" s="14" t="s">
        <v>52</v>
      </c>
      <c r="H1" s="14" t="s">
        <v>53</v>
      </c>
      <c r="I1" s="14" t="s">
        <v>54</v>
      </c>
    </row>
    <row r="2" spans="1:9" ht="16.5" x14ac:dyDescent="0.3">
      <c r="A2" s="23" t="s">
        <v>55</v>
      </c>
      <c r="B2" s="3" t="s">
        <v>10</v>
      </c>
      <c r="C2" s="10"/>
      <c r="D2" s="26"/>
      <c r="E2" s="26"/>
      <c r="F2" s="26"/>
      <c r="G2" s="26"/>
      <c r="H2" s="26"/>
      <c r="I2" s="26"/>
    </row>
    <row r="3" spans="1:9" x14ac:dyDescent="0.25">
      <c r="A3" s="24" t="s">
        <v>56</v>
      </c>
      <c r="B3" s="5" t="s">
        <v>57</v>
      </c>
      <c r="C3" s="11">
        <v>6000</v>
      </c>
      <c r="D3" s="29"/>
      <c r="E3" s="16">
        <f>D3*C3</f>
        <v>0</v>
      </c>
      <c r="F3" s="29"/>
      <c r="G3" s="16">
        <f>F3*C3</f>
        <v>0</v>
      </c>
      <c r="H3" s="16">
        <f>F3+D3</f>
        <v>0</v>
      </c>
      <c r="I3" s="16">
        <f>G3+E3</f>
        <v>0</v>
      </c>
    </row>
    <row r="4" spans="1:9" ht="24" x14ac:dyDescent="0.25">
      <c r="A4" s="24" t="s">
        <v>58</v>
      </c>
      <c r="B4" s="5" t="s">
        <v>59</v>
      </c>
      <c r="C4" s="11">
        <v>66</v>
      </c>
      <c r="D4" s="29"/>
      <c r="E4" s="16">
        <f t="shared" ref="E4:E15" si="0">D4*C4</f>
        <v>0</v>
      </c>
      <c r="F4" s="29"/>
      <c r="G4" s="16">
        <f t="shared" ref="G4:G15" si="1">F4*C4</f>
        <v>0</v>
      </c>
      <c r="H4" s="16">
        <f t="shared" ref="H4:H15" si="2">F4+D4</f>
        <v>0</v>
      </c>
      <c r="I4" s="16">
        <f t="shared" ref="I4:I15" si="3">G4+E4</f>
        <v>0</v>
      </c>
    </row>
    <row r="5" spans="1:9" x14ac:dyDescent="0.25">
      <c r="A5" s="24" t="s">
        <v>60</v>
      </c>
      <c r="B5" s="5" t="s">
        <v>59</v>
      </c>
      <c r="C5" s="11">
        <v>79</v>
      </c>
      <c r="D5" s="29"/>
      <c r="E5" s="16">
        <f t="shared" si="0"/>
        <v>0</v>
      </c>
      <c r="F5" s="29"/>
      <c r="G5" s="16">
        <f t="shared" si="1"/>
        <v>0</v>
      </c>
      <c r="H5" s="16">
        <f t="shared" si="2"/>
        <v>0</v>
      </c>
      <c r="I5" s="16">
        <f t="shared" si="3"/>
        <v>0</v>
      </c>
    </row>
    <row r="6" spans="1:9" x14ac:dyDescent="0.25">
      <c r="A6" s="24" t="s">
        <v>61</v>
      </c>
      <c r="B6" s="5" t="s">
        <v>59</v>
      </c>
      <c r="C6" s="11">
        <v>6</v>
      </c>
      <c r="D6" s="29"/>
      <c r="E6" s="16">
        <f t="shared" si="0"/>
        <v>0</v>
      </c>
      <c r="F6" s="29"/>
      <c r="G6" s="16">
        <f t="shared" si="1"/>
        <v>0</v>
      </c>
      <c r="H6" s="16">
        <f t="shared" si="2"/>
        <v>0</v>
      </c>
      <c r="I6" s="16">
        <f t="shared" si="3"/>
        <v>0</v>
      </c>
    </row>
    <row r="7" spans="1:9" x14ac:dyDescent="0.25">
      <c r="A7" s="24" t="s">
        <v>62</v>
      </c>
      <c r="B7" s="5" t="s">
        <v>59</v>
      </c>
      <c r="C7" s="11">
        <v>288</v>
      </c>
      <c r="D7" s="29"/>
      <c r="E7" s="16">
        <f t="shared" si="0"/>
        <v>0</v>
      </c>
      <c r="F7" s="29"/>
      <c r="G7" s="16">
        <f t="shared" si="1"/>
        <v>0</v>
      </c>
      <c r="H7" s="16">
        <f t="shared" si="2"/>
        <v>0</v>
      </c>
      <c r="I7" s="16">
        <f t="shared" si="3"/>
        <v>0</v>
      </c>
    </row>
    <row r="8" spans="1:9" x14ac:dyDescent="0.25">
      <c r="A8" s="24" t="s">
        <v>63</v>
      </c>
      <c r="B8" s="5" t="s">
        <v>59</v>
      </c>
      <c r="C8" s="11">
        <v>6</v>
      </c>
      <c r="D8" s="29"/>
      <c r="E8" s="16">
        <f t="shared" si="0"/>
        <v>0</v>
      </c>
      <c r="F8" s="29"/>
      <c r="G8" s="16">
        <f t="shared" si="1"/>
        <v>0</v>
      </c>
      <c r="H8" s="16">
        <f t="shared" si="2"/>
        <v>0</v>
      </c>
      <c r="I8" s="16">
        <f t="shared" si="3"/>
        <v>0</v>
      </c>
    </row>
    <row r="9" spans="1:9" x14ac:dyDescent="0.25">
      <c r="A9" s="24" t="s">
        <v>64</v>
      </c>
      <c r="B9" s="5" t="s">
        <v>59</v>
      </c>
      <c r="C9" s="11">
        <v>2</v>
      </c>
      <c r="D9" s="29"/>
      <c r="E9" s="16">
        <f t="shared" si="0"/>
        <v>0</v>
      </c>
      <c r="F9" s="29"/>
      <c r="G9" s="16">
        <f t="shared" si="1"/>
        <v>0</v>
      </c>
      <c r="H9" s="16">
        <f t="shared" si="2"/>
        <v>0</v>
      </c>
      <c r="I9" s="16">
        <f t="shared" si="3"/>
        <v>0</v>
      </c>
    </row>
    <row r="10" spans="1:9" x14ac:dyDescent="0.25">
      <c r="A10" s="24" t="s">
        <v>65</v>
      </c>
      <c r="B10" s="5" t="s">
        <v>59</v>
      </c>
      <c r="C10" s="11">
        <v>2</v>
      </c>
      <c r="D10" s="29"/>
      <c r="E10" s="16">
        <f t="shared" si="0"/>
        <v>0</v>
      </c>
      <c r="F10" s="29"/>
      <c r="G10" s="16">
        <f t="shared" si="1"/>
        <v>0</v>
      </c>
      <c r="H10" s="16">
        <f t="shared" si="2"/>
        <v>0</v>
      </c>
      <c r="I10" s="16">
        <f t="shared" si="3"/>
        <v>0</v>
      </c>
    </row>
    <row r="11" spans="1:9" x14ac:dyDescent="0.25">
      <c r="A11" s="24" t="s">
        <v>66</v>
      </c>
      <c r="B11" s="5" t="s">
        <v>59</v>
      </c>
      <c r="C11" s="11">
        <v>8</v>
      </c>
      <c r="D11" s="29"/>
      <c r="E11" s="16">
        <f t="shared" si="0"/>
        <v>0</v>
      </c>
      <c r="F11" s="29"/>
      <c r="G11" s="16">
        <f t="shared" si="1"/>
        <v>0</v>
      </c>
      <c r="H11" s="16">
        <f t="shared" si="2"/>
        <v>0</v>
      </c>
      <c r="I11" s="16">
        <f t="shared" si="3"/>
        <v>0</v>
      </c>
    </row>
    <row r="12" spans="1:9" x14ac:dyDescent="0.25">
      <c r="A12" s="24" t="s">
        <v>67</v>
      </c>
      <c r="B12" s="5" t="s">
        <v>59</v>
      </c>
      <c r="C12" s="11">
        <v>16</v>
      </c>
      <c r="D12" s="29"/>
      <c r="E12" s="16">
        <f t="shared" si="0"/>
        <v>0</v>
      </c>
      <c r="F12" s="29"/>
      <c r="G12" s="16">
        <f t="shared" si="1"/>
        <v>0</v>
      </c>
      <c r="H12" s="16">
        <f t="shared" si="2"/>
        <v>0</v>
      </c>
      <c r="I12" s="16">
        <f t="shared" si="3"/>
        <v>0</v>
      </c>
    </row>
    <row r="13" spans="1:9" x14ac:dyDescent="0.25">
      <c r="A13" s="24" t="s">
        <v>68</v>
      </c>
      <c r="B13" s="5" t="s">
        <v>57</v>
      </c>
      <c r="C13" s="11">
        <v>100</v>
      </c>
      <c r="D13" s="29"/>
      <c r="E13" s="16">
        <f t="shared" si="0"/>
        <v>0</v>
      </c>
      <c r="F13" s="29"/>
      <c r="G13" s="16">
        <f t="shared" si="1"/>
        <v>0</v>
      </c>
      <c r="H13" s="16">
        <f t="shared" si="2"/>
        <v>0</v>
      </c>
      <c r="I13" s="16">
        <f t="shared" si="3"/>
        <v>0</v>
      </c>
    </row>
    <row r="14" spans="1:9" x14ac:dyDescent="0.25">
      <c r="A14" s="24" t="s">
        <v>69</v>
      </c>
      <c r="B14" s="5" t="s">
        <v>57</v>
      </c>
      <c r="C14" s="11">
        <v>200</v>
      </c>
      <c r="D14" s="29"/>
      <c r="E14" s="16">
        <f t="shared" si="0"/>
        <v>0</v>
      </c>
      <c r="F14" s="29"/>
      <c r="G14" s="16">
        <f t="shared" si="1"/>
        <v>0</v>
      </c>
      <c r="H14" s="16">
        <f t="shared" si="2"/>
        <v>0</v>
      </c>
      <c r="I14" s="16">
        <f t="shared" si="3"/>
        <v>0</v>
      </c>
    </row>
    <row r="15" spans="1:9" x14ac:dyDescent="0.25">
      <c r="A15" s="24" t="s">
        <v>70</v>
      </c>
      <c r="B15" s="5" t="s">
        <v>59</v>
      </c>
      <c r="C15" s="11">
        <v>6</v>
      </c>
      <c r="D15" s="29"/>
      <c r="E15" s="16">
        <f t="shared" si="0"/>
        <v>0</v>
      </c>
      <c r="F15" s="29"/>
      <c r="G15" s="16">
        <f t="shared" si="1"/>
        <v>0</v>
      </c>
      <c r="H15" s="16">
        <f t="shared" si="2"/>
        <v>0</v>
      </c>
      <c r="I15" s="16">
        <f t="shared" si="3"/>
        <v>0</v>
      </c>
    </row>
    <row r="16" spans="1:9" x14ac:dyDescent="0.25">
      <c r="A16" s="24" t="s">
        <v>10</v>
      </c>
      <c r="B16" s="5" t="s">
        <v>10</v>
      </c>
      <c r="C16" s="12"/>
      <c r="D16" s="27"/>
      <c r="E16" s="27"/>
      <c r="F16" s="27"/>
      <c r="G16" s="27"/>
      <c r="H16" s="27"/>
      <c r="I16" s="27"/>
    </row>
    <row r="17" spans="1:9" ht="16.5" x14ac:dyDescent="0.3">
      <c r="A17" s="23" t="s">
        <v>71</v>
      </c>
      <c r="B17" s="3" t="s">
        <v>10</v>
      </c>
      <c r="C17" s="10"/>
      <c r="D17" s="26"/>
      <c r="E17" s="18">
        <f>SUM(E3:E16)</f>
        <v>0</v>
      </c>
      <c r="F17" s="26"/>
      <c r="G17" s="18">
        <f>SUM(G3:G16)</f>
        <v>0</v>
      </c>
      <c r="H17" s="26"/>
      <c r="I17" s="18">
        <f>SUM(I3:I16)</f>
        <v>0</v>
      </c>
    </row>
    <row r="18" spans="1:9" x14ac:dyDescent="0.25">
      <c r="A18" s="24" t="s">
        <v>10</v>
      </c>
      <c r="B18" s="5" t="s">
        <v>10</v>
      </c>
      <c r="C18" s="11"/>
      <c r="D18" s="16"/>
      <c r="E18" s="16"/>
      <c r="F18" s="16"/>
      <c r="G18" s="16"/>
      <c r="H18" s="16"/>
      <c r="I18" s="16"/>
    </row>
    <row r="19" spans="1:9" ht="16.5" x14ac:dyDescent="0.3">
      <c r="A19" s="23" t="s">
        <v>72</v>
      </c>
      <c r="B19" s="3" t="s">
        <v>10</v>
      </c>
      <c r="C19" s="13"/>
      <c r="D19" s="18"/>
      <c r="E19" s="18"/>
      <c r="F19" s="18"/>
      <c r="G19" s="18"/>
      <c r="H19" s="18"/>
      <c r="I19" s="18"/>
    </row>
    <row r="20" spans="1:9" ht="24" x14ac:dyDescent="0.25">
      <c r="A20" s="24" t="s">
        <v>73</v>
      </c>
      <c r="B20" s="5" t="s">
        <v>74</v>
      </c>
      <c r="C20" s="11">
        <v>1</v>
      </c>
      <c r="D20" s="29"/>
      <c r="E20" s="16">
        <f>D20*C20</f>
        <v>0</v>
      </c>
      <c r="F20" s="29"/>
      <c r="G20" s="16">
        <f>F20*C20</f>
        <v>0</v>
      </c>
      <c r="H20" s="16">
        <f>F20+D20</f>
        <v>0</v>
      </c>
      <c r="I20" s="16">
        <f>G20+E20</f>
        <v>0</v>
      </c>
    </row>
    <row r="21" spans="1:9" ht="24" x14ac:dyDescent="0.25">
      <c r="A21" s="24" t="s">
        <v>75</v>
      </c>
      <c r="B21" s="5" t="s">
        <v>74</v>
      </c>
      <c r="C21" s="11">
        <v>1</v>
      </c>
      <c r="D21" s="29"/>
      <c r="E21" s="16">
        <f t="shared" ref="E21:E32" si="4">D21*C21</f>
        <v>0</v>
      </c>
      <c r="F21" s="29"/>
      <c r="G21" s="16">
        <f t="shared" ref="G21:G32" si="5">F21*C21</f>
        <v>0</v>
      </c>
      <c r="H21" s="16">
        <f t="shared" ref="H21:H32" si="6">F21+D21</f>
        <v>0</v>
      </c>
      <c r="I21" s="16">
        <f t="shared" ref="I21:I32" si="7">G21+E21</f>
        <v>0</v>
      </c>
    </row>
    <row r="22" spans="1:9" ht="36" x14ac:dyDescent="0.25">
      <c r="A22" s="24" t="s">
        <v>76</v>
      </c>
      <c r="B22" s="5" t="s">
        <v>74</v>
      </c>
      <c r="C22" s="11">
        <v>1</v>
      </c>
      <c r="D22" s="29"/>
      <c r="E22" s="16">
        <f t="shared" si="4"/>
        <v>0</v>
      </c>
      <c r="F22" s="29"/>
      <c r="G22" s="16">
        <f t="shared" si="5"/>
        <v>0</v>
      </c>
      <c r="H22" s="16">
        <f t="shared" si="6"/>
        <v>0</v>
      </c>
      <c r="I22" s="16">
        <f t="shared" si="7"/>
        <v>0</v>
      </c>
    </row>
    <row r="23" spans="1:9" ht="24" x14ac:dyDescent="0.25">
      <c r="A23" s="24" t="s">
        <v>77</v>
      </c>
      <c r="B23" s="5" t="s">
        <v>74</v>
      </c>
      <c r="C23" s="11">
        <v>1</v>
      </c>
      <c r="D23" s="29"/>
      <c r="E23" s="16">
        <f t="shared" si="4"/>
        <v>0</v>
      </c>
      <c r="F23" s="29"/>
      <c r="G23" s="16">
        <f t="shared" si="5"/>
        <v>0</v>
      </c>
      <c r="H23" s="16">
        <f t="shared" si="6"/>
        <v>0</v>
      </c>
      <c r="I23" s="16">
        <f t="shared" si="7"/>
        <v>0</v>
      </c>
    </row>
    <row r="24" spans="1:9" ht="24" x14ac:dyDescent="0.25">
      <c r="A24" s="24" t="s">
        <v>78</v>
      </c>
      <c r="B24" s="5" t="s">
        <v>59</v>
      </c>
      <c r="C24" s="11">
        <v>198</v>
      </c>
      <c r="D24" s="29"/>
      <c r="E24" s="16">
        <f t="shared" si="4"/>
        <v>0</v>
      </c>
      <c r="F24" s="29"/>
      <c r="G24" s="16">
        <f t="shared" si="5"/>
        <v>0</v>
      </c>
      <c r="H24" s="16">
        <f t="shared" si="6"/>
        <v>0</v>
      </c>
      <c r="I24" s="16">
        <f t="shared" si="7"/>
        <v>0</v>
      </c>
    </row>
    <row r="25" spans="1:9" ht="36" x14ac:dyDescent="0.25">
      <c r="A25" s="24" t="s">
        <v>79</v>
      </c>
      <c r="B25" s="5" t="s">
        <v>74</v>
      </c>
      <c r="C25" s="11">
        <v>1</v>
      </c>
      <c r="D25" s="29"/>
      <c r="E25" s="16">
        <f t="shared" si="4"/>
        <v>0</v>
      </c>
      <c r="F25" s="29"/>
      <c r="G25" s="16">
        <f t="shared" si="5"/>
        <v>0</v>
      </c>
      <c r="H25" s="16">
        <f t="shared" si="6"/>
        <v>0</v>
      </c>
      <c r="I25" s="16">
        <f t="shared" si="7"/>
        <v>0</v>
      </c>
    </row>
    <row r="26" spans="1:9" x14ac:dyDescent="0.25">
      <c r="A26" s="24" t="s">
        <v>80</v>
      </c>
      <c r="B26" s="5" t="s">
        <v>74</v>
      </c>
      <c r="C26" s="11">
        <v>1</v>
      </c>
      <c r="D26" s="29"/>
      <c r="E26" s="16">
        <f t="shared" si="4"/>
        <v>0</v>
      </c>
      <c r="F26" s="29"/>
      <c r="G26" s="16">
        <f t="shared" si="5"/>
        <v>0</v>
      </c>
      <c r="H26" s="16">
        <f t="shared" si="6"/>
        <v>0</v>
      </c>
      <c r="I26" s="16">
        <f t="shared" si="7"/>
        <v>0</v>
      </c>
    </row>
    <row r="27" spans="1:9" x14ac:dyDescent="0.25">
      <c r="A27" s="24" t="s">
        <v>106</v>
      </c>
      <c r="B27" s="5" t="s">
        <v>74</v>
      </c>
      <c r="C27" s="11">
        <v>1</v>
      </c>
      <c r="D27" s="29"/>
      <c r="E27" s="16">
        <f t="shared" si="4"/>
        <v>0</v>
      </c>
      <c r="F27" s="29"/>
      <c r="G27" s="16">
        <f t="shared" si="5"/>
        <v>0</v>
      </c>
      <c r="H27" s="16">
        <f t="shared" si="6"/>
        <v>0</v>
      </c>
      <c r="I27" s="16">
        <f t="shared" si="7"/>
        <v>0</v>
      </c>
    </row>
    <row r="28" spans="1:9" x14ac:dyDescent="0.25">
      <c r="A28" s="24" t="s">
        <v>107</v>
      </c>
      <c r="B28" s="5" t="s">
        <v>74</v>
      </c>
      <c r="C28" s="11">
        <v>1</v>
      </c>
      <c r="D28" s="29"/>
      <c r="E28" s="16">
        <f t="shared" si="4"/>
        <v>0</v>
      </c>
      <c r="F28" s="29"/>
      <c r="G28" s="16">
        <f t="shared" si="5"/>
        <v>0</v>
      </c>
      <c r="H28" s="16">
        <f t="shared" si="6"/>
        <v>0</v>
      </c>
      <c r="I28" s="16">
        <f t="shared" si="7"/>
        <v>0</v>
      </c>
    </row>
    <row r="29" spans="1:9" x14ac:dyDescent="0.25">
      <c r="A29" s="24" t="s">
        <v>81</v>
      </c>
      <c r="B29" s="5" t="s">
        <v>74</v>
      </c>
      <c r="C29" s="11">
        <v>1</v>
      </c>
      <c r="D29" s="29"/>
      <c r="E29" s="16">
        <f t="shared" si="4"/>
        <v>0</v>
      </c>
      <c r="F29" s="29"/>
      <c r="G29" s="16">
        <f t="shared" si="5"/>
        <v>0</v>
      </c>
      <c r="H29" s="16">
        <f t="shared" si="6"/>
        <v>0</v>
      </c>
      <c r="I29" s="16">
        <f t="shared" si="7"/>
        <v>0</v>
      </c>
    </row>
    <row r="30" spans="1:9" ht="24" x14ac:dyDescent="0.25">
      <c r="A30" s="28" t="s">
        <v>103</v>
      </c>
      <c r="B30" s="5" t="s">
        <v>104</v>
      </c>
      <c r="C30" s="11">
        <v>1</v>
      </c>
      <c r="D30" s="29"/>
      <c r="E30" s="16">
        <f t="shared" si="4"/>
        <v>0</v>
      </c>
      <c r="F30" s="29"/>
      <c r="G30" s="16">
        <f t="shared" si="5"/>
        <v>0</v>
      </c>
      <c r="H30" s="16">
        <f t="shared" si="6"/>
        <v>0</v>
      </c>
      <c r="I30" s="16">
        <f t="shared" si="7"/>
        <v>0</v>
      </c>
    </row>
    <row r="31" spans="1:9" x14ac:dyDescent="0.25">
      <c r="A31" s="28" t="s">
        <v>105</v>
      </c>
      <c r="B31" s="5" t="s">
        <v>104</v>
      </c>
      <c r="C31" s="11">
        <v>1</v>
      </c>
      <c r="D31" s="29"/>
      <c r="E31" s="16">
        <f t="shared" si="4"/>
        <v>0</v>
      </c>
      <c r="F31" s="29"/>
      <c r="G31" s="16">
        <f t="shared" si="5"/>
        <v>0</v>
      </c>
      <c r="H31" s="16">
        <f t="shared" si="6"/>
        <v>0</v>
      </c>
      <c r="I31" s="16">
        <f t="shared" si="7"/>
        <v>0</v>
      </c>
    </row>
    <row r="32" spans="1:9" x14ac:dyDescent="0.25">
      <c r="A32" s="24" t="s">
        <v>82</v>
      </c>
      <c r="B32" s="5" t="s">
        <v>83</v>
      </c>
      <c r="C32" s="11">
        <v>48</v>
      </c>
      <c r="D32" s="29"/>
      <c r="E32" s="16">
        <f t="shared" si="4"/>
        <v>0</v>
      </c>
      <c r="F32" s="29"/>
      <c r="G32" s="16">
        <f t="shared" si="5"/>
        <v>0</v>
      </c>
      <c r="H32" s="16">
        <f t="shared" si="6"/>
        <v>0</v>
      </c>
      <c r="I32" s="16">
        <f t="shared" si="7"/>
        <v>0</v>
      </c>
    </row>
    <row r="33" spans="1:9" x14ac:dyDescent="0.25">
      <c r="A33" s="24" t="s">
        <v>10</v>
      </c>
      <c r="B33" s="5" t="s">
        <v>10</v>
      </c>
      <c r="C33" s="12"/>
      <c r="D33" s="27"/>
      <c r="E33" s="27"/>
      <c r="F33" s="27"/>
      <c r="G33" s="27"/>
      <c r="H33" s="27"/>
      <c r="I33" s="27"/>
    </row>
    <row r="34" spans="1:9" ht="16.5" x14ac:dyDescent="0.3">
      <c r="A34" s="23" t="s">
        <v>84</v>
      </c>
      <c r="B34" s="3" t="s">
        <v>10</v>
      </c>
      <c r="C34" s="13"/>
      <c r="D34" s="18"/>
      <c r="E34" s="18">
        <f>SUM(E20:E33)</f>
        <v>0</v>
      </c>
      <c r="F34" s="18"/>
      <c r="G34" s="18">
        <f>SUM(G20:G33)</f>
        <v>0</v>
      </c>
      <c r="H34" s="18"/>
      <c r="I34" s="18">
        <f>SUM(I20:I33)</f>
        <v>0</v>
      </c>
    </row>
    <row r="35" spans="1:9" x14ac:dyDescent="0.25">
      <c r="A35" s="24"/>
      <c r="B35" s="5"/>
      <c r="C35" s="11"/>
      <c r="D35" s="16"/>
      <c r="E35" s="16"/>
      <c r="F35" s="16"/>
      <c r="G35" s="16"/>
      <c r="H35" s="16"/>
      <c r="I35" s="16"/>
    </row>
    <row r="36" spans="1:9" x14ac:dyDescent="0.25">
      <c r="A36" s="24"/>
      <c r="B36" s="5"/>
      <c r="C36" s="11"/>
      <c r="D36" s="16"/>
      <c r="E36" s="16"/>
      <c r="F36" s="16"/>
      <c r="G36" s="16"/>
      <c r="H36" s="16"/>
      <c r="I36" s="16"/>
    </row>
    <row r="37" spans="1:9" x14ac:dyDescent="0.25">
      <c r="A37" s="24"/>
      <c r="B37" s="5"/>
      <c r="C37" s="11"/>
      <c r="D37" s="16"/>
      <c r="E37" s="16"/>
      <c r="F37" s="16"/>
      <c r="G37" s="16"/>
      <c r="H37" s="16"/>
      <c r="I37" s="16"/>
    </row>
  </sheetData>
  <sheetProtection algorithmName="SHA-512" hashValue="2qdcugGiahRdQJadU62o0aIRrislQ8jruQ6uukFBchyk5M8NMuC4f1XdIEZpJCPh0Tx2UiS8PZ/bddKPEX7KuQ==" saltValue="s2zlBi49q3tpGlWBSfeaig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Parametry</vt:lpstr>
      <vt:lpstr>Rekapitulace</vt:lpstr>
      <vt:lpstr>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Vank</dc:creator>
  <cp:lastModifiedBy>Ing. Ivona Kotulová, MBA</cp:lastModifiedBy>
  <dcterms:created xsi:type="dcterms:W3CDTF">2026-05-04T08:48:21Z</dcterms:created>
  <dcterms:modified xsi:type="dcterms:W3CDTF">2026-06-22T06:41:34Z</dcterms:modified>
</cp:coreProperties>
</file>